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Página web\Planeación institucional\Consolidación planes institucionales\2019\"/>
    </mc:Choice>
  </mc:AlternateContent>
  <bookViews>
    <workbookView xWindow="0" yWindow="0" windowWidth="19200" windowHeight="11595"/>
  </bookViews>
  <sheets>
    <sheet name="hoja 1" sheetId="3" r:id="rId1"/>
  </sheets>
  <externalReferences>
    <externalReference r:id="rId2"/>
  </externalReferences>
  <definedNames>
    <definedName name="_xlnm._FilterDatabase" localSheetId="0" hidden="1">'hoja 1'!$A$11:$AI$123</definedName>
    <definedName name="Años_préstamo">[1]amortization!$C$10</definedName>
    <definedName name="_xlnm.Print_Area" localSheetId="0">'hoja 1'!$B$11:$AH$96</definedName>
    <definedName name="bv" localSheetId="0">EOMONTH('hoja 1'!inicio_pago,0)='hoja 1'!inicio_pago</definedName>
    <definedName name="bv">EOMONTH(inicio_pago,0)=inicio_pago</definedName>
    <definedName name="CONCAGASTO" localSheetId="0">#REF!</definedName>
    <definedName name="CONCAGASTO">#REF!</definedName>
    <definedName name="CONCAINGRESO" localSheetId="0">#REF!</definedName>
    <definedName name="CONCAINGRESO">#REF!</definedName>
    <definedName name="credit_int_dias" localSheetId="0">VLOOKUP(Núm_préstamo,r_condiciones,16,0)</definedName>
    <definedName name="credit_int_dias">VLOOKUP(Núm_préstamo,r_condiciones,16,0)</definedName>
    <definedName name="credit_simple" localSheetId="0">VLOOKUP(Núm_préstamo,r_condiciones,14,0)</definedName>
    <definedName name="credit_simple">VLOOKUP(Núm_préstamo,r_condiciones,14,0)</definedName>
    <definedName name="cuota_tipo" localSheetId="0">VLOOKUP(Núm_préstamo,r_condiciones,8,0)</definedName>
    <definedName name="cuota_tipo">VLOOKUP(Núm_préstamo,r_condiciones,8,0)</definedName>
    <definedName name="Importe_del_préstamo">[1]amortization!$C$7</definedName>
    <definedName name="index" localSheetId="0">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0">IF('hoja 1'!inicio_pago_int&gt;Inicio_prestamo,IF(EOMONTH('hoja 1'!inicio_pago_int,0)='hoja 1'!inicio_pago_int,'hoja 1'!inicio_pago_int1,'hoja 1'!inicio_pago_int0),Inicio_prestamo)</definedName>
    <definedName name="inicio_pago">IF(inicio_pago_int&gt;Inicio_prestamo,IF(EOMONTH(inicio_pago_int,0)=inicio_pago_int,inicio_pago_int1,inicio_pago_int0),Inicio_prestamo)</definedName>
    <definedName name="inicio_pago_finmes" localSheetId="0">EOMONTH('hoja 1'!inicio_pago,0)='hoja 1'!inicio_pago</definedName>
    <definedName name="inicio_pago_finmes">EOMONTH(inicio_pago,0)=inicio_pago</definedName>
    <definedName name="inicio_pago_int" localSheetId="0">VLOOKUP(Núm_préstamo,r_condiciones,13,0)</definedName>
    <definedName name="inicio_pago_int">VLOOKUP(Núm_préstamo,r_condiciones,13,0)</definedName>
    <definedName name="inicio_pago_int0" localSheetId="0">DATE(YEAR('hoja 1'!inicio_pago_int),MONTH('hoja 1'!inicio_pago_int)-12/Núm_pagos_al_año,DAY('hoja 1'!inicio_pago_int))</definedName>
    <definedName name="inicio_pago_int0">DATE(YEAR(inicio_pago_int),MONTH(inicio_pago_int)-12/Núm_pagos_al_año,DAY(inicio_pago_int))</definedName>
    <definedName name="inicio_pago_int1" localSheetId="0">EOMONTH('hoja 1'!inicio_pago_int,-12/Núm_pagos_al_año)</definedName>
    <definedName name="inicio_pago_int1">EOMONTH(inicio_pago_int,-12/Núm_pagos_al_año)</definedName>
    <definedName name="Inicio_prestamo">[1]amortization!$C$9</definedName>
    <definedName name="Ml" localSheetId="0">#REF!</definedName>
    <definedName name="Ml">#REF!</definedName>
    <definedName name="Núm_de_desembolsos">[1]amortization!$C$8</definedName>
    <definedName name="Núm_préstamo">[1]amortization_year!$O$5</definedName>
    <definedName name="Número_de_pagos" localSheetId="0">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0">VLOOKUP(Núm_préstamo,r_condiciones,2,0)</definedName>
    <definedName name="tasa_code">VLOOKUP(Núm_préstamo,r_condiciones,2,0)</definedName>
    <definedName name="tasa_column" localSheetId="0">VLOOKUP('hoja 1'!tasa_code,r_tasa,3,0)</definedName>
    <definedName name="tasa_column">VLOOKUP(tasa_code,r_tasa,3,0)</definedName>
    <definedName name="tasa_fija" localSheetId="0">IF('hoja 1'!tasa_code=0,VLOOKUP(Núm_préstamo,r_tasas_fijas,3,0),NA())</definedName>
    <definedName name="tasa_fija">IF(tasa_code=0,VLOOKUP(Núm_préstamo,r_tasas_fijas,3,0),NA())</definedName>
    <definedName name="tasa_tipo" localSheetId="0">VLOOKUP(Núm_préstamo,r_condiciones,4,0)</definedName>
    <definedName name="tasa_tipo">VLOOKUP(Núm_préstamo,r_condiciones,4,0)</definedName>
    <definedName name="_xlnm.Print_Titles" localSheetId="0">'hoja 1'!$12:$12</definedName>
    <definedName name="TT">#N/A</definedName>
    <definedName name="Valores_especificados" localSheetId="0">IF(Importe_del_préstamo*Años_préstamo*Inicio_prestamo*'hoja 1'!tasa_column&gt;0,1,0)</definedName>
    <definedName name="Valores_especificados">IF(Importe_del_préstamo*Años_préstamo*Inicio_prestamo*tasa_column&gt;0,1,0)</definedName>
    <definedName name="VN">#N/A</definedName>
  </definedNames>
  <calcPr calcId="152511"/>
</workbook>
</file>

<file path=xl/calcChain.xml><?xml version="1.0" encoding="utf-8"?>
<calcChain xmlns="http://schemas.openxmlformats.org/spreadsheetml/2006/main">
  <c r="AE111" i="3" l="1"/>
  <c r="AE117" i="3"/>
  <c r="AE123" i="3"/>
  <c r="AE122" i="3"/>
  <c r="AE120" i="3"/>
  <c r="AF120" i="3" s="1"/>
  <c r="AE119" i="3"/>
  <c r="AE118" i="3"/>
  <c r="AE116" i="3"/>
  <c r="AE115" i="3"/>
  <c r="AE114" i="3"/>
  <c r="AE113" i="3"/>
  <c r="AE112" i="3"/>
  <c r="AE110" i="3"/>
  <c r="AE109" i="3"/>
  <c r="AE107" i="3"/>
  <c r="AE106" i="3"/>
  <c r="AE105" i="3"/>
  <c r="AE103" i="3"/>
  <c r="AE80" i="3"/>
  <c r="AE78" i="3"/>
  <c r="AE104" i="3"/>
  <c r="AE38" i="3"/>
  <c r="AE47" i="3"/>
  <c r="AF112" i="3" l="1"/>
  <c r="AF103" i="3"/>
  <c r="AF38" i="3"/>
  <c r="AE13" i="3"/>
  <c r="AF13" i="3" s="1"/>
  <c r="AF123" i="3" l="1"/>
  <c r="AF111" i="3"/>
  <c r="AE108" i="3"/>
  <c r="AF108" i="3" s="1"/>
  <c r="AF105" i="3"/>
  <c r="AE99" i="3"/>
  <c r="AF99" i="3" s="1"/>
  <c r="AE89" i="3"/>
  <c r="AE54" i="3"/>
  <c r="AE26" i="3"/>
  <c r="AF26" i="3" s="1"/>
  <c r="AE97" i="3"/>
  <c r="AE96" i="3"/>
  <c r="AF96" i="3" s="1"/>
  <c r="AE93" i="3"/>
  <c r="AE92" i="3"/>
  <c r="AE79" i="3"/>
  <c r="AF79" i="3" s="1"/>
  <c r="AE73" i="3"/>
  <c r="AF30" i="3"/>
  <c r="AE16" i="3"/>
  <c r="AF16" i="3" s="1"/>
  <c r="AE15" i="3"/>
  <c r="AE14" i="3"/>
  <c r="AF119" i="3" l="1"/>
  <c r="AF118" i="3"/>
  <c r="AF80" i="3" l="1"/>
  <c r="AF122" i="3"/>
  <c r="AF106" i="3"/>
  <c r="S101" i="3"/>
  <c r="T101" i="3" s="1"/>
  <c r="U101" i="3" s="1"/>
  <c r="V101" i="3" s="1"/>
  <c r="W101" i="3" s="1"/>
  <c r="X101" i="3" s="1"/>
  <c r="Y101" i="3" l="1"/>
  <c r="Z101" i="3" s="1"/>
  <c r="AA101" i="3" s="1"/>
  <c r="AB101" i="3" s="1"/>
  <c r="AC101" i="3" s="1"/>
  <c r="AE101" i="3" s="1"/>
  <c r="AF101" i="3" s="1"/>
  <c r="AF15" i="3"/>
  <c r="AF104" i="3"/>
  <c r="AF115" i="3" l="1"/>
  <c r="AF110" i="3"/>
  <c r="AF107" i="3"/>
  <c r="AF97" i="3" l="1"/>
  <c r="AE95" i="3"/>
  <c r="AF95" i="3" s="1"/>
  <c r="AE94" i="3"/>
  <c r="AF94" i="3" s="1"/>
  <c r="AF92" i="3"/>
  <c r="AF89" i="3"/>
  <c r="AE84" i="3"/>
  <c r="AF84" i="3" s="1"/>
  <c r="AF78" i="3"/>
  <c r="AF54" i="3"/>
  <c r="G54" i="3"/>
  <c r="AF14" i="3"/>
  <c r="AF47" i="3"/>
  <c r="AF109" i="3" l="1"/>
  <c r="AF113" i="3"/>
  <c r="AF116" i="3"/>
  <c r="AF117" i="3"/>
  <c r="S102" i="3"/>
  <c r="T102" i="3" s="1"/>
  <c r="U102" i="3" s="1"/>
  <c r="V102" i="3" s="1"/>
  <c r="W102" i="3" s="1"/>
  <c r="X102" i="3" s="1"/>
  <c r="AE102" i="3" s="1"/>
  <c r="AF102" i="3" s="1"/>
  <c r="S100" i="3"/>
  <c r="T100" i="3" s="1"/>
  <c r="U100" i="3" s="1"/>
  <c r="V100" i="3" s="1"/>
  <c r="W100" i="3" l="1"/>
  <c r="X100" i="3" s="1"/>
  <c r="Y100" i="3" s="1"/>
  <c r="Z100" i="3" s="1"/>
  <c r="AA100" i="3" l="1"/>
  <c r="AB100" i="3" s="1"/>
  <c r="AC100" i="3" s="1"/>
  <c r="AE100" i="3" s="1"/>
  <c r="AF100" i="3" s="1"/>
  <c r="AF114" i="3"/>
  <c r="G26" i="3" l="1"/>
</calcChain>
</file>

<file path=xl/comments1.xml><?xml version="1.0" encoding="utf-8"?>
<comments xmlns="http://schemas.openxmlformats.org/spreadsheetml/2006/main">
  <authors>
    <author>Carolina Martinez Cano</author>
    <author>Bibiana Ochoa Arias</author>
    <author>Guiller Alexis Alvarez Moreno</author>
  </authors>
  <commentList>
    <comment ref="G16" authorId="0" shapeId="0">
      <text>
        <r>
          <rPr>
            <sz val="11"/>
            <color indexed="81"/>
            <rFont val="Tahoma"/>
            <family val="2"/>
          </rPr>
          <t xml:space="preserve">El valor definido comprende la capacitación de riesgos y los honorarios del contratista que liderará el tema de riesgos </t>
        </r>
      </text>
    </comment>
    <comment ref="G26" authorId="0" shapeId="0">
      <text>
        <r>
          <rPr>
            <sz val="11"/>
            <color indexed="81"/>
            <rFont val="Tahoma"/>
            <family val="2"/>
          </rPr>
          <t>El valor obedece al salario del profesional especializado responsable de liderar el tema de TIC.</t>
        </r>
      </text>
    </comment>
    <comment ref="G54" authorId="0" shapeId="0">
      <text>
        <r>
          <rPr>
            <b/>
            <sz val="9"/>
            <color indexed="81"/>
            <rFont val="Tahoma"/>
            <family val="2"/>
          </rPr>
          <t>Este valor equivale a los honorarios del contratista que lidera el tema de transparencia dentro del instituto</t>
        </r>
        <r>
          <rPr>
            <sz val="9"/>
            <color indexed="81"/>
            <rFont val="Tahoma"/>
            <family val="2"/>
          </rPr>
          <t xml:space="preserve">
</t>
        </r>
      </text>
    </comment>
    <comment ref="L65" authorId="1" shapeId="0">
      <text>
        <r>
          <rPr>
            <b/>
            <sz val="9"/>
            <color indexed="81"/>
            <rFont val="Tahoma"/>
            <family val="2"/>
          </rPr>
          <t>Bibiana Ochoa Arias:</t>
        </r>
        <r>
          <rPr>
            <sz val="9"/>
            <color indexed="81"/>
            <rFont val="Tahoma"/>
            <family val="2"/>
          </rPr>
          <t xml:space="preserve">
NO SE EVIDENCIA EN SIFI HAY UN GT-07 IMPLEMENTACIÒN DE ESTRATEGIAS DEL PETI</t>
        </r>
      </text>
    </comment>
    <comment ref="L81" authorId="1" shapeId="0">
      <text>
        <r>
          <rPr>
            <b/>
            <sz val="9"/>
            <color indexed="81"/>
            <rFont val="Tahoma"/>
            <family val="2"/>
          </rPr>
          <t>Bibiana Ochoa Arias:</t>
        </r>
        <r>
          <rPr>
            <sz val="9"/>
            <color indexed="81"/>
            <rFont val="Tahoma"/>
            <family val="2"/>
          </rPr>
          <t xml:space="preserve">
ADAPTACIÓN DE POLITICAS DE SEGURIDAD Y PRIVACIDAD DE LA INFORMACIÓN EN EL ISVIMED</t>
        </r>
      </text>
    </comment>
    <comment ref="Q118" authorId="2" shapeId="0">
      <text>
        <r>
          <rPr>
            <b/>
            <sz val="12"/>
            <color indexed="81"/>
            <rFont val="Tahoma"/>
            <family val="2"/>
          </rPr>
          <t>Guiller Alexis Alvarez Moreno:</t>
        </r>
        <r>
          <rPr>
            <sz val="12"/>
            <color indexed="81"/>
            <rFont val="Tahoma"/>
            <family val="2"/>
          </rPr>
          <t xml:space="preserve">
Esta cifra es superior a la la cifra que necesitamos para cumplir la meta del cuatrienio. 4087 (tal como esta en el PI) </t>
        </r>
      </text>
    </comment>
  </commentList>
</comments>
</file>

<file path=xl/sharedStrings.xml><?xml version="1.0" encoding="utf-8"?>
<sst xmlns="http://schemas.openxmlformats.org/spreadsheetml/2006/main" count="956" uniqueCount="496">
  <si>
    <r>
      <t xml:space="preserve">PÁGINA: </t>
    </r>
    <r>
      <rPr>
        <sz val="10"/>
        <color theme="1"/>
        <rFont val="Calibri"/>
        <family val="2"/>
        <scheme val="minor"/>
      </rPr>
      <t>1 de 1</t>
    </r>
  </si>
  <si>
    <t>Código Indicador</t>
  </si>
  <si>
    <t>Fecha de Consolidación</t>
  </si>
  <si>
    <t>Fecha de actualización</t>
  </si>
  <si>
    <t>Responsable de actualización</t>
  </si>
  <si>
    <t>Nombre del Plan</t>
  </si>
  <si>
    <t xml:space="preserve">Objetivo general  </t>
  </si>
  <si>
    <t>JULIO</t>
  </si>
  <si>
    <t>AGOSTO</t>
  </si>
  <si>
    <t>SEPTIEMBRE</t>
  </si>
  <si>
    <t>OCTUBRE</t>
  </si>
  <si>
    <t>NOVIEMBRE</t>
  </si>
  <si>
    <t>DICIEMBRE</t>
  </si>
  <si>
    <t>Unidad de medida</t>
  </si>
  <si>
    <t>Frecuencia de seguimiento</t>
  </si>
  <si>
    <t>Nombre Indicador asociado</t>
  </si>
  <si>
    <t xml:space="preserve">Meta Anual </t>
  </si>
  <si>
    <t xml:space="preserve">Plan Institucional de Archivos de la Entidad -PINAR </t>
  </si>
  <si>
    <t xml:space="preserve">Plan Anual de Adquisiciones  </t>
  </si>
  <si>
    <t>Plan de Previsión de Recursos Humanos</t>
  </si>
  <si>
    <t xml:space="preserve">Plan Estratégico de Talento Humano </t>
  </si>
  <si>
    <t xml:space="preserve">Plan Institucional de Capacitación </t>
  </si>
  <si>
    <t xml:space="preserve">Plan de Incentivos Institucionales </t>
  </si>
  <si>
    <t>Plan de Trabajo Anual en Seguridad y Salud en el Trabajo</t>
  </si>
  <si>
    <t xml:space="preserve">Plan Anticorrupción y de Atención al Ciudadano </t>
  </si>
  <si>
    <t>Plan de Tratamiento de Riesgos de Seguridad y Privacidad de la Información</t>
  </si>
  <si>
    <t>Proyecto</t>
  </si>
  <si>
    <t>Responsable de la Formulación</t>
  </si>
  <si>
    <t>Responsable del diligenciamiento del Indicador</t>
  </si>
  <si>
    <t>Avance Acumulado</t>
  </si>
  <si>
    <t>% de avance respecto a la meta anual</t>
  </si>
  <si>
    <r>
      <t>CÓDIGO:</t>
    </r>
    <r>
      <rPr>
        <sz val="10"/>
        <color theme="1"/>
        <rFont val="Calibri"/>
        <family val="2"/>
        <scheme val="minor"/>
      </rPr>
      <t xml:space="preserve"> F-GE-19</t>
    </r>
  </si>
  <si>
    <t>CONSOLIDACIÓN DE PLANES INSTITUCIONALES AL PLAN DE ACCIÓN ANUAL</t>
  </si>
  <si>
    <t>Fuentes de Financiamiento</t>
  </si>
  <si>
    <t>Fórmula de Cálculo</t>
  </si>
  <si>
    <t>Estrategias o Programas</t>
  </si>
  <si>
    <t>Presupuesto Asignado</t>
  </si>
  <si>
    <t xml:space="preserve">Meta Periódica </t>
  </si>
  <si>
    <r>
      <t xml:space="preserve">Meta </t>
    </r>
    <r>
      <rPr>
        <b/>
        <sz val="11"/>
        <color theme="7" tint="-0.249977111117893"/>
        <rFont val="Calibri"/>
        <family val="2"/>
        <scheme val="minor"/>
      </rPr>
      <t>Periodo Administrativo)</t>
    </r>
  </si>
  <si>
    <t>Resultados de Seguimiento  2019</t>
  </si>
  <si>
    <t>ENERO</t>
  </si>
  <si>
    <t>FEBRERO</t>
  </si>
  <si>
    <t>MARZO</t>
  </si>
  <si>
    <t>ABRIL</t>
  </si>
  <si>
    <t>MAYO</t>
  </si>
  <si>
    <t>JUNIO</t>
  </si>
  <si>
    <r>
      <t xml:space="preserve">Fuente de información para la </t>
    </r>
    <r>
      <rPr>
        <b/>
        <sz val="11"/>
        <color theme="7" tint="-0.249977111117893"/>
        <rFont val="Calibri"/>
        <family val="2"/>
        <scheme val="minor"/>
      </rPr>
      <t>recopilación</t>
    </r>
    <r>
      <rPr>
        <b/>
        <sz val="11"/>
        <color theme="1"/>
        <rFont val="Calibri"/>
        <family val="2"/>
        <scheme val="minor"/>
      </rPr>
      <t xml:space="preserve"> de evidencias</t>
    </r>
  </si>
  <si>
    <t>Observaciones a la formulación o al seguimiento</t>
  </si>
  <si>
    <t>Presupuesto Ejecutado</t>
  </si>
  <si>
    <t>Riesgos asociados al plan</t>
  </si>
  <si>
    <t>Fortalecer la función archivística, a través de estrategias a corto y mediano plazo que permitan identificar, analizar e intervenir aspectos de mayor relevancia en la gestión de la información en el Instituto</t>
  </si>
  <si>
    <t xml:space="preserve">Intervención de la documentación represada del archivo central </t>
  </si>
  <si>
    <t>Realizar el análisis, organización y digitalización de 80.000 expedientes que se encuentran represados en el archivo central.</t>
  </si>
  <si>
    <t>Falta de capacidad Operativa  y tecnológica para el desarrollo de los procedimientos requeridos para la implementación del SGD.</t>
  </si>
  <si>
    <t>Inversión</t>
  </si>
  <si>
    <t>NA</t>
  </si>
  <si>
    <t>CUMPLIMIENTO EN LA ESTRUCTURACIÓN DE DOCUMENTOS DEL SGD</t>
  </si>
  <si>
    <t>GD-06</t>
  </si>
  <si>
    <t>Contratista Gestión Documental</t>
  </si>
  <si>
    <t>Porcentaje</t>
  </si>
  <si>
    <t>NUMERO DE DOCUMENTOS ELABORADOS / TOTAL DE DOCUMENTOS A ELABORAR</t>
  </si>
  <si>
    <t>Carolina Soto- Contratista
Eliana Rojas- Profesional Univeristario.
Carlos Gómez- Profesional especializado.
Vanessa Maestre- Profesional especializado.
Yohana Guerra- Contratista
Carolina Martinez- Profesional Universitario</t>
  </si>
  <si>
    <t>Responsable de elaboración</t>
  </si>
  <si>
    <t>N.A</t>
  </si>
  <si>
    <t>Enero 2019</t>
  </si>
  <si>
    <t xml:space="preserve">Éste instrumento es la consolidación de  las actividades que se trasan desde los diferentes planes que enmarca el MIPG-Modelo Integrado de Planeación y Gestión. La Subdirección de Planeación será el responsable de garantizar su consolidación y seguimiento. Cabe anotar que éstos planes dan respuesta a la normativa aplicable vigente en material de  integrar los Planes Institucionales al Plan de Acción Anual. 
</t>
  </si>
  <si>
    <r>
      <t xml:space="preserve">VERSIÓN: </t>
    </r>
    <r>
      <rPr>
        <sz val="10"/>
        <color theme="1"/>
        <rFont val="Calibri"/>
        <family val="2"/>
        <scheme val="minor"/>
      </rPr>
      <t>03</t>
    </r>
  </si>
  <si>
    <r>
      <t xml:space="preserve">FECHA: </t>
    </r>
    <r>
      <rPr>
        <sz val="10"/>
        <color theme="1"/>
        <rFont val="Calibri"/>
        <family val="2"/>
        <scheme val="minor"/>
      </rPr>
      <t>29/01/2019</t>
    </r>
  </si>
  <si>
    <t>Gestionar los recursos financieros y las actividades requeridas para el desarrollo de los programas y proyectos institucionales, a través de la vinculación de actores públicos, privados, comunitarios y académicos.</t>
  </si>
  <si>
    <t xml:space="preserve">Adquisición de bienes y servicios </t>
  </si>
  <si>
    <t>Identificar necesidad por subdirección o jefatura</t>
  </si>
  <si>
    <t>Incumplimiento del plan de adquisiciones
Insatisfacción de las necesidades de la entidad para poder operar</t>
  </si>
  <si>
    <t>Recursos propios,
Transferencias Municipales,
Recursos de convenios</t>
  </si>
  <si>
    <t>Subdirección Administrativa y Financiera
Profesional especilizado de la subdirección</t>
  </si>
  <si>
    <t>Semestral</t>
  </si>
  <si>
    <t>GAF-02</t>
  </si>
  <si>
    <t>Eficacia en el cumplimiento del plan de adquisiciones.</t>
  </si>
  <si>
    <t>Vanessa Maestre Correa Profesional especializado</t>
  </si>
  <si>
    <t>N DE CONTRATOS EJECUTADOS / N DE CONTRATOS PROGRAMADOS</t>
  </si>
  <si>
    <t>Realizar seguimiento y control al cumplimiento del plan, con dos indicadores.</t>
  </si>
  <si>
    <t>GAF-01</t>
  </si>
  <si>
    <t xml:space="preserve"> Eficiencia en el cumplimiento del plan de adquisiciones.</t>
  </si>
  <si>
    <t>VALOR DE CONTRATOS EJECUTADOS / VALOR DE CONTRATOS PROGRAMADOS</t>
  </si>
  <si>
    <t>Anual</t>
  </si>
  <si>
    <t>Implementar acciones y estrategias anticorrupción, anti trámites, de atención al ciudadano y de rendición de cuentas que permitan garantizar la transparencia, el buen gobierno y la eficiencia administrativa, en el marco de la normatividad aplicable vigente.</t>
  </si>
  <si>
    <t>Componente Mapa de riesgos de corrupción y las medidas para mitigarlos</t>
  </si>
  <si>
    <t>Revisar y ajustar la política de riesgos con base a la nueva guía de administración del riesgo expedida por el DAFP</t>
  </si>
  <si>
    <t>Formalizar la nueva política por resolución</t>
  </si>
  <si>
    <t>Elaborar el procedimiento metodológico acorde a la nueva guía de administración del riesgo expedida por el DAFP y a los lineamientos trazados en el MIPG en todas sus líneas de defensa.</t>
  </si>
  <si>
    <t>Revisión y ajuste de mapas de riesgos con base a la nueva guía de administración del riesgo expedida por el DAFP</t>
  </si>
  <si>
    <t>Diligenciar nuevo mapa con los riesgos identificados previamente</t>
  </si>
  <si>
    <t>Publicar mapa de riesgos de corrupción en página web y en el sifi</t>
  </si>
  <si>
    <t>Divulgar todo el tema procedimental y los mapas construidos por procesos.</t>
  </si>
  <si>
    <t>Realizar monitoreo constante por parte del líder del proceso con el apoyo de su equipo de trabajo para hacer los ajustes pertinentes frente a controles previamente establecidos</t>
  </si>
  <si>
    <t>Realizar acompañamiento para el ajuste requerido a los riesgos y/o controles</t>
  </si>
  <si>
    <t>Realizar seguimiento por parte de la oficina de control interno frente a la materialización del riesgo por procesos</t>
  </si>
  <si>
    <t>Componente de Racionalización de trámites</t>
  </si>
  <si>
    <t>Convocar a una reunión a los líderes de los trámites existentes para evaluar la pertinencia de los mismos teniendo en cuenta el decreto 2339.  Identificar los trámites aplicables  que no fueron incluidos  en su momento.</t>
  </si>
  <si>
    <t>Acorde al ejercicio anterior priorizar los trámites más utilizados por el ciudadano y proceder con las etapas siguientes.</t>
  </si>
  <si>
    <t>Dentro de los trámites priorizados, establecer como disminuyen costos, reprocesos etc). Presentar informe al Comité institucional de gestión y desempeño quien absorbió el comité antitrámites y Proceder a inscribirlos o a actualizarlos  en el SUIT-Sistema Único de información y Trámites.</t>
  </si>
  <si>
    <t>Establecer los trámites racionalizados que requieren aplicación de interoperatividad y ralizar las gestiones correspondientes con las entidades externas aplicables y materializar el requisito.</t>
  </si>
  <si>
    <t>Componente de Rendición de cuentas</t>
  </si>
  <si>
    <t>Definición del equipo que lidere el proceso de rendición de cuentas</t>
  </si>
  <si>
    <t>Definir estructura del informe conservando los lineamientos metodológicos y contenidos mínimos definidos en el artículo 78 de la Ley 1474 de 2011 (Estatuto
Anticorrupción).</t>
  </si>
  <si>
    <t>Definir diseño y contenidos.</t>
  </si>
  <si>
    <t>Definir medios y canales de divulgación.</t>
  </si>
  <si>
    <t>Convocatoria a la ciudadanía para participar en consultas, diálogos, evaluación y retroalimentación.</t>
  </si>
  <si>
    <t>Socialización y visibilización de la información</t>
  </si>
  <si>
    <t>Responder a los grupos de valor sobre inquietudes derivadas de la rendición aun habiendo terminado la actividad de rendición de cuentas institucional.</t>
  </si>
  <si>
    <t xml:space="preserve">Con base en las dificultades presentadas, a las inquietudes que no se pudieron resolver, al incumplimiento de metas, se debe elaborar un plan de mejoramiento* el cual deberá ser avalado por el Comité Institucional de gestión y desempeño, donde se asignen claramente los responsables de su gestión.
*Este plan de mejoramiento es realizado con base en la auditoría de ley que lleva a cabo la oficina de Control Interno “Informe evaluación institucional a la gestión por dependencias de la vigencia inmediatamente anterior. </t>
  </si>
  <si>
    <t xml:space="preserve">Activar las sedes en corregimientos donde se tiene injerencia </t>
  </si>
  <si>
    <t>Divulgar protocolo de atención al equipo de atención al usuario</t>
  </si>
  <si>
    <t>Realizar cumplimiento a la implementación del protocolo</t>
  </si>
  <si>
    <t>Realimentar al equipo de atención al usuario frente a la percepción de la ciudadanía.</t>
  </si>
  <si>
    <t xml:space="preserve">Elaborar informe e indicadores. </t>
  </si>
  <si>
    <t>Realizar encuestas en cada una de las sedes habilitadas.</t>
  </si>
  <si>
    <t>Capacitar al equipo de atención al usuario en competencias acorde al servicio y en la información propia del instituto.</t>
  </si>
  <si>
    <t>Implementar la política de servicio al ciudadano definida por el MIPG.</t>
  </si>
  <si>
    <t>Radicar todas las peticiones que ingresen al Instituto sin importar el medio por el cual fueron reportadas por el usuario.</t>
  </si>
  <si>
    <t>Crear historial en el SIFI para garantizar la gestión y trazabilidad de la petición.</t>
  </si>
  <si>
    <t>Elaborar informe e indicadores de peticiones.</t>
  </si>
  <si>
    <t>Realizar campañas informativas sobre la responsabilidad de los servidores públicos frente a los derechos de los ciudadanos.</t>
  </si>
  <si>
    <t>Construir y/o ajustar la política de protección de datos personales.</t>
  </si>
  <si>
    <t>Realizar mesas de trabajo para realizar diagnóstico de los formatos que deben contener la política.</t>
  </si>
  <si>
    <t>Garantizar que los impresos lleven la política.</t>
  </si>
  <si>
    <t>Establecer canales de atención al usuario en cada una de las sedes.</t>
  </si>
  <si>
    <t>Componente Mecanismos para la Transparencia y Acceso a la información.</t>
  </si>
  <si>
    <t>Componente Mecanismos para mejorar la atención al ciudadano</t>
  </si>
  <si>
    <t>Realizar ajuste de la política de transparencia con base a los nuevos lineamientos del MIPG.</t>
  </si>
  <si>
    <t>Realizar divulgación de la política.</t>
  </si>
  <si>
    <t>Garantizar la publicación de la política en SIFI.</t>
  </si>
  <si>
    <t xml:space="preserve">Divulgación del procedimiento para la actualización del registro de activos de información y el índice de información Clasificada y reservada. </t>
  </si>
  <si>
    <t>Garantizar la actualización de los instrumentos  cada que se requiera.</t>
  </si>
  <si>
    <t>Garantizar la actualización de los instrumentos  en página web.</t>
  </si>
  <si>
    <t>Implementar los lineamientos de accesibilidad a espacios físicos para población en situación de discapacidad.</t>
  </si>
  <si>
    <t xml:space="preserve">Disponer de un video en página web para garantizar  el acceso a la información a todas a aquellas personas con limitaciones visuales. </t>
  </si>
  <si>
    <t>Realizar una revisión constante de los contenidos que deben estar disponibles y actualizados en página web.</t>
  </si>
  <si>
    <t xml:space="preserve">Contar con un mecanismo de seguimiento al acceso a información pública. </t>
  </si>
  <si>
    <t>Subdirección Administrativa y Financiera
Contratista que lidera el  SGD</t>
  </si>
  <si>
    <t>Incumplimiento de la política de riesgos</t>
  </si>
  <si>
    <t>Incumplimiento de la ley antitrámites</t>
  </si>
  <si>
    <t>Incumplimiento de la Ley 1474 de 2011 (Estatuto Anticorrupción).</t>
  </si>
  <si>
    <t xml:space="preserve">Respuesta inoportuna a los Derechos de Petición interpuestos por las partes interesadas.
No se cuenta con medios de comunicación constantes para atender la demanda.
Al momento de atender el usuario no hay información en el sifi para dar continuidad a la atención.
No poder brindar la información oportuna y actualizada solicitada por el público interés.
</t>
  </si>
  <si>
    <t>Incumplimiento de la ley de transparencia y acceso a la información pública</t>
  </si>
  <si>
    <t>Diseñar e implementar medidas que permitan promover  la salud física y mental de los funcionarios y/o contratistas del Instituto Social de Vivienda y Hábitat  de Medellín independiente de su forma de contratación y/o vinculación, a partir de medidas de prevención y control de los riesgos y peligros que permitan evitar accidentes de trabajo y enfermedades laborales.</t>
  </si>
  <si>
    <t>Sistema de Gestión de Seguridad y Salud en el Trabajo.</t>
  </si>
  <si>
    <t>1. Inducción y/o re inducción al Sistema de Gestión de Seguridad y Salud en el Trabajo.</t>
  </si>
  <si>
    <t>Falta de entrenamiento para la realización de funciones y obligaciones contractuales.</t>
  </si>
  <si>
    <t>G-11</t>
  </si>
  <si>
    <t>Ejecución de plan anual de trabajo.</t>
  </si>
  <si>
    <t>Responsable del SG SST</t>
  </si>
  <si>
    <t>Actividades ejecutadas / Actividades planeadas * 100</t>
  </si>
  <si>
    <t xml:space="preserve">  </t>
  </si>
  <si>
    <t>2.Revisión y/o ajuste de la Politica de Seguridad y Salud en el Trabajo.</t>
  </si>
  <si>
    <t>Desconocimiento de la política del SG-SST por parte de funcionarios y contratista</t>
  </si>
  <si>
    <t>N/A</t>
  </si>
  <si>
    <t>6. Comité Paritario de Seguridad y Salud en el Trabajo.</t>
  </si>
  <si>
    <t>Mensual</t>
  </si>
  <si>
    <t>Prevención y Promoción del Riesgo Psicosocial.</t>
  </si>
  <si>
    <t>1.Aplicación, evaluación y socialización de la bateria de riesgo psicosocial conforme a la resolución 2646 de 2008.
2.Implementación de estrategias enfocadas a la mitigación del riesgo psicosocial.
3. Comité de Conviviencia Laboral.</t>
  </si>
  <si>
    <t>G-18</t>
  </si>
  <si>
    <t>Nivel del riesgo psicosocial del instituto.</t>
  </si>
  <si>
    <t>N° de personas evaluadas/ N° de personal vinculado * 100</t>
  </si>
  <si>
    <t>2. Simulacro de evacuación.</t>
  </si>
  <si>
    <t>G-13</t>
  </si>
  <si>
    <t>Simulacros de evacuación.</t>
  </si>
  <si>
    <t>Número.</t>
  </si>
  <si>
    <t xml:space="preserve"> 
Simulacros realizados / Simulacros programados</t>
  </si>
  <si>
    <t>La adminstración del sistema de información esta a cargo de una sola persona y no esta soportado documentalmente</t>
  </si>
  <si>
    <t>Trimestral</t>
  </si>
  <si>
    <t>GT-05</t>
  </si>
  <si>
    <t>Uso y apropiación de trámites publicados en la web</t>
  </si>
  <si>
    <t>Realizar monitoreo por encuesta para identificar el impacto de la gestión empredida</t>
  </si>
  <si>
    <t>GT-06</t>
  </si>
  <si>
    <t>Uso y apropiación de TIC a nivel interno</t>
  </si>
  <si>
    <t># de personas que utilizaron herramientas tecnológicas institucionales / # de personas que trabajan en el instituto</t>
  </si>
  <si>
    <t>Sistemas de información</t>
  </si>
  <si>
    <t>Realizar diagnóstico de los sistemas de información existentes</t>
  </si>
  <si>
    <t xml:space="preserve">Inversión </t>
  </si>
  <si>
    <t>GT-07</t>
  </si>
  <si>
    <t>Eficacia en el sistema de información</t>
  </si>
  <si>
    <t># de estrategias implementadas / # de estrategias planeadas.</t>
  </si>
  <si>
    <t>Establecer mecanismos pertinentes de acuerdo a las necesidades de la Institución</t>
  </si>
  <si>
    <t>Presentar y validar propuesta a la Dirección para migrar a un nuevo ERP.</t>
  </si>
  <si>
    <t>Planificar el procesos de contratación del nuevo ERP- Sistema</t>
  </si>
  <si>
    <t>Contratar nuevo ERP- sistema institucional</t>
  </si>
  <si>
    <t xml:space="preserve">Falta o vencimiento de licencias
Perdida de información dentro del datacenter del ISVIMED
</t>
  </si>
  <si>
    <t>Realizar instalación, migración y validadción del sistema.</t>
  </si>
  <si>
    <t>Puesta en marcha y ajustes correspondientes</t>
  </si>
  <si>
    <t>Elaboración de informes de resultados frente a al implementación del nuevo ERP-Sistema</t>
  </si>
  <si>
    <t xml:space="preserve">Modelo de gestión de servicios tecnológicos </t>
  </si>
  <si>
    <t>Diagnosticar la Infraestructura Tecnológica existente.</t>
  </si>
  <si>
    <t>GT-04</t>
  </si>
  <si>
    <t># de contingencias informáticas gestionadas /# de contingencias presentadas</t>
  </si>
  <si>
    <t>Planificar nueva infraestructura Tecnológica</t>
  </si>
  <si>
    <t>Planificar el procesos de adquisición</t>
  </si>
  <si>
    <t>Contratar nueva infraestructura Tecnológica</t>
  </si>
  <si>
    <t>Realizar instalación , migración y validación nueva infraestructura Tecnológica</t>
  </si>
  <si>
    <t>Perdida de información dentro del datacenter del ISVIMED</t>
  </si>
  <si>
    <t>Gestión de TIC</t>
  </si>
  <si>
    <t>Administación de sistemas de información</t>
  </si>
  <si>
    <t>GT-03</t>
  </si>
  <si>
    <t>Satisfacción del usuario atendido por tics</t>
  </si>
  <si>
    <t># de usuarios satisfechos / # de soportes atendidos</t>
  </si>
  <si>
    <t>Gestión e innovación de infraestructura de TIC</t>
  </si>
  <si>
    <t>GT-02</t>
  </si>
  <si>
    <t>Eficacia en el cumplimiento del plan de mantenimiento preventivo de hardware</t>
  </si>
  <si>
    <t># de mantenimientos realizados en el periodo /# de mantenimientos programados en el periodo</t>
  </si>
  <si>
    <t>Establecer la Mesa de servicios a corde a las necesidades del Instituto</t>
  </si>
  <si>
    <t>Ineficiencia operativa</t>
  </si>
  <si>
    <t>GT-01</t>
  </si>
  <si>
    <t>Eficacia en el cumplimiento de soporte técnico</t>
  </si>
  <si>
    <t># de Soportes Atendidos /# de soportes reprotados</t>
  </si>
  <si>
    <t>Implementar el plan de gestión de seguridad y privacidad para minimizar el riesgo de pérdida de activos de la información a los que puede estar expuesto el Instituto de Vivienda y Hábitat de Medellín, partiendo de la identificación, análisis, valoración, acciones y seguimiento de riesgos potenciales que tengan un efecto adverso en la integridad, confiablidad y disponibilidad de la información.</t>
  </si>
  <si>
    <t>Definición y ajuste de políticas</t>
  </si>
  <si>
    <t>Revisar de acuerdo a la norma las políticas que deben estar definidas en la materia y establcer coronograma para su elaboración y ajuste.</t>
  </si>
  <si>
    <t xml:space="preserve">Seguridad De la Información </t>
  </si>
  <si>
    <t>GT-08</t>
  </si>
  <si>
    <t>Cumplimiento a la elaboración de politicas de seguridad y privacidad de la información</t>
  </si>
  <si>
    <t># de políticas elaboradas y formalizadas bajo acto administrativo /# de políticas a formular</t>
  </si>
  <si>
    <t>Revisar políticas existentes y realizar ajustes correspondientes.</t>
  </si>
  <si>
    <t>Divulgar políticas a las partes interesadas utilizando medios como: equipos primario, boletines electrónicos, correo y página web.</t>
  </si>
  <si>
    <t xml:space="preserve">Gestionar de manera eficaz los riesgos inherentes a la seguridad y privacidad  </t>
  </si>
  <si>
    <t>Ajustar la metodología que hoy se tienen con relación a la NTC ISO 27001:2013 y a los lineamientos definidos por MINTIC.</t>
  </si>
  <si>
    <t xml:space="preserve">GT-09
</t>
  </si>
  <si>
    <t xml:space="preserve">Divulgación a todo el personal sobre el manejo de riesgos de seguridad de la información. </t>
  </si>
  <si>
    <t>Implementar la metodología y evidenciar los soportes derivada de la misma.</t>
  </si>
  <si>
    <t>Subdirección Administrativa y Financiera
Profesional especializado líder de TIC</t>
  </si>
  <si>
    <t>Cumplimiento en la implementación de la metodologia para riesgos de la segurida de la información</t>
  </si>
  <si>
    <t># de actividades ejecutadas en el periodo / # de actividades propuestas para el  periodo</t>
  </si>
  <si>
    <t>Sub dirección administrativa y financiera
Contratista que lidera el  SG SST</t>
  </si>
  <si>
    <t>Contratista líder del tema de riesgos</t>
  </si>
  <si>
    <t>GM-05</t>
  </si>
  <si>
    <t xml:space="preserve">Cumplimiento en la implementación de la política de gestión del riesgo. </t>
  </si>
  <si>
    <t>Contratista lider de Gestión del riesgo</t>
  </si>
  <si>
    <t xml:space="preserve">Número de actividades realizadas / Número de actividades programdas  </t>
  </si>
  <si>
    <t>Profesional especializado que lidera TIC</t>
  </si>
  <si>
    <t># de personas que utilizaron/consultaron los trámites publicados en la página web /# de personas atendidas en el instituto por motivos de trámites</t>
  </si>
  <si>
    <t>Informe generado de la página web y cual debe ser indexado en el indicador como respaldo a los datos.</t>
  </si>
  <si>
    <t>Plan de trabajo definido para la implementación de la política de riesgos, el cual debe ser indexado al indicador del SMO como respaldo de los datos consignados</t>
  </si>
  <si>
    <t>Contratista responsable del tema de transparencia</t>
  </si>
  <si>
    <t>GJ-12</t>
  </si>
  <si>
    <t xml:space="preserve">Eficacia en la implementación de la  política de transparencia </t>
  </si>
  <si>
    <t>Número de actividades ejecutadas eficazmente / Número de actividades programdas  en el periodo</t>
  </si>
  <si>
    <t>Plan de trabajo definido para la implementación de la política, el cual debe ser indexado al indicador del SMO como respaldo de los datos consignados</t>
  </si>
  <si>
    <t>Jefe de oficina de comunicacicones</t>
  </si>
  <si>
    <t>Satisfacción en la atención al usuario</t>
  </si>
  <si>
    <t>Contratista de atención al usuario</t>
  </si>
  <si>
    <t xml:space="preserve">Número de usuarios satisfechos con la atención prestada / Número de usuarios encuestados   </t>
  </si>
  <si>
    <t>GA-03</t>
  </si>
  <si>
    <t xml:space="preserve">Eficacia en la oportunidad de la respuesta  a los derechos de petición </t>
  </si>
  <si>
    <t xml:space="preserve">Número de peticiones resuletas en menos de 15 días / número de peticiones cerradas. </t>
  </si>
  <si>
    <t xml:space="preserve">Informe de peticiones generado por el SIFI el cual debe ser indexado al SMO como respaldo de los datos del indicador </t>
  </si>
  <si>
    <t>GC-01</t>
  </si>
  <si>
    <t>Eficacia en la rendición de cuentas</t>
  </si>
  <si>
    <t>Contratista de comunicaciones</t>
  </si>
  <si>
    <t xml:space="preserve">Número de rendiciones de cuetnas realizadas en el año / Número de rendiciones de cuenta programadas </t>
  </si>
  <si>
    <t xml:space="preserve">Listados de asistencia a la rendici´n los cuales debe ser indexado en el SMO como respaldo a los datos del indicador </t>
  </si>
  <si>
    <t>GA-02</t>
  </si>
  <si>
    <t>Determinar el cálculo cualitativo y cuantitativo de los funcionarios necesarios para adelantar las necesidades presentes del Instituto,  estimando los costos de personal derivados de la identificación anteriormente expuesta con el fin de asegurar el financiamiento y la disponibilidad de los recursos.</t>
  </si>
  <si>
    <t>. Elevar el Plan de Previsión de Recursos Humanos al Comité Institucional de Gestión y Desempeño.
. Publicar Plan Anual de Vacantes en página web.
. Realizar las gestiones para el desarrollo de estudio técnico al interior del Instituto que permita identificar la planta ideal y necesidades de personal.
. Solicitar las cotizaciones de estudio tecnico a entidades especializadas en procesos de reestruturación para entidades publicas. 
. Analizar los resultados de las propuestas presentadas y hacer mediante informe ejecutivo recomendaciones al comité de gestión y desempeño sobre la propuesta mas favorable al instituto.
. Presentar informe ejecutivo al comité institucional de gestión y desempeño sobre las propuestas presentadas para la toma de decisiones.</t>
  </si>
  <si>
    <t>Realizar el análisis de necesidades de personal a través del estudio técnico que permita determinar el cálculo de los empleados necesarios para suplir las
necesidades presentes y futuras del Instituto.</t>
  </si>
  <si>
    <t xml:space="preserve">. Falta de Capacidad operativa y profesional para atender los diferentes procesos del Instituto. 
. Excesivas cargas de trabajo en los funcionarios., que derivan en : 
 . Mal clima laboral.
 . Situaciones de salud.
 . Baja productividad y rendimiento,
. Insatisfacción laboral.
. Alta rotación de personal.
. 
</t>
  </si>
  <si>
    <t xml:space="preserve">Recursos propios,
Transferencias Municipales,
</t>
  </si>
  <si>
    <t>$ 6,227,803.365</t>
  </si>
  <si>
    <t>Subdirección Administrativa y Financiera responsable de Talento  Humano.</t>
  </si>
  <si>
    <t>GH-14</t>
  </si>
  <si>
    <t>Cumplimiento en la cobertura a la Provisión de Recusos Humanos.</t>
  </si>
  <si>
    <t>Subdirector Adinistrativo y Fianciero
Líder de Gestión Humana.</t>
  </si>
  <si>
    <t>MEDIDAS DE COBERTURA INTERNAS O EXTERNAS EJECUTADAS / MEDIDAS DE COBERTURA PROPUESTAS.</t>
  </si>
  <si>
    <t>ND</t>
  </si>
  <si>
    <t>SMO- Soportes indexados al indicador derivados del estudio técnico a realizar</t>
  </si>
  <si>
    <t>Plan anual de Vacantes</t>
  </si>
  <si>
    <t>Programar la provisión de los empleos con vacancia definitiva.</t>
  </si>
  <si>
    <t>Determinar el plan  anual de vacantes.</t>
  </si>
  <si>
    <t>Elaboración del plan anual de vacantes</t>
  </si>
  <si>
    <t xml:space="preserve">Subdirector Adinistrativo y Fianciero
Líder de Gestión Humana.
</t>
  </si>
  <si>
    <t>Número</t>
  </si>
  <si>
    <t>PLAN DEFINIDO</t>
  </si>
  <si>
    <t xml:space="preserve">SMO / Lista de elegibles </t>
  </si>
  <si>
    <t>Prever y adelantar las acciones necesarias para la mejor utilización de los recursos humanos, en función de la planeación institucional.</t>
  </si>
  <si>
    <t>Gestión de Recursos Humanos.</t>
  </si>
  <si>
    <t>Gestión y evaluación del Desempeño.</t>
  </si>
  <si>
    <t>GH-04</t>
  </si>
  <si>
    <t>Evaluación de Desempeño.
Personal Evaluado (Satisfactoriamente / Personal a Evaluar)</t>
  </si>
  <si>
    <t>PERSONAL EVALUADO SATISFACTORIAMENTE/PERSONAL A EVALUAR</t>
  </si>
  <si>
    <t xml:space="preserve">SMO- Soportes indexados al indicador </t>
  </si>
  <si>
    <t>Evaluaciones de desempeño reelizadas a los funcionarios con corte a 31 de diciembre de 2018, que reposan en la historia labotal de cada funcionario.</t>
  </si>
  <si>
    <t>Gestión del Rendimiento de los Gerentes Públicos</t>
  </si>
  <si>
    <t>GH-05</t>
  </si>
  <si>
    <t>Evaluación del Desempeño de los Gerentes Públicos.</t>
  </si>
  <si>
    <t>NUMERO DE PROVEEDORES EVALUADOS QUE SUPERAN EL 76% EN CALIFICACIÓN / NÚMERO DE PROVEEDORES EVALUADOS</t>
  </si>
  <si>
    <t xml:space="preserve">El cierre de los acuerdos de gestión correspondientes al año 2018, se realizaron por el Director.
Los respectivos acuerdos de gestión reposan físicamente en el expediente laboral de cada funcionario.
</t>
  </si>
  <si>
    <t>Contribuir al desarrollo integral de los funcionarios y de la entidad, elevando los niveles de eficiencia, satisfacción y desarrollo de los empleados en el desempeño de su labor y al cumplimiento efectivo de los resultados institucionales.</t>
  </si>
  <si>
    <t>Fortalecer competencias en el Ser el Hacer y en el Saber.</t>
  </si>
  <si>
    <t>Capacitación de funcionarios.</t>
  </si>
  <si>
    <t xml:space="preserve">Recursos Propios 
</t>
  </si>
  <si>
    <t>GH-02</t>
  </si>
  <si>
    <t>Ejecución del plan de capacitaciones .</t>
  </si>
  <si>
    <t xml:space="preserve">
Profesional Universitario Talento Humano.</t>
  </si>
  <si>
    <t>NÚMERO DE CAPACITACIONES EJECUTADAS / NÚMERO DE CAPACITACIONES PROGRAMADAS</t>
  </si>
  <si>
    <t>Por Definir</t>
  </si>
  <si>
    <t>SMO- Evidencias adjuntas al indicador  y archivo físico Gestión Humana disponible en la oficina de Talento Humano, Sede Velódromo.</t>
  </si>
  <si>
    <t>Calidad de Vida Laboral</t>
  </si>
  <si>
    <t>Ejecución del Plan de Bienestar</t>
  </si>
  <si>
    <t>GH-06</t>
  </si>
  <si>
    <t>Ejecución del plan de Bienestar (ejecutado / programado)</t>
  </si>
  <si>
    <t>NÚMERO DE ACTIVIDADES REALIZADAS / NÚMERO DE ACTIVIDADES PROGRAMADAS</t>
  </si>
  <si>
    <t>Protección y Servicios Sociales</t>
  </si>
  <si>
    <t>GH-01</t>
  </si>
  <si>
    <t>Clima Organizacional (#Variables evaluadas satisfactoriamente / Número de variables evaluadas)</t>
  </si>
  <si>
    <t>NUMERO DE VARIABLES EVALUADAS SATISFACTORIAMENTE / NUMERO DE VARIABLES EVALUADAS</t>
  </si>
  <si>
    <t>2.2.2.3.1</t>
  </si>
  <si>
    <t xml:space="preserve">6.5.1.1.1 </t>
  </si>
  <si>
    <t xml:space="preserve">6.5.1.2.1 </t>
  </si>
  <si>
    <t xml:space="preserve">6.5.1.3.1 </t>
  </si>
  <si>
    <t>6.5.2.1.1</t>
  </si>
  <si>
    <t>6.5.2.1.2</t>
  </si>
  <si>
    <t>6.5.2.2.1</t>
  </si>
  <si>
    <t>6.5.2.3.1</t>
  </si>
  <si>
    <t>6.5.3.1.1</t>
  </si>
  <si>
    <t>6.5.3.1.3</t>
  </si>
  <si>
    <t>6.5.3.1.4</t>
  </si>
  <si>
    <t>6.5.3.2.1</t>
  </si>
  <si>
    <t>6.5.4.1.1</t>
  </si>
  <si>
    <t>6.5.4.1.2</t>
  </si>
  <si>
    <t>6.5.4.1.3</t>
  </si>
  <si>
    <t>6.5.4.2.1</t>
  </si>
  <si>
    <t>6.5.4.3.1</t>
  </si>
  <si>
    <t>6.5.4.3.2</t>
  </si>
  <si>
    <t>6.5.4.4.1</t>
  </si>
  <si>
    <t>6.5.4.4.2</t>
  </si>
  <si>
    <t>6.5.4.5.1</t>
  </si>
  <si>
    <t>Plan de Acciòn</t>
  </si>
  <si>
    <t>Programar anualmente las metas de producto y el detalle de actividades, acorde con los proyectos de inversión programados en cada vigencia para el cumplimiento del Plan de Desarrollo.  Así, el Plan de Acción es un instrumento técnico de seguimiento y medición de las acciones de gobierno, que conducen a resultados y beneficios concretos para la comunidad.</t>
  </si>
  <si>
    <t>Promoción de la Convivencia</t>
  </si>
  <si>
    <t>Asistencia social para proyectos habitacionales</t>
  </si>
  <si>
    <t>V1: NÚMERO DE ACTIVIDADES REALIZADAS EN PROYECTOS VIS Y VIP / V2: NÚMERO DE ACTIVIDADES PROGRAMADAS EN PROYECTOS VIS Y VIP</t>
  </si>
  <si>
    <r>
      <t xml:space="preserve">Subdirector de Dotación
</t>
    </r>
    <r>
      <rPr>
        <sz val="12"/>
        <color rgb="FF00B050"/>
        <rFont val="Calibri"/>
        <family val="2"/>
      </rPr>
      <t>MARTA CECILIA MORA RESTREPO</t>
    </r>
  </si>
  <si>
    <t>Subsidios para mejoramiento de vivienda asignados</t>
  </si>
  <si>
    <t>Subdirección de Dotación</t>
  </si>
  <si>
    <r>
      <t>Subdirector de Dotación</t>
    </r>
    <r>
      <rPr>
        <sz val="12"/>
        <color rgb="FF00B050"/>
        <rFont val="Calibri"/>
        <family val="2"/>
      </rPr>
      <t>MARTA CECILIA MORA RESTREPO</t>
    </r>
  </si>
  <si>
    <r>
      <t xml:space="preserve">Subdirector de Dotación
</t>
    </r>
    <r>
      <rPr>
        <sz val="12"/>
        <color rgb="FF00B050"/>
        <rFont val="Calibri"/>
        <family val="2"/>
      </rPr>
      <t>ANDRES MAURICIO GONZALEZ GRECO</t>
    </r>
  </si>
  <si>
    <t>Subdirección Jurídica</t>
  </si>
  <si>
    <t xml:space="preserve"> 
V1: NÚMERO DE VIVIENDAS ESCRITURADAS</t>
  </si>
  <si>
    <r>
      <t xml:space="preserve">Subdirectora Jurídica
</t>
    </r>
    <r>
      <rPr>
        <sz val="12"/>
        <color rgb="FF00B050"/>
        <rFont val="Calibri"/>
        <family val="2"/>
      </rPr>
      <t>LEIDY PAULINA RENGIFO SUAZA</t>
    </r>
  </si>
  <si>
    <t>Viviendas escrituradas por saneamiento predial proyectos anteriores al 2012</t>
  </si>
  <si>
    <t>Saneamiento Predial y gestión para la tenencia segura</t>
  </si>
  <si>
    <t>NÚMERO DE VIVIENDAS HABILITADAS CON RESOLUCIÓN DE CURADURÍA</t>
  </si>
  <si>
    <t>Viviendas habilitadas para conexión de los servicios de acueducto y alcantarillado</t>
  </si>
  <si>
    <t>V1: NÚMERO DE RECONOCIMIENTO DE EDIFICACIONES CON RESOLUCIÓN DE CURADURÍA</t>
  </si>
  <si>
    <t>Edificaciones reconocidas por resolución de curaduría
(Número de viviendas con resoluciones de reconocimiento emitidas por las curadurías)</t>
  </si>
  <si>
    <t>Apoyo para el reconocimiento de edificaciones</t>
  </si>
  <si>
    <t xml:space="preserve"> 
V1: NÚMERO DE PREDIOS TITULADOS A VÍCTIMAS DE DESPLAZAMIENTO FORZADO</t>
  </si>
  <si>
    <r>
      <t xml:space="preserve">Subdirectora Jurídica
</t>
    </r>
    <r>
      <rPr>
        <sz val="12"/>
        <color rgb="FF00B050"/>
        <rFont val="Calibri"/>
        <family val="2"/>
      </rPr>
      <t>SANDRA MILENA ESCUDERO YEPES</t>
    </r>
  </si>
  <si>
    <t>Predios titulados a víctimas de desplazamiento forzado</t>
  </si>
  <si>
    <t>V1: NÚMERO DE PREDIOS TITULADOS</t>
  </si>
  <si>
    <t>Predios titulados para favorecer a las familias más vulnerables</t>
  </si>
  <si>
    <t>Apoyo para la titulación de predios</t>
  </si>
  <si>
    <t>V1: ESPACIO PÚBLICO DEL ENTORNO BARRIAL MEJORADO / V2: ESPACIO PÚBLICO DEL ENTORNO BARRIAL PROGRAMADO</t>
  </si>
  <si>
    <r>
      <t xml:space="preserve">Subdirector de Dotación </t>
    </r>
    <r>
      <rPr>
        <sz val="12"/>
        <color rgb="FFFF0000"/>
        <rFont val="Calibri"/>
        <family val="2"/>
      </rPr>
      <t>(PLANEACIÓN )</t>
    </r>
    <r>
      <rPr>
        <sz val="12"/>
        <color rgb="FF00B050"/>
        <rFont val="Calibri"/>
        <family val="2"/>
      </rPr>
      <t xml:space="preserve">
WILLIAM DE JESUS GOMEZ CARDONA</t>
    </r>
  </si>
  <si>
    <t>Espacio público del entorno barrial mejorado</t>
  </si>
  <si>
    <t>Construcción y mejoramiento del entorno barrial</t>
  </si>
  <si>
    <t xml:space="preserve"> 
V1: NÚMERO DE MEJORAMIENTOS DE VIVIENDA EJECUTADOS</t>
  </si>
  <si>
    <t>Mejoramientos de vivienda ejecutados</t>
  </si>
  <si>
    <t>V1: NÚMERO DE SUBSIDIOS PARA MEJORAMIENTO DE VIVIENDA ASIGNADOS A VÍCTIMAS DE DESPLAZAMIENTO FORZADO</t>
  </si>
  <si>
    <t>Subsidios para mejoramiento de vivienda asignados a víctimas de desplazamiento forzado</t>
  </si>
  <si>
    <t>V1: NÚMERO DE SUBSIDIOS PARA MEJORAMIENTO DE VIVIENDA ASIGNADOS</t>
  </si>
  <si>
    <t>Aplicación de subsidios para mejoramiento de vivienda</t>
  </si>
  <si>
    <t>Mejoramiento Integral del Hábitat</t>
  </si>
  <si>
    <t>Subsidios para vivienda nueva asignados</t>
  </si>
  <si>
    <t>NÚMERO DE ACTIVIDADES REALIZADAS EN EL PROGRAMA DE OPVS / NÚMERO DE ACTIVIDADES PROGRAMADAS EN EL PROGRAMA DE OPVS</t>
  </si>
  <si>
    <r>
      <t xml:space="preserve">Subdirector de Dotación
</t>
    </r>
    <r>
      <rPr>
        <sz val="12"/>
        <color rgb="FF00B050"/>
        <rFont val="Calibri"/>
        <family val="2"/>
      </rPr>
      <t>ASTRID TATIANA CASTANEDA LOPEZ</t>
    </r>
  </si>
  <si>
    <t>Acompañamiento técnico y social a proyectos de autoconstrucción e iniciativas comunitarias</t>
  </si>
  <si>
    <t>Apoyo a la autoconstrucción e iniciativas de vivienda comunitaria</t>
  </si>
  <si>
    <t>V1: NÚMERO DE METROS CUADRADOS GESTIONADOS PARA VIVIENDA DE INTERÉS SOCIAL / V2: NÚMERO DE METROS CUADRADOS POTENCIALES PARA VIVIENDA DE INTERÉS SOCIAL</t>
  </si>
  <si>
    <r>
      <t xml:space="preserve">Subdirectora de Planeación
</t>
    </r>
    <r>
      <rPr>
        <sz val="12"/>
        <color rgb="FF00B050"/>
        <rFont val="Calibri"/>
        <family val="2"/>
      </rPr>
      <t>WILLIAM DE JESUS GOMEZ CARDONA</t>
    </r>
  </si>
  <si>
    <t>Suelo para vivienda social gestionado</t>
  </si>
  <si>
    <t>Subdirección de Planeación</t>
  </si>
  <si>
    <t>Identificación de suelo para vivienda social</t>
  </si>
  <si>
    <t>V1: NÚMERO DE VIVIENDAS PROMOVIDAS EN ALIANZA CON EL SECTOR PRIVADO</t>
  </si>
  <si>
    <r>
      <t xml:space="preserve">Subdirección de Planeación
</t>
    </r>
    <r>
      <rPr>
        <sz val="12"/>
        <color rgb="FF00B050"/>
        <rFont val="Calibri"/>
        <family val="2"/>
      </rPr>
      <t>CLAUDIA MARIA GOMEZ BUSTAMANTE</t>
    </r>
  </si>
  <si>
    <t>Viviendas de interés social promovidas en alianza con el sector privado</t>
  </si>
  <si>
    <t>V1: NÚMERO DE VIVIENDAS DE INTERÉS SOCIAL CONSTRUIDAS</t>
  </si>
  <si>
    <r>
      <t xml:space="preserve">Subdirector de Dotación
</t>
    </r>
    <r>
      <rPr>
        <sz val="12"/>
        <color rgb="FF00B050"/>
        <rFont val="Calibri"/>
        <family val="2"/>
      </rPr>
      <t>NATALIA CRISTINA RAMIREZ GOMEZ</t>
    </r>
  </si>
  <si>
    <t>Vivienda de interés social construida</t>
  </si>
  <si>
    <t xml:space="preserve"> 
V1: NÚMERO DE SUBSIDIOS PARA VIVIENDA NUEVA ASIGNADOS</t>
  </si>
  <si>
    <t>Aplicación de subsidios y construcción de vivienda nueva para población de demanda libre</t>
  </si>
  <si>
    <t xml:space="preserve">Vivienda Nueva </t>
  </si>
  <si>
    <t>V1: NÚMERO DE SUBSIDIOS ASIGNADOS PARA PAGO DE ARRENDAMIENTO TEMPORAL</t>
  </si>
  <si>
    <r>
      <t xml:space="preserve">Subdirectora Poblacional
</t>
    </r>
    <r>
      <rPr>
        <sz val="12"/>
        <color rgb="FF00B050"/>
        <rFont val="Calibri"/>
        <family val="2"/>
      </rPr>
      <t>JAZMIN ASTRID VASQUEZ VASQUEZ</t>
    </r>
  </si>
  <si>
    <t>Subsidios asignados para pago de arrendamiento temporal</t>
  </si>
  <si>
    <t>Subdirección Poblacional</t>
  </si>
  <si>
    <t>Aplicación de subsidios para arrendamiento temporal</t>
  </si>
  <si>
    <t>V1: NÚMERO DE SUBSIDIOS PARA VIVIENDA DEFINITIVA ASIGNADOS A LA POBLACIÓN DE ARRENDAMIENTO TEMPORAL</t>
  </si>
  <si>
    <t>Subsidios para vivienda definitiva asignados a la población de arrendamiento temporal</t>
  </si>
  <si>
    <t xml:space="preserve">Implementación de soluciones definitivas de vivienda para población de arrendamiento temporal  </t>
  </si>
  <si>
    <t>V1: NÚMERO DE HOGARES CON SOLUCIONES DE VIVIENDA / V2: NÚMERO DE HOGARES REMITIDOS QUE CUMPLEN LOS REQUISITOS</t>
  </si>
  <si>
    <r>
      <t xml:space="preserve">Subdirectora Poblacional
 Asesora Proyectos Estratégicos
</t>
    </r>
    <r>
      <rPr>
        <sz val="12"/>
        <color rgb="FF00B050"/>
        <rFont val="Calibri"/>
        <family val="2"/>
      </rPr>
      <t>NATALI PINO GARCIA</t>
    </r>
  </si>
  <si>
    <t>Hogares sujetos de reasentamiento por obras de utilidad pública atendidos</t>
  </si>
  <si>
    <t>Subdirección Poblacional
 Proyectos Estratégicos</t>
  </si>
  <si>
    <t>Implementación de Soluciones de Vivienda para Población intervenida por Obra Pública</t>
  </si>
  <si>
    <t>V1: NÚMERO DE SUBSIDIOS PARA VIVIENDA DEFINITIVA ASIGNADOS A HOGARES SUJETOS DE REASENTAMIENTO POR EVENTOS NATURALES, RIESGO Y DESASTRES</t>
  </si>
  <si>
    <t>Subsidios para vivienda definitiva asignados a hogares sujetos de reasentamiento por eventos naturales, riesgo y desastres</t>
  </si>
  <si>
    <t>Implementación de soluciones definitivas de vivienda para población de reasentamiento</t>
  </si>
  <si>
    <t>Reasentamiento Integral de Población</t>
  </si>
  <si>
    <t>V1: ADOPCIÓN DEL LA POLÍTICA 20% + V2: REGLAMENTACIÓN DE LA POLÍTICA 80%</t>
  </si>
  <si>
    <r>
      <t xml:space="preserve">Subdirectora de Planeación
</t>
    </r>
    <r>
      <rPr>
        <sz val="12"/>
        <color rgb="FF00B050"/>
        <rFont val="Calibri"/>
        <family val="2"/>
      </rPr>
      <t>LUISA FERNANDA POSADA LOPEZ</t>
    </r>
  </si>
  <si>
    <t>Política pública de inquilinatos adoptada y reglamentada</t>
  </si>
  <si>
    <t>Implementación de la Política Pública de Inquilinatos</t>
  </si>
  <si>
    <t xml:space="preserve"> 
% DE AVANCE SOBRE META ANUAL</t>
  </si>
  <si>
    <r>
      <t xml:space="preserve">Subdirectora de Planeación
</t>
    </r>
    <r>
      <rPr>
        <sz val="12"/>
        <color rgb="FF00B050"/>
        <rFont val="Calibri"/>
        <family val="2"/>
      </rPr>
      <t>CLAUDIA MARITZA VELASQUEZ HIGUITA</t>
    </r>
  </si>
  <si>
    <t>Plan Estratégico Habitacional de Medellín ajustado</t>
  </si>
  <si>
    <t>Actualizacion del Plan estrategico Habitacional de Medellin - PEHMED</t>
  </si>
  <si>
    <t>Consejo de política habitacional implementado</t>
  </si>
  <si>
    <t>Implementación del Concejo de Política habitacional</t>
  </si>
  <si>
    <t>Fortalecimiento al Sistema Municipal Habitacional</t>
  </si>
  <si>
    <r>
      <t xml:space="preserve">Subdirectora Poblacional
</t>
    </r>
    <r>
      <rPr>
        <sz val="12"/>
        <color rgb="FF00B050"/>
        <rFont val="Calibri"/>
        <family val="2"/>
      </rPr>
      <t>KATTY MILENA ECHAVARRIA DURAN</t>
    </r>
  </si>
  <si>
    <t>Proyectos Vivienda de Interés Prioritario (VIP) - Vivienda de Interés Social (VIS) con acompañamiento social</t>
  </si>
  <si>
    <t>19PP4 Mejoramiento de vivienda en Aranjuez</t>
  </si>
  <si>
    <t>19PP8 Mejoramiento de vivienda en Villa Hermosa</t>
  </si>
  <si>
    <t>Mejoramiento de vivienda</t>
  </si>
  <si>
    <t>Proyectos de Presupuesto Participativo</t>
  </si>
  <si>
    <t>NUMERO DE SUBSIDIOS ASIGNADOS PARA MEJORAMIENTO DE VIVIENDA POR PRESUPUESTO PARTICIPATIVO, COMUNA 4</t>
  </si>
  <si>
    <t>NÚMERO DE SUBSIDIOS ASIGNADOS EN LA COMUNA 8 A PARTIR DE LA EJECUCIÓN DE PROYECTOS DE PRESUPUESTO PARTICIPATIVO</t>
  </si>
  <si>
    <t>No cuenta con seguimiento para los meses de enero y febrero de 2019, en el SIFI</t>
  </si>
  <si>
    <t>A mes de enero y febrero de 2019 no se registra informaciòn al respecto</t>
  </si>
  <si>
    <t>Se encuentra deshabilitada en el SIFI, Sin embargo hay seguimiento en los meses de enro y febrero 0%</t>
  </si>
  <si>
    <t xml:space="preserve">
 CUMPLIMIENTO DEL PLAN DE TRABAJO ANUAL DEL SGSSST</t>
  </si>
  <si>
    <t>GS-08</t>
  </si>
  <si>
    <t>GH-11</t>
  </si>
  <si>
    <t xml:space="preserve">Listas de asistencia, certificados
Pendiente de diligenciar en el SMO, dado que la fecha periodica es anual
</t>
  </si>
  <si>
    <t>Para dar cumplimiento a las exigencia de ley, el Isvimed pone a disposición de todos sus públicos el informe de gestión correspondiente al periodo de 2018, el 31 de enero de 2019, a través de sus redes social twitter, Instagram Y Facebook, así como de la página web del instituto www.isvimed.gov.co el informe de gestión se encuentra en: http://isvimed.gov.co/wp-content/uploads/2019/01/rendici%c3%93n-de-cuentas-2018-final.pdf por otra parte, el instituto realizará dos encuentros con la comunidad donde estos tendrán la oportunidad de conocer de primera mano, en su territorio, el informe de gestión y plantear las inquietudes al equipo directivo del Isvimed</t>
  </si>
  <si>
    <t xml:space="preserve">Para el desarrollo del indicador se planificó desarrollar 10 actividades, tal como se señala a continuación: 1. construir la propuesta de política de administración del riesgo 2. Formalizar la política de administración del riesgo a través de una resolución 3. Socializar la política de administración del riesgo en espacio del CICCI 4. Socializar la política de administración del riesgo en los 12 procesos del sistema de gestión 5. Desarrollar acompañamiento a los procesos del sistema de gestión para la actualización de los mapas de riesgo en el marco del despliegue de la política de administración del riesgo (4 sesiones mínimo por cada proceso, 48 sesiones en total de las cuales se desarrollaron 47) 6. Desarrollar un informe de implementación de la política de administración del riesgo 7. Socializar un informe de implementación de la política de administración del riesgo 8. Desarrollar una metodología de administración del riesgo para la implementación de la política 9. Socializar el procedimiento de administración del riesgo en espacio del CICCI 10. Socializar el procedimiento de administración del riesgo en los 12 procesos del instituto-sesiones de trabajo (12 sesiones). Según los anteriores datos, se logró superar la meta establecida. </t>
  </si>
  <si>
    <t>GT-07: SE ENCUENTRA EN SIFI COMO  
IMPLEMENTACIÓN DE ESTRATÉGIAS DEL PETIC</t>
  </si>
  <si>
    <t>Eficacia en la atención de contingencias informáticas de TIC</t>
  </si>
  <si>
    <t xml:space="preserve">En el mes de enero no se presentaron contingencias que afectaran la continuidad del servicio
En el mes de febrero no se presentaron contingencias que afectaran la continuidad del servicio
No se reporta seguimientos desde el mes de febrero
</t>
  </si>
  <si>
    <t xml:space="preserve">Los documentos se han venido ajustando a los requerimientos de norma y de MINTIC. El documento está en revisión y ajustes con el equipo de calidad y riesgos. </t>
  </si>
  <si>
    <t xml:space="preserve">
Evaluación de la matriz de riesgos, generación de acciones a partir de esta revisión. Se tiene definida ya la matriz y se generaron las acciones a partir de estas revisiones, las cuales ya están en el sistema 
</t>
  </si>
  <si>
    <t>84</t>
  </si>
  <si>
    <t>100</t>
  </si>
  <si>
    <t>815</t>
  </si>
  <si>
    <r>
      <t>A</t>
    </r>
    <r>
      <rPr>
        <b/>
        <u/>
        <sz val="8"/>
        <color rgb="FF333333"/>
        <rFont val="Tahoma"/>
        <family val="2"/>
      </rPr>
      <t xml:space="preserve"> Junio </t>
    </r>
    <r>
      <rPr>
        <sz val="8"/>
        <color rgb="FF333333"/>
        <rFont val="Tahoma"/>
        <family val="2"/>
      </rPr>
      <t>de 2019 se logró ejecutar el 89.7% de las actividades planeadas a contratar durante el año, este resultado cumple con la meta establecida para este indicador. </t>
    </r>
  </si>
  <si>
    <r>
      <rPr>
        <b/>
        <u/>
        <sz val="8"/>
        <rFont val="Calibri"/>
        <scheme val="minor"/>
      </rPr>
      <t>Junio</t>
    </r>
    <r>
      <rPr>
        <sz val="8"/>
        <rFont val="Calibri"/>
        <family val="2"/>
        <scheme val="minor"/>
      </rPr>
      <t xml:space="preserve"> En el primer semestre del 2019, se realizaron 63 mantenimientos preventivos los cuales corresponden al 100% de los programados en el cronograma y los cuales fueron realizados dentro de las fechas establecidas, contando que en el primer semestre se adquirieron 51 equipos al iniciar el semestre, donde 17 son portátiles y 34 son todo en uno el cual no se requieren mantenimientos por 3 años por tema de garantía, solo se aplica mantenimiento de lógico mas no de hardware. Se adjunta el informe de mantenimiento primer semestre 2019. </t>
    </r>
  </si>
  <si>
    <r>
      <rPr>
        <sz val="9"/>
        <color theme="6" tint="-0.249977111117893"/>
        <rFont val="Calibri"/>
        <family val="2"/>
      </rPr>
      <t>Trimestra</t>
    </r>
    <r>
      <rPr>
        <sz val="9"/>
        <rFont val="Calibri"/>
        <family val="2"/>
      </rPr>
      <t>l - Semestral</t>
    </r>
  </si>
  <si>
    <r>
      <rPr>
        <b/>
        <u/>
        <sz val="8"/>
        <color rgb="FF000000"/>
        <rFont val="Calibri"/>
        <scheme val="minor"/>
      </rPr>
      <t>Marzo</t>
    </r>
    <r>
      <rPr>
        <sz val="8"/>
        <color rgb="FF000000"/>
        <rFont val="Calibri"/>
        <family val="2"/>
        <scheme val="minor"/>
      </rPr>
      <t xml:space="preserve"> Se Realiza Induccion Al Personal Nuevo Del Isvimed, El Cual Asistio Al Rededor De 22 Personas A Estas Jornadas Programadas Desde El Area De Talento Humano, En Esta Induccion Se Dio Todo El Tema De Sg Sst, Se Realizo El Ajuste De Dos Formatos, Se Inicia Junto Con El Copasst La Campaña De Orden Y Aseo Realizando Entrega De Calendarios Con Mensajes De Autouidado Y Responsabilidades Desde El Sg Sst, Con El Comite De Convivencia Laboral Se Justa Todo El Tema Del Manual De Convivencia Y Se Planea Publicar Dicho Manual Para El Mes De Mayo, De Las 12 Actividades Propuestas Para El Primer Trimestre Del Año, No Fue Posible Coordinar Dos De Ellas Referente A Capacitacion Al Comite De Emergencias Y Capacitacion Referente A Postura, Esto Debido A Que Se Presentaron Inconvenientes Con El Espacio Y El Tiempo, Dichas Capacitaciones Fueron Reprogramadas Para Los Meses De Mayo. </t>
    </r>
    <r>
      <rPr>
        <b/>
        <sz val="8"/>
        <color rgb="FF000000"/>
        <rFont val="Calibri"/>
        <scheme val="minor"/>
      </rPr>
      <t xml:space="preserve">Junio no reporta seguimiento </t>
    </r>
  </si>
  <si>
    <t>0</t>
  </si>
  <si>
    <t xml:space="preserve">  N/A</t>
  </si>
  <si>
    <t>7</t>
  </si>
  <si>
    <t>1680</t>
  </si>
  <si>
    <t>11</t>
  </si>
  <si>
    <t>438</t>
  </si>
  <si>
    <r>
      <rPr>
        <b/>
        <u/>
        <sz val="8"/>
        <color theme="1"/>
        <rFont val="Calibri"/>
        <scheme val="minor"/>
      </rPr>
      <t>Marzo</t>
    </r>
    <r>
      <rPr>
        <sz val="8"/>
        <color theme="1"/>
        <rFont val="Calibri"/>
        <scheme val="minor"/>
      </rPr>
      <t xml:space="preserve"> Se revisan las estadísticas de la página web en el segmento de trámites y se encuentra que este mes se recibieron, un 48% más de visitas en la opción de trámites que en el mes de diciembre y las visitas al instituto para realizar solicitudes o aclaración de trámites es un 55% más que las visitas a la web. Este comportamiento de las visitas es similar mes a mes.</t>
    </r>
    <r>
      <rPr>
        <b/>
        <u/>
        <sz val="8"/>
        <color theme="1"/>
        <rFont val="Calibri"/>
        <scheme val="minor"/>
      </rPr>
      <t>Junio</t>
    </r>
    <r>
      <rPr>
        <sz val="8"/>
        <color theme="1"/>
        <rFont val="Calibri"/>
        <scheme val="minor"/>
      </rPr>
      <t xml:space="preserve"> Se revisan las estadísticas de la página web y se observa que se tuvo un incremento en las visitas en el sitio de tramites paso de 1751 a 2081 visitas, mientras el número de personas atendidas en atención al usuario disminuyo frente al mismo periodo, ver documento anexo en el SMO .</t>
    </r>
    <r>
      <rPr>
        <b/>
        <u/>
        <sz val="8"/>
        <color theme="1"/>
        <rFont val="Calibri"/>
        <scheme val="minor"/>
      </rPr>
      <t>Septiembre</t>
    </r>
    <r>
      <rPr>
        <sz val="8"/>
        <color theme="1"/>
        <rFont val="Calibri"/>
        <scheme val="minor"/>
      </rPr>
      <t xml:space="preserve"> Los visitantes tanto a nivel de página web como de la sede se han mantenido en los mismos niveles. Se siguen realizando publicidad del sitio para fortalecer las visitas.</t>
    </r>
  </si>
  <si>
    <r>
      <rPr>
        <b/>
        <u/>
        <sz val="8"/>
        <rFont val="Calibri"/>
      </rPr>
      <t>Marzo</t>
    </r>
    <r>
      <rPr>
        <sz val="8"/>
        <rFont val="Calibri"/>
        <family val="2"/>
      </rPr>
      <t xml:space="preserve"> De acuerdo al plan de previsión de recursos humanos 2019, se propusieron dos medidas de cobertura, una interna (nombramiento provisional), y una externa (proceso de selección con la CNSC). De estas dos medidas, se ha aplicado la medida de obertura interna. Teniendo en cuenta el comportamiento constante de este indicador en los últimos períodos y dado que el proceso de rediseño institucional aún no se ha hecho y de esto también dependerá la realización de un proceso de selección con la CNSC para el tema de los concursos y la carrera administrativa, se documentó ante calidad la acción preventiva n°67 donde se determina el plan de acción a seguir para gestionar el tema en cuestión, ver documento anexo en el SMO.</t>
    </r>
    <r>
      <rPr>
        <b/>
        <u/>
        <sz val="8"/>
        <rFont val="Calibri"/>
      </rPr>
      <t>Junio</t>
    </r>
    <r>
      <rPr>
        <sz val="8"/>
        <rFont val="Calibri"/>
        <family val="2"/>
      </rPr>
      <t xml:space="preserve"> no reporta seguimiento  </t>
    </r>
    <r>
      <rPr>
        <b/>
        <u/>
        <sz val="8"/>
        <rFont val="Calibri"/>
      </rPr>
      <t xml:space="preserve">Septiembre </t>
    </r>
    <r>
      <rPr>
        <sz val="8"/>
        <rFont val="Calibri"/>
        <family val="2"/>
      </rPr>
      <t>actualmente se encuentra en desarrollo el convenio interadministrativo con la UDEA para el estudio técnico de rediseño institucional, que comprende cuatro fases, la fase de planeación y previa en donde se formalizo el equipo de trabajo y se realizaron talleres de gestión de cambio, actualmente se desarrolla la fase de diagnóstico y posterior se desarrollara la fase de diseño e implementación , el contrato entregara entre sus productos dx, propuesta de estructura organizacional, análisis de cargas de trabajo, propuesta de planta de empleos, manual de funciones, análisis de viabilidad financiera. en el desarrollo de este convenio se reportara a la CNSC y OPEC los empleos de la entidad. Lo que permitirá provisionar los empleos de la entidad a través de concursos de méritos.</t>
    </r>
  </si>
  <si>
    <r>
      <t xml:space="preserve">
</t>
    </r>
    <r>
      <rPr>
        <b/>
        <u/>
        <sz val="8"/>
        <rFont val="Calibri"/>
      </rPr>
      <t>Septiembre</t>
    </r>
    <r>
      <rPr>
        <sz val="8"/>
        <rFont val="Calibri"/>
        <family val="2"/>
      </rPr>
      <t xml:space="preserve"> a la fecha se encuentran vacantes dos empleos asesores de subdirección de dotación de vivienda y hábitat y profesional especializado de la subdirección de planeación. Estas vacantes aún no han sido cubiertas, el proceso continúa activo.
</t>
    </r>
  </si>
  <si>
    <r>
      <t xml:space="preserve">
</t>
    </r>
    <r>
      <rPr>
        <b/>
        <u/>
        <sz val="8"/>
        <color theme="1"/>
        <rFont val="Calibri"/>
        <scheme val="minor"/>
      </rPr>
      <t>Septiembre</t>
    </r>
    <r>
      <rPr>
        <sz val="8"/>
        <color theme="1"/>
        <rFont val="Calibri"/>
        <family val="2"/>
        <scheme val="minor"/>
      </rPr>
      <t xml:space="preserve"> durante este trimestre se realizaron las siguientes capacitaciones: taller de comunicaciones para nivel directivo, se dio inicio a capacitación virtual sobre supervisión de contratos, desde la subdirección de planeación se lidero la formación de auditores internos de calidad y formación en indicadores de gestión.
</t>
    </r>
  </si>
  <si>
    <r>
      <rPr>
        <sz val="8"/>
        <rFont val="Calibri"/>
        <family val="2"/>
      </rPr>
      <t xml:space="preserve"> </t>
    </r>
    <r>
      <rPr>
        <b/>
        <u/>
        <sz val="8"/>
        <rFont val="Calibri"/>
      </rPr>
      <t>Septiembre</t>
    </r>
    <r>
      <rPr>
        <sz val="8"/>
        <rFont val="Calibri"/>
        <family val="2"/>
      </rPr>
      <t xml:space="preserve"> durante el trimestre se ejecutaron las siguientes actividades contempladas en el plan de bienestar: tiquetera emocional. Celebraciones especiales (día de conductor), avances en la aprobación del reglamento de programa de vivienda, celebración de feria enamórate del Isvimed.</t>
    </r>
  </si>
  <si>
    <r>
      <rPr>
        <b/>
        <u/>
        <sz val="8"/>
        <color theme="1"/>
        <rFont val="Calibri"/>
        <scheme val="minor"/>
      </rPr>
      <t>Septiembre</t>
    </r>
    <r>
      <rPr>
        <sz val="8"/>
        <color theme="1"/>
        <rFont val="Calibri"/>
        <family val="2"/>
        <scheme val="minor"/>
      </rPr>
      <t xml:space="preserve"> se realiza presentación para comité directivo donde se expone el paso a paso para dar cumplimiento al proceso de implementación de las obligaciones contempladas en la resolución 838 del 2 de agosto del 2019 en materia de transparencia.</t>
    </r>
  </si>
  <si>
    <t>6</t>
  </si>
  <si>
    <t>252</t>
  </si>
  <si>
    <t>5</t>
  </si>
  <si>
    <t>73</t>
  </si>
  <si>
    <t>45</t>
  </si>
  <si>
    <t>75</t>
  </si>
  <si>
    <t>78</t>
  </si>
  <si>
    <t>740</t>
  </si>
  <si>
    <r>
      <rPr>
        <b/>
        <u/>
        <sz val="8"/>
        <color indexed="8"/>
        <rFont val="Calibri"/>
      </rPr>
      <t xml:space="preserve"> Octubre </t>
    </r>
    <r>
      <rPr>
        <sz val="8"/>
        <color indexed="8"/>
        <rFont val="Calibri"/>
        <family val="2"/>
      </rPr>
      <t>de 2019 fueron asignados con smv 48 hogares de l población de riesgo de las cuales 43 fueron en la modalidad de vivienda nueva en los proyectos mirador de la cascad y montaña bloque ocho, 5 en la modalidad de vivienda usada de las cuales 3 fueron con recursos de la vigencia actual y 2 de fiducia.</t>
    </r>
  </si>
  <si>
    <r>
      <rPr>
        <b/>
        <u/>
        <sz val="8"/>
        <color theme="1"/>
        <rFont val="Calibri"/>
        <scheme val="minor"/>
      </rPr>
      <t>Agosto</t>
    </r>
    <r>
      <rPr>
        <sz val="8"/>
        <color theme="1"/>
        <rFont val="Calibri"/>
        <scheme val="minor"/>
      </rPr>
      <t xml:space="preserve"> se continúa con la actualización de las tablas de retención documental. Se encuentran aprobadas las tablas de planeación, comunicaciones y control interno. Se termina la migración de las TRD para la publicación en el RUSD y se continúa en la elaboración del sic.
En el mes de </t>
    </r>
    <r>
      <rPr>
        <b/>
        <u/>
        <sz val="8"/>
        <color theme="1"/>
        <rFont val="Calibri"/>
        <scheme val="minor"/>
      </rPr>
      <t>Septiembre</t>
    </r>
    <r>
      <rPr>
        <sz val="8"/>
        <color theme="1"/>
        <rFont val="Calibri"/>
        <scheme val="minor"/>
      </rPr>
      <t>, se aprueba en comité institucional de gestión y desempeño a la actualización de las tablas de retención. Se construye el borrador de los procedimientos de producción documental, valoración documental, transferencia y planeación.</t>
    </r>
    <r>
      <rPr>
        <b/>
        <u/>
        <sz val="8"/>
        <color theme="1"/>
        <rFont val="Calibri"/>
        <scheme val="minor"/>
      </rPr>
      <t>Octubre</t>
    </r>
    <r>
      <rPr>
        <sz val="8"/>
        <color theme="1"/>
        <rFont val="Calibri"/>
        <scheme val="minor"/>
      </rPr>
      <t xml:space="preserve"> se continúa con la construcción de los procedimientos de producción documental, valoración documental, transferencia y planeación </t>
    </r>
    <r>
      <rPr>
        <b/>
        <u/>
        <sz val="8"/>
        <color theme="1"/>
        <rFont val="Calibri"/>
        <scheme val="minor"/>
      </rPr>
      <t>Noviembre</t>
    </r>
    <r>
      <rPr>
        <sz val="8"/>
        <color theme="1"/>
        <rFont val="Calibri"/>
        <scheme val="minor"/>
      </rPr>
      <t xml:space="preserve"> Se radican las tablas de retención documental en el consejo departamental de archivos y se radican las aprobadas en el 2017 en el registro único de series documentales del archivo general de la nación
</t>
    </r>
  </si>
  <si>
    <r>
      <t xml:space="preserve">En el mes de </t>
    </r>
    <r>
      <rPr>
        <b/>
        <u/>
        <sz val="8"/>
        <rFont val="Calibri"/>
        <scheme val="minor"/>
      </rPr>
      <t>septiembre</t>
    </r>
    <r>
      <rPr>
        <sz val="8"/>
        <rFont val="Calibri"/>
        <scheme val="minor"/>
      </rPr>
      <t xml:space="preserve"> se presentaron 418 PQRSD, de las cuales se han cerrado 338 y se han respondido dentro de los tiempos de ley, 335. quedan pendientes para el mes de octubre 80 PQRSD, 76 aun con tiempo de respuesta. Con respecto al mes anterior los reportes aumentaron, esto debido a la campaña demanda libre. Para este periodo vivienda nueva (postulación - asignación) está por encima con 269 peticiones, mejoramiento con 81 PQRSD y reconocimiento de edificaciones (legalización - desenglobe) con 28 PQRSD. se sigue trabajando en la mejora sobre el proceso de peticiones y esto se ve reflejado en el indicador. </t>
    </r>
    <r>
      <rPr>
        <b/>
        <u/>
        <sz val="8"/>
        <rFont val="Calibri"/>
        <scheme val="minor"/>
      </rPr>
      <t>Noviembre</t>
    </r>
    <r>
      <rPr>
        <sz val="8"/>
        <rFont val="Calibri"/>
        <scheme val="minor"/>
      </rPr>
      <t xml:space="preserve"> se presentaron 110 pqrsd, de las cuales se han cerrado 94 y se han respondido dentro de los tiempos de ley, 91. quedan pendientes para el mes de octubre 16 pqrsd, 13 aun con tiempo de respuesta. con respecto al mes anterior los reportes disminuyeron. para este periodo mejoramiento de vivienda está por encima con 50 peticiones, vivienda nueva (postulación - asignación) con 23 pqrsd y reconocimiento de edificaciones (legalización - desenglobe) con 14 pqrsd. se sigue trabajando en la mejora sobre el proceso de peticiones y esto se ve reflejado en el indicador</t>
    </r>
  </si>
  <si>
    <r>
      <t xml:space="preserve"> </t>
    </r>
    <r>
      <rPr>
        <b/>
        <u/>
        <sz val="8"/>
        <color theme="1"/>
        <rFont val="Calibri"/>
        <scheme val="minor"/>
      </rPr>
      <t>Octubre</t>
    </r>
    <r>
      <rPr>
        <sz val="8"/>
        <color theme="1"/>
        <rFont val="Calibri"/>
        <scheme val="minor"/>
      </rPr>
      <t xml:space="preserve"> se aplicaron 1394 encuestas a los ciudadanos atendidos de manera presencial en la sede velódromo y coltejer donde se evalúa principalmente la calidad en la atención brindada en la oficina, teniendo como resultado un aumento en las encuestas con respecto a los meses anteriores debido a la implementación de los calificadores en la sede alpujarra donde también hacemos presencia y brindamos una atención personalizada a la ciudadanía. Obtuvimos un total de 1387% personas satisfechas con la atención recibida de un total de 1394 encuestados; solo el 0,6% de los ciudadanos se encuentran insatisfechos con la atención recibida, en este periodo cumplimos con un grado de satisfacción del 99,5% de la población atendida encuestada en el Isvimed.</t>
    </r>
    <r>
      <rPr>
        <b/>
        <u/>
        <sz val="8"/>
        <color theme="1"/>
        <rFont val="Calibri"/>
        <scheme val="minor"/>
      </rPr>
      <t/>
    </r>
  </si>
  <si>
    <t xml:space="preserve"> </t>
  </si>
  <si>
    <r>
      <t xml:space="preserve">En el mes de </t>
    </r>
    <r>
      <rPr>
        <b/>
        <u/>
        <sz val="8"/>
        <rFont val="Calibri"/>
      </rPr>
      <t>octubre</t>
    </r>
    <r>
      <rPr>
        <sz val="8"/>
        <rFont val="Calibri"/>
      </rPr>
      <t>, el periodo correspondiente a la medición de este indicador se realizó el reasentamiento definitivo de 8 hogares en la modalidad de vivienda usada de los siguientes proyectos: 2 de cinturón verde fase i, 4 de metro cable picacho, 1 hogar del proyecto puente Madre Laura y 1 hogar de la candelaria adicionalmente se atiende a 46 hogares de obra pública en el proyecto de arrendamiento temporal, que a la fecha se encuentran en proceso del reasentamiento definitivo, el detalle de esta información se puede evidenciar en el indicador de este proyecto.en el mes de</t>
    </r>
    <r>
      <rPr>
        <b/>
        <u/>
        <sz val="8"/>
        <rFont val="Calibri"/>
      </rPr>
      <t xml:space="preserve"> Noviembr</t>
    </r>
    <r>
      <rPr>
        <sz val="8"/>
        <rFont val="Calibri"/>
      </rPr>
      <t>e, el periodo correspondiente a la medición de este indicador se realizó el reasentamiento definitivo de 3 hogares en la modalidad de vivienda usada de los siguientes proyectos: 1 de cinturón verde fase i, 1 de metro cable picacho, 1 hogar del proyecto mib adicionalmente se atiende a 37 hogares de obra pública en el proyecto de arrendamiento temporal, que a la fecha se encuentran en proceso del reasentamiento definitivo, el detalle de esta información se puede evidenciar en el indicador de este proyecto.</t>
    </r>
  </si>
  <si>
    <r>
      <t>encontramos que en el mes de</t>
    </r>
    <r>
      <rPr>
        <b/>
        <u/>
        <sz val="8"/>
        <rFont val="Calibri"/>
        <scheme val="minor"/>
      </rPr>
      <t xml:space="preserve"> Noviembre</t>
    </r>
    <r>
      <rPr>
        <sz val="8"/>
        <rFont val="Calibri"/>
        <scheme val="minor"/>
      </rPr>
      <t xml:space="preserve"> de 2019, se extrajo la siguiente información que se obtuvo de la base de datos, del sistema de sifi; dando como resultado las siguientes calificaciones, donde 1 y 2 es una calificación negativa con un porcentaje de 1,76% que con esta solicitud donde se debe solicitar por parte del supervisor el acceso a un módulo en el sistema de sifi, y no auto asignarse un módulo o cualquier modulo del sistema de sifi en particular en su perfil, se habla con el usuario aclarando los procedimientos para este tipo de requerimiento. donde la calificación de 3 se solicita que se revise un monitor con un problema visual en el display dando una solución de cambiarlo por otro pero no con las mismas características y tamaño disponible; y la calificación 4 donde se procede a habilitar y deshabilitar permisos en el módulo de smo con este se obtiene con un porcentaje de 3,0%. y 5 con una calificación positiva correspondiente a una buena atención en los requerimientos atendidos en este periodo de mes de noviembre 2019, con un porcentaje de 95,24% de satisfacción en la atención suministrada por el área de gestión de las tic. donde se observan que la mayoría de requerimientos fueron el cambio o actualización del sistema operativo, habilitar roles y permisos en los módulos de sifi, reseteo de contraseñas. en cuanto a las observaciones han manifestado la buena atención y prestación del servicio en su momento de solución, continuamos mejorando en su buena atención en cuanto a los requerimientos que solicitan por medio de la gestión de las TIC.</t>
    </r>
  </si>
  <si>
    <r>
      <t>En el mes de</t>
    </r>
    <r>
      <rPr>
        <b/>
        <u/>
        <sz val="8"/>
        <rFont val="Calibri"/>
        <scheme val="minor"/>
      </rPr>
      <t xml:space="preserve"> Noviembre  </t>
    </r>
    <r>
      <rPr>
        <sz val="8"/>
        <rFont val="Calibri"/>
        <scheme val="minor"/>
      </rPr>
      <t>con el siguiente análisis de eficacia y cumplimiento con los requerimientos de soporte técnico encontramos registradas para este mes de noviembre de 2019, donde el 100% se atendieron 84 requerimientos de 84 requerimientos en la plataforma del sifi. donde se cumple las metas del atención en su cumplimento y solución hacia el mes de actual. se observa que en este mes solo se obtuvo un requerimiento con una respuesta negativa, este requerimiento se observa que no se podía enviar para darse permisos dentro de los mismos módulos y perfil del sistema de sifi, sin tener ningún control, al igual se habló con el usuario sobre estos procedimientos. se están actualizan equipo con la versión de windows 7 a windows 10 pro, se continúan en los reseteos de contraseñas, configuraciones de usuarios nuevos, instalaciones de las impresoras, restaurar backups de usuarios. estos requerimientos fueron atendidos con la mejor gestión de parte de gestión de las tic con una disposición oportuna agradable y con toda la amabilidad.</t>
    </r>
  </si>
  <si>
    <r>
      <rPr>
        <b/>
        <u/>
        <sz val="8"/>
        <color indexed="8"/>
        <rFont val="Calibri"/>
      </rPr>
      <t xml:space="preserve">Noviembre </t>
    </r>
    <r>
      <rPr>
        <sz val="8"/>
        <color indexed="8"/>
        <rFont val="Calibri"/>
        <family val="2"/>
      </rPr>
      <t>Desde enero de 2016 hasta noviembre de 2019, se han implementado 6.657 actividades antes y después de la entrega de las viviendas. en los proyectos habitacionales vis y vip acompañados durante el periodo correspondiente a la medición de este indicador, se desarrollaron las siguientes actividades: 31 (treinta y un) asesorías y reuniones con miembros de los órganos de administración y dirección de las copropiedades para el fortalecimiento de conocimientos y habilidades jurídicas, administrativas, contables y sociales; 5 (cinco) acciones de articulación interinstitucional dirigidas a consolidar alianzas y acercar la oferta de actores públicos, privados y comunitarios; acompañamiento a 8 (ocho) asambleas extraordinarias citadas de manera autónoma por las copropiedades; 61 (setenta y un) acciones orientadas al fortalecimiento de las relaciones vecinales; y 13 (trece) encuentros de red; para un total de 118 (ciento dieciocho) acciones. en términos generales, vale la pena resaltar: 1) la articulación con las casas de justicia para la realización de una jornada móvil de servicios de justicia y resolución de conflictos en la urbanización altos de san juan; 2) la realización de la primera versión de las pasantías por los proyectos habitacionales, con el fin de propiciar un encuentro entre los integrantes de las redes acompañadas por el instituto para la socialización de experiencias y el fortalecimiento del trabajo en red. 3) el festival de la unidad en la urbanización la cruz donde participaron aproximadamente 500 personas de todas las edades; y 4) la implementación de los encuentros vecinales “los corrillos de la convivencia”, mediante los cuales se sensibilizó a los residentes de los proyectos habitacionales sobre los derechos y deberes en propiedad horizontal a través del juego “quién quiere ser súper vecino”. Respecto al periodo anterior, se evidencia una leve disminución en el número de actividades realizadas como consecuencia del cambio en la metodología de los encuentros vecinales, en lugar de dos (2) talleres por urbanización se realizó un corrillo pedagógico, garantizando mayor cobertura en la población. las evidencias que soportan el análisis de este indicador se encuentran en el sistema de información SIFI, módulos "personas" y "proyectos", registrados en las siguientes copropiedades o urbanizaciones: altos de Calasanz 2; Altos De Calasanz 1, altos de san juan, atardeceres, aurora pedregal alto, cantares iv, cantares v, ciudad del este, el socorro, la cruz, limonar 4-4 bloque 15, limonar 4-12 bloque 8, Nazaret, pelícanos i, pelícanos ii, Pelícanos III, Tirol II, Tirol III Y Villa santa fe de Antioquia.</t>
    </r>
  </si>
  <si>
    <r>
      <t xml:space="preserve"> </t>
    </r>
    <r>
      <rPr>
        <b/>
        <u/>
        <sz val="8"/>
        <color indexed="8"/>
        <rFont val="Calibri"/>
        <family val="2"/>
      </rPr>
      <t xml:space="preserve">Julio  </t>
    </r>
    <r>
      <rPr>
        <sz val="8"/>
        <color indexed="8"/>
        <rFont val="Calibri"/>
        <family val="2"/>
      </rPr>
      <t xml:space="preserve">Se han realizado 5 sesiones del consejo técnico coordinador y se ha avanzado en la resolución con la que se crean los mecanismos de convocatoria, puesta en marcha y fortalecimiento de las mesas comunales y corregimentales de vivienda y hábitat, la mesa municipal de vivienda y hábitat y la representación del sector social y económico en el consejo consultivo municipal de política habitacional - CCMPH </t>
    </r>
    <r>
      <rPr>
        <b/>
        <u/>
        <sz val="8"/>
        <color indexed="8"/>
        <rFont val="Calibri"/>
        <family val="2"/>
      </rPr>
      <t xml:space="preserve">Agosto </t>
    </r>
    <r>
      <rPr>
        <sz val="8"/>
        <color indexed="8"/>
        <rFont val="Calibri"/>
        <family val="2"/>
      </rPr>
      <t xml:space="preserve">Se han realizado dos sesiones adicionales del consejo técnico coordinador y se ha creado una nueva resolución que reglamenta las comisiones técnicas del consejo consultivo municipal de la política habitacional y está en trámite en la subdirección jurídica. Se visitaron tres secretarías para socializar su participación en el consejo consultivo municipal de la política habitacional y a la empresa de vivienda e infraestructura de Antioquia – viva.. </t>
    </r>
    <r>
      <rPr>
        <b/>
        <u/>
        <sz val="8"/>
        <color indexed="8"/>
        <rFont val="Calibri"/>
        <family val="2"/>
      </rPr>
      <t>Septiembre</t>
    </r>
    <r>
      <rPr>
        <sz val="8"/>
        <color indexed="8"/>
        <rFont val="Calibri"/>
        <family val="2"/>
      </rPr>
      <t xml:space="preserve"> Se han realizado dos sesiones adicionales del consejo técnico coordinador consejo técnico coordinador interinstitucional - CTCI en dónde se ultiman detalles de la instalación del CCMPH, preparación de la agenda en dónde se ha integrado el equipo de comunicaciones del PEHMED, del ISVIMED y de la alcaldía de Medellín.</t>
    </r>
    <r>
      <rPr>
        <b/>
        <u/>
        <sz val="8"/>
        <color indexed="8"/>
        <rFont val="Calibri"/>
        <family val="2"/>
      </rPr>
      <t>Octubre</t>
    </r>
    <r>
      <rPr>
        <sz val="8"/>
        <color indexed="8"/>
        <rFont val="Calibri"/>
        <family val="2"/>
      </rPr>
      <t xml:space="preserve"> se han realizado las reuniones con el equipo de comunicaciones del departamento administrativo de planeación, comunicaciones del Isvimed y comunicaciones del PEHMED con el fin de ultimar detalles en la instalación del CCMPH que se realizará en el mes de</t>
    </r>
    <r>
      <rPr>
        <b/>
        <u/>
        <sz val="8"/>
        <color indexed="8"/>
        <rFont val="Calibri"/>
        <family val="2"/>
      </rPr>
      <t xml:space="preserve"> Noviembre</t>
    </r>
    <r>
      <rPr>
        <sz val="8"/>
        <color indexed="8"/>
        <rFont val="Calibri"/>
        <family val="2"/>
      </rPr>
      <t xml:space="preserve"> de 2019. Además de esto, se consolida la información de los delegados a los comités técnicos coordinadores.Se lleva a cabo con éxito la instalación del CCMPH el 27 de noviembre de 2019. Con este evento se logra el 100% del indicador</t>
    </r>
  </si>
  <si>
    <r>
      <t xml:space="preserve"> </t>
    </r>
    <r>
      <rPr>
        <b/>
        <u/>
        <sz val="8"/>
        <color indexed="8"/>
        <rFont val="Calibri"/>
        <family val="2"/>
      </rPr>
      <t xml:space="preserve">Julio </t>
    </r>
    <r>
      <rPr>
        <sz val="8"/>
        <color indexed="8"/>
        <rFont val="Calibri"/>
        <family val="2"/>
      </rPr>
      <t xml:space="preserve">se adelantan los talleres con la comunidad y actores institucionales en la priorización de los proyectos a priorizar por parte del instituto en el próximo plan de desarrollo, se presentan las herramientas a candidatos y se finaliza la capacitación a funcionarios del instituto sobre indicadores. </t>
    </r>
    <r>
      <rPr>
        <b/>
        <u/>
        <sz val="8"/>
        <color indexed="8"/>
        <rFont val="Calibri"/>
        <family val="2"/>
      </rPr>
      <t>Agosto</t>
    </r>
    <r>
      <rPr>
        <sz val="8"/>
        <color indexed="8"/>
        <rFont val="Calibri"/>
        <family val="2"/>
      </rPr>
      <t xml:space="preserve"> Se adelantan los talleres con la comunidad y actores institucionales en la priorización de los proyectos a priorizar por parte del instituto en el próximo plan de desarrollo, se presentan las herramientas a candidatos y se finaliza la capacitación a funcionarios del instituto sobre indicadores.</t>
    </r>
    <r>
      <rPr>
        <b/>
        <u/>
        <sz val="8"/>
        <color indexed="8"/>
        <rFont val="Calibri"/>
        <family val="2"/>
      </rPr>
      <t>Septiembre</t>
    </r>
    <r>
      <rPr>
        <sz val="8"/>
        <color indexed="8"/>
        <rFont val="Calibri"/>
        <family val="2"/>
      </rPr>
      <t xml:space="preserve"> Se priorizan los proyectos de inversión por parte de los diferentes actores que hacen parte del proceso de actualización y ajuste del PEHMED 2030, se revisa el producto 2 entregado por la UNAl y en el CTCI se cuadran detalles en la entrega a la ciudad del PEHMED 2030 </t>
    </r>
    <r>
      <rPr>
        <b/>
        <u/>
        <sz val="8"/>
        <color indexed="8"/>
        <rFont val="Calibri"/>
        <family val="2"/>
      </rPr>
      <t>Octubre</t>
    </r>
    <r>
      <rPr>
        <sz val="8"/>
        <color indexed="8"/>
        <rFont val="Calibri"/>
        <family val="2"/>
      </rPr>
      <t xml:space="preserve"> Ana María Ramírez ha venido acompañando el proceso en dónde se ha invitado a varios funcionarios expertos a compartir información fundamental en la formulación de los proyectos. Hasta el momento se ha avanzado en la formulación del banco de proyectos y mejoramiento integral, este último contiene los proyectos de inversión: mejoramiento de vivienda, titulación y reconocimiento. </t>
    </r>
    <r>
      <rPr>
        <b/>
        <u/>
        <sz val="8"/>
        <color indexed="8"/>
        <rFont val="Calibri"/>
        <family val="2"/>
      </rPr>
      <t>Noviembre</t>
    </r>
    <r>
      <rPr>
        <sz val="8"/>
        <color indexed="8"/>
        <rFont val="Calibri"/>
        <family val="2"/>
      </rPr>
      <t xml:space="preserve"> </t>
    </r>
  </si>
  <si>
    <r>
      <rPr>
        <b/>
        <u/>
        <sz val="8"/>
        <color indexed="8"/>
        <rFont val="Calibri"/>
        <family val="2"/>
      </rPr>
      <t xml:space="preserve">Noviembre </t>
    </r>
    <r>
      <rPr>
        <sz val="8"/>
        <color indexed="8"/>
        <rFont val="Calibri"/>
        <family val="2"/>
      </rPr>
      <t>durante este periodo fue posible la realización de la mesa de trabajo para los inquilinatos, lo cual se destacó por ser una mesa ampliada generada en una jornada más extensa, desarrollada mediante la metodología del café del mundo, así como se había planteado anteriormente, desde esta mesa se ha permitido identificar las acciones correspondientes a cada dependencia encargada, desde productos, tiempos y compromisos. Consolidado todo en una matriz, que además, será nuevamente expuesta con las dependencias encargadas, de esta manera generar ajustes si es el caso. Para evaluar este espacio desarrollado, se creó una reunión con la secretaria de inclusión social, programa “crecer con dignidad” donde se generó un balance, conclusiones y tareas que quedan pendientes para ejecutar en un lapso de dos años, para que este encuentro se hiciera efectivo, fue necesario realizar reuniones previas con los equipos de trabajo que permitiera proyectar todo lo planteado en la mesa de inquilinatos. Por otro lado, fue posible dar inicio a las reuniones con los administradores y dueños de los inquilinatos, lo cual fue denominado como “red de administradores “donde se pretende orientar y generar en estos actores capacidades entorno a efectuar acciones afirmativa de convivencia, además de presentarles la política pública para los inquilinatos y presentar las obligaciones, derechos y deberes que se tiene de acuerdo al decreto 471 de 2018, desde la tenencia del inquilinatos. Procurando que den inicio a las modificaciones pertinentes para cumplir con lo establecido en la norma. Adicional, se da inicio a la entrega de informes por parte de la arquitecta del Isvimed- inquilinatos a los dueños y administradores de diferentes inquilinatos, donde ya se había intervenido desde visitas de observación. Este informe les permite conocer cuáles serían las recomendaciones dadas de acuerdo al decreto que reglamenta la edificación y estructura del inquilinato, permitiéndoles realizar las modificaciones pertinentes y puedan generar el tránsito a inquilinatos dignos. Así pues, ha sido posible la retroalimentación en 4 inquilinatos, 3 en el sector de prado centro y 1 en bolívar.</t>
    </r>
  </si>
  <si>
    <r>
      <rPr>
        <b/>
        <u/>
        <sz val="8"/>
        <color indexed="8"/>
        <rFont val="Calibri"/>
        <family val="2"/>
      </rPr>
      <t xml:space="preserve"> septiembre</t>
    </r>
    <r>
      <rPr>
        <sz val="8"/>
        <color indexed="8"/>
        <rFont val="Calibri"/>
        <family val="2"/>
      </rPr>
      <t xml:space="preserve"> se realizó la asignación de 5 subsidio municipales de vivienda definitiva en la modalidad de vivienda usada, de estos 1 proviene de los recursos de la fiduciaria y 4 del POAI. Es importante resaltar que se está presentando dificultad en la consecución de la vivienda usada por parte de los beneficiarios, argumentando que en el mercado no se encuentran viviendas por el valor de 70 SMLMV, esto si se tiene en cuenta que los grupos que se priorizan son numerosos</t>
    </r>
    <r>
      <rPr>
        <b/>
        <u/>
        <sz val="8"/>
        <color indexed="8"/>
        <rFont val="Calibri"/>
        <family val="2"/>
      </rPr>
      <t xml:space="preserve"> Octubre</t>
    </r>
    <r>
      <rPr>
        <sz val="8"/>
        <color indexed="8"/>
        <rFont val="Calibri"/>
        <family val="2"/>
      </rPr>
      <t xml:space="preserve"> se realizó la asignación de 9 smv para la población de que se encuentra en el proyecto de arrendamiento temporal, todos con recurso de la vigencia actual.para el mes de</t>
    </r>
    <r>
      <rPr>
        <b/>
        <u/>
        <sz val="8"/>
        <color indexed="8"/>
        <rFont val="Calibri"/>
        <family val="2"/>
      </rPr>
      <t xml:space="preserve"> noviembre</t>
    </r>
    <r>
      <rPr>
        <sz val="8"/>
        <color indexed="8"/>
        <rFont val="Calibri"/>
        <family val="2"/>
      </rPr>
      <t xml:space="preserve"> se realizaron doce (12) asignaciones de subsidio municipal de vivienda definitiva para los hogares pertenecientes al proyecto de arrendamiento temporal, de los cuales ocho (8) pertenecen a la población de riesgo, desastre o emergencia y cuatro (4) a la población de obra pública. de los doce solo uno se asignó con recursos de la vigencia 2018 que se encuentra en la fiducia, el resto de hogares a la vigencia actual.</t>
    </r>
  </si>
  <si>
    <r>
      <rPr>
        <b/>
        <u/>
        <sz val="8"/>
        <color indexed="8"/>
        <rFont val="Calibri"/>
        <family val="2"/>
      </rPr>
      <t xml:space="preserve"> Octubre </t>
    </r>
    <r>
      <rPr>
        <sz val="8"/>
        <color indexed="8"/>
        <rFont val="Calibri"/>
        <family val="2"/>
      </rPr>
      <t>ingresaron cinco (5) hogares nuevos al proyecto de arrendamiento temporal, para un acumulado de tres mil trecientos dieciocho (3318) y un total de hogares activos de tres mil setenta y siete (3077). Continúa siendo poco el número de hogares que ingresan al proyecto.Para el mes de N</t>
    </r>
    <r>
      <rPr>
        <b/>
        <u/>
        <sz val="8"/>
        <color indexed="8"/>
        <rFont val="Calibri"/>
        <family val="2"/>
      </rPr>
      <t>oviembre</t>
    </r>
    <r>
      <rPr>
        <sz val="8"/>
        <color indexed="8"/>
        <rFont val="Calibri"/>
        <family val="2"/>
      </rPr>
      <t xml:space="preserve"> se registraron once (11) hogares nuevos con subsidio de arrendamiento temporal. para un acumulado de tres mil trecientos veintinueve (3329) hogares atendidos durante el año y para el mes de noviembre un total de activos de tres mil sesenta y seis (3066) hogares , continúa siendo un promedio bajo en relación con la cantidad de hogares que son remitidos al proyecto de arrendamiento temporal.</t>
    </r>
  </si>
  <si>
    <r>
      <t xml:space="preserve">Para el mes de </t>
    </r>
    <r>
      <rPr>
        <b/>
        <u/>
        <sz val="8"/>
        <color indexed="8"/>
        <rFont val="Calibri"/>
        <family val="2"/>
      </rPr>
      <t>octubre</t>
    </r>
    <r>
      <rPr>
        <sz val="8"/>
        <color indexed="8"/>
        <rFont val="Calibri"/>
        <family val="2"/>
      </rPr>
      <t xml:space="preserve"> de 2019, asignaron 141 subsidios de vivienda nueva. la alta ejecución, tal como se puede apreciar en el archivo adjunto, corresponde por un lado, a la gran oferta de población de demanda libre, muchos de ellos proyectos privados, en el marco de los convenios vigentes con las cajas de compensación familiar, y otros beneficiarios del proyecto institucional "Arboleda de San Antonio", también de población demanda libre en virtud del convenio de asociación suscrito entre el Isvimed y la caja de compensación familiar Comfenalco Antioquia; y por otro lado, parte de éstos 141 subsidios asignados corresponden a los proyectos institucionales de montaña bloque 8 y mirador de la cascada.
Adicionalmente se realizó cruce de la consolidación de las bases de datos: 6.5.3.1.1.vivienda nueva, 6.5.2.1.1._riesgo y 6.5.2.2.1_vivienda definitiva arrendamiento temporal, donde se identificaban 78 unidades correspondientes a vivienda nueva.Para el mes d</t>
    </r>
    <r>
      <rPr>
        <b/>
        <u/>
        <sz val="8"/>
        <color indexed="8"/>
        <rFont val="Calibri"/>
        <family val="2"/>
      </rPr>
      <t xml:space="preserve">e Noviembre </t>
    </r>
    <r>
      <rPr>
        <sz val="8"/>
        <color indexed="8"/>
        <rFont val="Calibri"/>
        <family val="2"/>
      </rPr>
      <t xml:space="preserve">de 2019, se asignaron 96 subsidios de vivienda nueva. la alta ejecución, tal como se puede apreciar en el archivo adjunto, corresponde por un lado, a la gran oferta de población de demanda libre, muchos de ellos proyectos privados, en el marco de los convenios vigentes con las cajas de compensación familiar, y otros beneficiarios del proyecto institucional "Arboleda de San Antonio", también de población demanda libre en virtud del convenio de asociación suscrito entre el Isvimed y la Caja de Compensación Familiar Comfenalco Antioquia; y por otro lado, parte de éstos 96 subsidios asignados corresponden a los proyectos institucionales de montaña bloque 8 y mirador de la cascada, cabe decir que se hace cruce para discriminar los subsidios que fueron reportados de vivienda nueva arrendamiento temporal los que corresponden a 12 que ya fueron medidos en otro indicador para un total de vivienda nueva para el mes de noviembre de 84 subsidios asignados.
</t>
    </r>
  </si>
  <si>
    <r>
      <rPr>
        <b/>
        <u/>
        <sz val="7"/>
        <color indexed="8"/>
        <rFont val="Calibri"/>
        <family val="2"/>
      </rPr>
      <t xml:space="preserve">Noviembre </t>
    </r>
    <r>
      <rPr>
        <sz val="7"/>
        <color indexed="8"/>
        <rFont val="Calibri"/>
        <family val="2"/>
      </rPr>
      <t>Durante este periodo fue posible la realización de la mesa de trabajo para los inquilinatos, lo cual se destacó por ser una mesa ampliada generada en una jornada más extensa, desarrollada mediante la metodología del café del mundo, así como se había planteado anteriormente, desde esta mesa se ha permitido identificar las acciones correspondientes a cada dependencia encargada, desde productos, tiempos y compromisos. Consolidado todo en una matriz, que además, será nuevamente expuesta con las dependencias encargadas, de esta manera generar ajustes si es el caso. Para evaluar este espacio desarrollado, se creó una reunión con la secretaria de inclusión social, programa “crecer con dignidad” donde se generó un balance, conclusiones y tareas que quedan pendientes para ejecutar en un lapso de dos años, para que este encuentro se hiciera efectivo, fue necesario realizar reuniones previas con los equipos de trabajo que permitiera proyectar todo lo planteado en la mesa de inquilinatos. Por otro lado, fue posible dar inicio a las reuniones con los administradores y dueños de los inquilinatos, lo cual fue denominado como “red de administradores “donde se pretende orientar y generar en estos actores capacidades entorno a efectuar acciones afirmativa de convivencia, además de presentarles la política pública para los inquilinatos y presentar las obligaciones, derechos y deberes que se tiene de acuerdo al decreto 471 de 2018, desde la tenencia del inquilinatos. Procurando que den inicio a las modificaciones pertinentes para cumplir con lo establecido en la norma. Adicional, se da inicio a la entrega de informes por parte de la arquitecta del Isvimed- inquilinatos a los dueños y administradores de diferentes inquilinatos, donde ya se había intervenido desde visitas de observación. Este informe les permite conocer cuáles serían las recomendaciones dadas de acuerdo al decreto que reglamenta la edificación y estructura del inquilinato, permitiéndoles realizar las modificaciones pertinentes y puedan generar el tránsito a inquilinatos dignos. Así pues, ha sido posible la retroalimentación en 4 inquilinatos, 3 en el sector de prado centro y 1 en bolívar.</t>
    </r>
  </si>
  <si>
    <r>
      <t>.</t>
    </r>
    <r>
      <rPr>
        <b/>
        <u/>
        <sz val="7"/>
        <color indexed="8"/>
        <rFont val="Calibri"/>
        <family val="2"/>
      </rPr>
      <t xml:space="preserve"> Agosto</t>
    </r>
    <r>
      <rPr>
        <sz val="7"/>
        <color indexed="8"/>
        <rFont val="Calibri"/>
        <family val="2"/>
      </rPr>
      <t xml:space="preserve"> El resultado corresponde a la capacitación de los promotores de los siguientes proyectos: 1. brisas de Arcoíris Etapa II. Apartamentos campestres municipio del santuario Antioquia (a 500 m de la autopista med bog). total de unidades de vivienda: 80 identificadas en la manzana 2 del proyecto. Potenciales: 1. Constructora Zuluaga rico. 2. parque del sol: unidad cerrada ubicada en el municipio de sabaneta, consta de 2 etapas de apartamentos de 58 m2, en tres torres de 27 y 25 pisos. Total de apartamentos: 358 unidades. Constructora ingenieros servicios Constructivos S.A . Septiembre El resultado corresponde a la capacitación de los promotores de los siguientes proyectos: 1. Entrevientos sub etapa Veletas. Construye: Asfalto  y Hormigón. Gerencia: WG especialista. Proyecto ubicado en el municipio de bello, sector altos de quitasol. Con áreas de 46.48 m2 a 56.18 m2. Entrevintos veletas es la primera de tres (3) etapas que consta de dos (2) torres de 21 pisos con un total de 252 apartamentos. El proyecto cuenta con salón social, gimnasio, cancha recreativa, turno y Sauna, BBQ, salón de videojuegos, piscina de adultos y niños y juegos infantiles.</t>
    </r>
    <r>
      <rPr>
        <b/>
        <u/>
        <sz val="7"/>
        <color indexed="8"/>
        <rFont val="Calibri"/>
        <family val="2"/>
      </rPr>
      <t xml:space="preserve"> septiembre</t>
    </r>
    <r>
      <rPr>
        <sz val="7"/>
        <color indexed="8"/>
        <rFont val="Calibri"/>
        <family val="2"/>
      </rPr>
      <t xml:space="preserve"> El resultado corresponde a la capacitación de los promotores de los siguientes proyectos: 1. Entrevientos sub etapa veletas. Construye: asfalto y hormigón. Gerencia: Wg especialista. Proyecto ubicado en el municipio de bello, sector altos de quitasol. Con áreas de 46.48 m2 a 56.18 m2. Entrevintos veletas es la primera de tres (3) etapas que consta de dos (2) torres de 21 pisos con un total de 252 apartamentos. el proyecto cuenta con salón social, gimnasio, cancha recreativa, turno y sauna, BBQ, salón de videojuegos, piscina de adultos y niños y juegos infantiles.</t>
    </r>
    <r>
      <rPr>
        <b/>
        <u/>
        <sz val="7"/>
        <color indexed="8"/>
        <rFont val="Calibri"/>
        <family val="2"/>
      </rPr>
      <t xml:space="preserve"> Octubre</t>
    </r>
    <r>
      <rPr>
        <sz val="7"/>
        <color indexed="8"/>
        <rFont val="Calibri"/>
        <family val="2"/>
      </rPr>
      <t xml:space="preserve"> el resultado corresponde a la capacitación de los promotores del siguiente proyecto: 1. madera nativa_ construye: acierto inmobiliario. Proyecto ubicado en el municipio de bello en el sector belvedere (vía machado). Esta ciudadela está compuesta por 6 proyectos (natural, fina, esencial, silvestre, nativa y fresca). Madera nativa es el quinto proyecto a desarrollarse compuesto por dos torres de 34 pisos con un total de 11 apartamentos por piso para un total de 740 apartamentos (370 en torre 1 y 370 en torre 2). Las áreas de los apartamentos son de 40 y 54,5 m2 cuentan con cocina, zona de ropas, salón – comedor, balcón, 1 a 3 alcobas, estudio y 2 baños. Con este último reporte se da por cerrado el indicador, habiendo cumplido con la meta establecida.</t>
    </r>
    <r>
      <rPr>
        <b/>
        <u/>
        <sz val="7"/>
        <color indexed="8"/>
        <rFont val="Calibri"/>
      </rPr>
      <t>Noviembre</t>
    </r>
    <r>
      <rPr>
        <sz val="7"/>
        <color indexed="8"/>
        <rFont val="Calibri"/>
        <family val="2"/>
      </rPr>
      <t xml:space="preserve"> dado que el indicador ha cumplido con la cifra establecida como meta para este período, no se reportan novedades al respecto para este mes, esta cifra se ve reflejada en el resultado consolidado</t>
    </r>
  </si>
  <si>
    <r>
      <rPr>
        <b/>
        <u/>
        <sz val="8"/>
        <color indexed="8"/>
        <rFont val="Calibri"/>
        <family val="2"/>
      </rPr>
      <t>Agosto</t>
    </r>
    <r>
      <rPr>
        <sz val="8"/>
        <color indexed="8"/>
        <rFont val="Calibri"/>
        <family val="2"/>
      </rPr>
      <t xml:space="preserve"> Para este período se analizaron los siguiente lotes respecto a las alternativas de reasentamiento para la población del polígono al-cns3-06: a. lote 1 belén san pablo: CBML 70020000002 área: 425.869 m2 (de los cuales solo el 20% está en suelo urbano). b. área de expansión el noral: CBML 70980010001 área 123.230 m2 (de los cuales el 50% aprox. está afectado por sistema orográfico).   c. el corazón el morro: CBML 70020000158 área 135.718,62 m2 (de los cuales solo es útil el 40% aprox. ) </t>
    </r>
    <r>
      <rPr>
        <b/>
        <u/>
        <sz val="8"/>
        <color indexed="8"/>
        <rFont val="Calibri"/>
        <family val="2"/>
      </rPr>
      <t>Septiembre</t>
    </r>
    <r>
      <rPr>
        <sz val="8"/>
        <color indexed="8"/>
        <rFont val="Calibri"/>
        <family val="2"/>
      </rPr>
      <t xml:space="preserve"> para este período se analizaron los siguiente lotes propiedad del Isvimed, buscando posibles alternativas de desarrollo considerando que a la fecha se encuentran en el marco de la adopción de los planes parciales de Moravia y San Lorenzo y por ende se pretende desde el ámbito normativo su viabilización en el corto plazo, ello son: 1. lote Madre Laura: ubicado en el Barrio Palermo, identificado con CBML: 04030020039, con un área de 515,2 m2 y que al ser parte de un ame debe integrarse como un elemento del modelo de ocupación territorial y, por consiguiente, su intervención urbanística estará orientada a la conformación y consolidación del modelo. 2. lote barrio colón: ubicado en el barrio colón, identificado con CMBL: 10130190003, con un área de 932,24 m2 y cuya destinación final debe ser para la consolidación de proyectos de vivienda.</t>
    </r>
    <r>
      <rPr>
        <b/>
        <u/>
        <sz val="8"/>
        <color indexed="8"/>
        <rFont val="Calibri"/>
        <family val="2"/>
      </rPr>
      <t xml:space="preserve"> Octubre </t>
    </r>
    <r>
      <rPr>
        <sz val="8"/>
        <color indexed="8"/>
        <rFont val="Calibri"/>
        <family val="2"/>
      </rPr>
      <t xml:space="preserve">Para este período se analizaron los siguiente lotes respecto a las alternativas de reasentamiento para la población del polígono al-cns3-06: a. lote 1: CBML 13130130015 área: 398,53 m2 b. lote 2: CMBL 13130130016 área: 4.578,57 m2 c. lote 3: CBML 13130130030 área: 1.201,05 m2 d. lote 4: CMBL 13130130034 área: 2.901,13 m2 total m2: 9.079,28 m2 es importante clarificar que de acuerdo con el POT (artículo 278) para el desarrollo de estos predios será necesario implementar el plan de legalización y regularización (PLRU) correspondiente a fin de modificar la altura normativa del polígono de tratamiento (2 pisos) y permitir el desarrollo de un proyecto habitacional que pueda garantizar el reasentamiento de la población del polígono de la picacha.     Para </t>
    </r>
    <r>
      <rPr>
        <b/>
        <u/>
        <sz val="8"/>
        <color indexed="8"/>
        <rFont val="Calibri"/>
        <family val="2"/>
      </rPr>
      <t>Noviembre</t>
    </r>
    <r>
      <rPr>
        <sz val="8"/>
        <color indexed="8"/>
        <rFont val="Calibri"/>
        <family val="2"/>
      </rPr>
      <t xml:space="preserve"> se analizaron los siguientes polígonos en búsqueda de diversas oportunidades para el desarrollo de nuevos proyectos habitacionales de vivienda vis/vip y el mejoramiento del hábitat: 1. belén rincón: 484000 m2 2. el pesebre: 134000 m2 3. Moravia: 434000 m2
</t>
    </r>
  </si>
  <si>
    <r>
      <rPr>
        <b/>
        <u/>
        <sz val="8"/>
        <color indexed="8"/>
        <rFont val="Calibri"/>
        <family val="2"/>
      </rPr>
      <t xml:space="preserve"> Septiembre </t>
    </r>
    <r>
      <rPr>
        <sz val="8"/>
        <color indexed="8"/>
        <rFont val="Calibri"/>
        <family val="2"/>
      </rPr>
      <t xml:space="preserve">de 2019 se asignaron sesenta y tres (63) subsidios de mejoramiento de vivienda por POAI 58 a población general y 5 a población víctima del desplazamiento los cuales se reportan en el indicador correspondiente, adicional se tiene 1342 diagnósticos aprobados los cuales se esperan asignar en resoluciones en los meses octubre a diciembre de 2019  </t>
    </r>
    <r>
      <rPr>
        <b/>
        <u/>
        <sz val="8"/>
        <color indexed="8"/>
        <rFont val="Calibri"/>
        <family val="2"/>
      </rPr>
      <t>Octubre</t>
    </r>
    <r>
      <rPr>
        <sz val="8"/>
        <color indexed="8"/>
        <rFont val="Calibri"/>
        <family val="2"/>
      </rPr>
      <t xml:space="preserve"> de 2019 se asignaron 373 subsidios de mejoramiento de vivienda por POAI 338 a población general (301 POAI, 37 PLPP comuna 8 villa hermosa) y 35 a población víctima del desplazamiento los cuales se reportan en el indicador correspondiente, adicional se tiene 1009 diagnósticos aprobados los cuales se esperan asignar una parte en resolución en los meses noviembre diciembre de 2019.   En el mes de</t>
    </r>
    <r>
      <rPr>
        <b/>
        <u/>
        <sz val="8"/>
        <color indexed="8"/>
        <rFont val="Calibri"/>
        <family val="2"/>
      </rPr>
      <t xml:space="preserve"> Noviembre</t>
    </r>
    <r>
      <rPr>
        <sz val="8"/>
        <color indexed="8"/>
        <rFont val="Calibri"/>
        <family val="2"/>
      </rPr>
      <t xml:space="preserve"> de 2019 se asignaron 368 subsidios de mejoramiento de vivienda, 294 a población general (248 POAI resoluciones 1396, 1397, 1398 y 1399 , 46 PLPP comuna 8 villa hermosa) resolución 1395 y 74 a población víctima del desplazamiento los cuales se reportan en el indicador correspondiente, adicional se tiene 733 diagnósticos aprobados los cuales se esperan asignar una parte en resolución en el mes de diciembre de 2019 y los demás quedaran para asignación en 2020. Adicionalmente se reportan 30 asignaciones del PLPP 2017 comuna 5 Castilla, 50 palmitas y 2 santa cruz resoluciones 1806, 1809 y 1810 que estaban pendiente por reportar en el mes correspondiente diciembre de 2017</t>
    </r>
  </si>
  <si>
    <r>
      <t xml:space="preserve">  </t>
    </r>
    <r>
      <rPr>
        <b/>
        <u/>
        <sz val="8"/>
        <color indexed="8"/>
        <rFont val="Calibri"/>
        <family val="2"/>
      </rPr>
      <t xml:space="preserve">Octubre </t>
    </r>
    <r>
      <rPr>
        <sz val="8"/>
        <color indexed="8"/>
        <rFont val="Calibri"/>
        <family val="2"/>
      </rPr>
      <t>de 2019 se asignaron 35 subsidios de mejoramiento de vivienda a victimas del desplazamiento. 17 por POAI 2019 con las resoluciones 1194, 1197, 1199 y 1201 y 18 de PLPP 2019 comuna 8 resoluciones 1198 y 1200  En el mes de</t>
    </r>
    <r>
      <rPr>
        <b/>
        <u/>
        <sz val="8"/>
        <color indexed="8"/>
        <rFont val="Calibri"/>
        <family val="2"/>
      </rPr>
      <t xml:space="preserve"> Noviembre</t>
    </r>
    <r>
      <rPr>
        <sz val="8"/>
        <color indexed="8"/>
        <rFont val="Calibri"/>
        <family val="2"/>
      </rPr>
      <t xml:space="preserve"> de 2019 se asignaron 368 subsidios de mejoramiento de vivienda (294 población general (248 poai , 46 PLPP comuna 8 villa hermosa), 74 subsidios de mejoramiento de vivienda a victimas del desplazamiento. 68 por poai y 6 por PLPP 2019 comuna 8 villa hermosa.</t>
    </r>
  </si>
  <si>
    <r>
      <rPr>
        <b/>
        <u/>
        <sz val="8"/>
        <color indexed="8"/>
        <rFont val="Calibri"/>
      </rPr>
      <t>Noviembre</t>
    </r>
    <r>
      <rPr>
        <sz val="8"/>
        <color indexed="8"/>
        <rFont val="Calibri"/>
      </rPr>
      <t xml:space="preserve"> de 2019 se han recibido a satisfacción 4301 mejoramientos de vivienda y se han reportado en el sistema de información sifi adecuadamente con la documentación requerida 4147, 3674 por POAI y 473 por PLPP de las cuales 312 corresponden al mes de noviembre de 2019. PLPP 2019 resolución 225 (8) PLPP 2019 resolución 570 (1) PLPP 2019 resolución 566 (7) POAI 2018 resolución 263 (7) POAI 2018 resolución 273 (3) POAI 2018 resolución 285 (2) POAI 2018 resolución 297 (2) POAI 2018 resolución 663 (4) POAI i 2018 resolución 688 (8) POAI 2018 resolución 689 (6) POAI 2018 resolución 692 (1) POAI 2018 resolución 693 (31) POAI 2018 resolución 694 (5) POAI 2018 resolución 695 (2) POAI 2018 resolución 1290 (4) POAI 2018 resolución 960 (1) POAI 2018 resolución 662 (1) POAI 2018 resolución 275 (1) POAI 2018 resolución 1291 (1) POAI 2019 resolución 229 (29) POAI 2019 resolución 571 (39) POAI 2019 resolución 226 (13) POAI 2019 resolución 573 (12) POAI 2019 resolución 574 (7) POAI 2019 resolución 575 (2) POAI 2019 resolución 576 (65) POAI 2019 resolución 1195 (1) POAI 2019 resolución 1201 (1 POAI 2019 resolución 230 (4) POAI 2019 resolución 572 (2) POAI 2019 resolución 923 (2) POAI 2019 resolución 337 (1) POAI 2019 resolución 1334/ 345 (6) jve - POAI 2019 resolución 567 (5) cv - POAI 2018 resolución 1048/260 (1) cv - POAI 2018 resolución 2051/261 (1) cv - POAI 2018 resolución 368/262 (1) cv - POAI 2019 resolución 1048/346 (2) cv - POAI 2019 resolución 368/ 693 (1) PLPP 2013 - POAI 2019 resolución 568 (3) PLPP 2013 - POAI 2019 resolución 1059/347 (7) PLPP 2013 - POAI 2019 resolución 827/348 (12)</t>
    </r>
  </si>
  <si>
    <r>
      <rPr>
        <b/>
        <u/>
        <sz val="8"/>
        <color indexed="8"/>
        <rFont val="Calibri"/>
      </rPr>
      <t xml:space="preserve"> Noviembre</t>
    </r>
    <r>
      <rPr>
        <sz val="8"/>
        <color indexed="8"/>
        <rFont val="Calibri"/>
        <family val="2"/>
      </rPr>
      <t xml:space="preserve"> se realizaron las observaciones al presupuesto presentado por la EDU, se adjunta el archivo revisado. Continúa pendiente la entrega de los informes mensuales por parte de la edu del desarrollo del proyecto. la etapa de diseños está en un 100% con sus respectivos insumos y aprobaciones ante las entidades competentes, en este caso ante el departamento administrativo de planeación DAP. la etapa de ejecución está en un 0%, aún no ha iniciado la construcción debido a que la EDU se encuentra realizando el proceso de contratación del contratista de ejecución que realizará la obra.</t>
    </r>
  </si>
  <si>
    <r>
      <rPr>
        <b/>
        <u/>
        <sz val="8"/>
        <color indexed="8"/>
        <rFont val="Calibri"/>
        <family val="2"/>
      </rPr>
      <t xml:space="preserve"> Abri</t>
    </r>
    <r>
      <rPr>
        <sz val="8"/>
        <color indexed="8"/>
        <rFont val="Calibri"/>
        <family val="2"/>
      </rPr>
      <t xml:space="preserve">l  se logró el registro de nueve (9) resoluciones de cesión a título gratuito, equivalentes a 30 unidades prediales y se dio respuesta a 64 PQRSD. </t>
    </r>
    <r>
      <rPr>
        <b/>
        <u/>
        <sz val="8"/>
        <color indexed="8"/>
        <rFont val="Calibri"/>
        <family val="2"/>
      </rPr>
      <t xml:space="preserve"> Mayo</t>
    </r>
    <r>
      <rPr>
        <sz val="8"/>
        <color indexed="8"/>
        <rFont val="Calibri"/>
        <family val="2"/>
      </rPr>
      <t xml:space="preserve"> se logró el registro de diecinueve (19) resoluciones de cesión a titulo gratuito, equivalentes a 43 unidades prediales; las cuales, están debidamente individualizadas en nuevo formato adjunto de georreferenciación (codigo f-ge-30) y se dio respuesta a 68 Pqrsd. En</t>
    </r>
    <r>
      <rPr>
        <b/>
        <u/>
        <sz val="8"/>
        <color indexed="8"/>
        <rFont val="Calibri"/>
        <family val="2"/>
      </rPr>
      <t xml:space="preserve"> Junio</t>
    </r>
    <r>
      <rPr>
        <sz val="8"/>
        <color indexed="8"/>
        <rFont val="Calibri"/>
        <family val="2"/>
      </rPr>
      <t xml:space="preserve"> se logró el registro de veinte (20) resoluciones de cesión a titulo gratuito, equivalentes a 48 unidades prediales; las cuales, están debidamente individualizadas en nuevo formato adjunto de georreferenciación (codigo f-ge-30). se dio respuesta a 53 pqrsd y se participo en tres (3) socializaciones con la comunidad, así: 1- socialización solicitada por la junta de acción comunal barrio popular 2, comuna 1. 2- evento en barrio moravia - tareas pendientes comisión accidental. 3- jornada de atención a la comunidad personaton, barrio la isla, comuna 2.    en el mes de</t>
    </r>
    <r>
      <rPr>
        <b/>
        <u/>
        <sz val="8"/>
        <color indexed="8"/>
        <rFont val="Calibri"/>
        <family val="2"/>
      </rPr>
      <t xml:space="preserve"> julio</t>
    </r>
    <r>
      <rPr>
        <sz val="8"/>
        <color indexed="8"/>
        <rFont val="Calibri"/>
        <family val="2"/>
      </rPr>
      <t xml:space="preserve"> se logró el registro de veinticinco (25) resoluciones de cesión a titulo gratuito, equivalentes a 52 unidades prediales y se dio respuesta a 64 PQRSD. En el mes de</t>
    </r>
    <r>
      <rPr>
        <b/>
        <u/>
        <sz val="8"/>
        <color indexed="8"/>
        <rFont val="Calibri"/>
        <family val="2"/>
      </rPr>
      <t xml:space="preserve"> agosto</t>
    </r>
    <r>
      <rPr>
        <sz val="8"/>
        <color indexed="8"/>
        <rFont val="Calibri"/>
        <family val="2"/>
      </rPr>
      <t xml:space="preserve"> se logró el registro de catorce (14) resoluciones de cesión a título gratuito, equivalentes a 45 unidades prediales y se dio respuesta a 54 PQRSD.
En el mes de </t>
    </r>
    <r>
      <rPr>
        <b/>
        <u/>
        <sz val="8"/>
        <color indexed="8"/>
        <rFont val="Calibri"/>
        <family val="2"/>
      </rPr>
      <t>septiembre</t>
    </r>
    <r>
      <rPr>
        <sz val="8"/>
        <color indexed="8"/>
        <rFont val="Calibri"/>
        <family val="2"/>
      </rPr>
      <t xml:space="preserve"> se logró el registro de veintitrés (23) resoluciones de cesión a título gratuito, equivalentes a 60 unidades prediales y se dio respuesta a 58 PQRSD. </t>
    </r>
    <r>
      <rPr>
        <b/>
        <u/>
        <sz val="8"/>
        <color indexed="8"/>
        <rFont val="Calibri"/>
        <family val="2"/>
      </rPr>
      <t>Octubre</t>
    </r>
    <r>
      <rPr>
        <sz val="8"/>
        <color indexed="8"/>
        <rFont val="Calibri"/>
        <family val="2"/>
      </rPr>
      <t xml:space="preserve"> en el mes de octubre se logró el registro de cuarenta y ocho (48) resoluciones de cesión a título gratuito, equivalentes a 120 unidades prediales y se dio respuesta a 70 PQRSD. en el mes de N</t>
    </r>
    <r>
      <rPr>
        <b/>
        <u/>
        <sz val="8"/>
        <color indexed="8"/>
        <rFont val="Calibri"/>
        <family val="2"/>
      </rPr>
      <t>oviembre</t>
    </r>
    <r>
      <rPr>
        <sz val="8"/>
        <color indexed="8"/>
        <rFont val="Calibri"/>
        <family val="2"/>
      </rPr>
      <t xml:space="preserve"> se logró el registro de veinte (20) resoluciones de cesión a titulo gratuito, equivalentes a 48 unidades prediales y se dio respuesta a 22 pqrsd
</t>
    </r>
  </si>
  <si>
    <r>
      <rPr>
        <b/>
        <u/>
        <sz val="8"/>
        <color indexed="8"/>
        <rFont val="Calibri"/>
        <family val="2"/>
      </rPr>
      <t xml:space="preserve"> Septiembre</t>
    </r>
    <r>
      <rPr>
        <sz val="8"/>
        <color indexed="8"/>
        <rFont val="Calibri"/>
        <family val="2"/>
      </rPr>
      <t>, se reconocieron 392 unidades de vivienda con resolución emitida por curaduría, las cuales corresponden al indicador institucional de reconocimiento de edificaciones. En el archivo adjunto se relacionan los CBML, unidades de vivienda y números de resolución correspondientes.</t>
    </r>
    <r>
      <rPr>
        <b/>
        <u/>
        <sz val="8"/>
        <color indexed="8"/>
        <rFont val="Calibri"/>
      </rPr>
      <t>octubre</t>
    </r>
    <r>
      <rPr>
        <sz val="8"/>
        <color indexed="8"/>
        <rFont val="Calibri"/>
        <family val="2"/>
      </rPr>
      <t>, se reconocieron 208 unidades de vivienda con resolución emitida por curaduría, las cuales corresponden al indicador institucional de reconocimiento de edificaciones. En el archivo adjunto se relacionan los CBML, unidades de vivienda y números de resolución correspondientes.</t>
    </r>
    <r>
      <rPr>
        <b/>
        <u/>
        <sz val="8"/>
        <color indexed="8"/>
        <rFont val="Calibri"/>
      </rPr>
      <t xml:space="preserve"> Noviembre</t>
    </r>
    <r>
      <rPr>
        <sz val="8"/>
        <color indexed="8"/>
        <rFont val="Calibri"/>
        <family val="2"/>
      </rPr>
      <t>, se reconocieron 128 unidades de vivienda con resolución emitida por curaduría, las cuales corresponden al indicador institucional de reconocimiento de edificaciones. En el archivo adjunto se relacionan los CBML, unidades de vivienda y números de resolución correspondientes.</t>
    </r>
  </si>
  <si>
    <r>
      <t>.</t>
    </r>
    <r>
      <rPr>
        <b/>
        <u/>
        <sz val="8"/>
        <color indexed="8"/>
        <rFont val="Calibri"/>
        <family val="2"/>
      </rPr>
      <t>Septiembre</t>
    </r>
    <r>
      <rPr>
        <sz val="8"/>
        <color indexed="8"/>
        <rFont val="Calibri"/>
        <family val="2"/>
      </rPr>
      <t xml:space="preserve">  se aporta el número de unidades de vivienda reconocidas mediante resolución de curaduría durante el mes de agosto, (392 uv). Se adjunta base de datos con las unidades de vivienda reconocidas</t>
    </r>
    <r>
      <rPr>
        <b/>
        <u/>
        <sz val="8"/>
        <color indexed="8"/>
        <rFont val="Calibri"/>
      </rPr>
      <t xml:space="preserve"> octubre</t>
    </r>
    <r>
      <rPr>
        <sz val="8"/>
        <color indexed="8"/>
        <rFont val="Calibri"/>
        <family val="2"/>
      </rPr>
      <t>, se reconocieron 208 unidades de vivienda con resolución emitida por curaduría, las cuales corresponden al indicador institucional de reconocimiento de edificaciones. En el archivo adjunto se relacionan los CBML, unidades de vivienda y números de resolución correspondientes.</t>
    </r>
    <r>
      <rPr>
        <b/>
        <u/>
        <sz val="8"/>
        <color indexed="8"/>
        <rFont val="Calibri"/>
      </rPr>
      <t>Noviembre</t>
    </r>
    <r>
      <rPr>
        <sz val="8"/>
        <color indexed="8"/>
        <rFont val="Calibri"/>
        <family val="2"/>
      </rPr>
      <t xml:space="preserve"> para este indicador se aporta el número de unidades de vivienda reconocidas mediante resolución de curaduría durante el mes de noviembre, (128 uv). se adjunta base de datos con las unidades de vivienda reconocidas.</t>
    </r>
  </si>
  <si>
    <r>
      <rPr>
        <b/>
        <u/>
        <sz val="10"/>
        <rFont val="Calibri"/>
        <family val="2"/>
      </rPr>
      <t xml:space="preserve"> Mayo</t>
    </r>
    <r>
      <rPr>
        <sz val="10"/>
        <rFont val="Calibri"/>
        <family val="2"/>
      </rPr>
      <t xml:space="preserve"> se se registró una (1), por lo cual, se repondrá la decisión de la orip de negar el registro de las demás resoluciones, ver indicador respectivo. en relación a los proyectos desarrollados entre el 2008-2011, se llevó a cabo el registro de una (1) resolución de transferencia en el proyecto aurora 1-1-, la cual, se verá reflejada en los indicadores próximo mes.  Para el mes de </t>
    </r>
    <r>
      <rPr>
        <b/>
        <u/>
        <sz val="10"/>
        <rFont val="Calibri"/>
        <family val="2"/>
      </rPr>
      <t>Junio</t>
    </r>
    <r>
      <rPr>
        <sz val="10"/>
        <rFont val="Calibri"/>
        <family val="2"/>
      </rPr>
      <t xml:space="preserve"> se llevó a cabo el registro de 3 escrituras públicas de transferencia y/o resoluciones de transferencia, así: dos (2) correspondientes a los proyectos 2008-2011 (1: AURORA 1-1, 1: Aurora 473) Y Una (1) Por Saneamiento Corvide. en el mes de</t>
    </r>
    <r>
      <rPr>
        <b/>
        <u/>
        <sz val="10"/>
        <rFont val="Calibri"/>
        <family val="2"/>
      </rPr>
      <t xml:space="preserve"> julio</t>
    </r>
    <r>
      <rPr>
        <sz val="10"/>
        <rFont val="Calibri"/>
        <family val="2"/>
      </rPr>
      <t xml:space="preserve"> se llevó a cabo el registro de dos (2) escrituras de los proyectos 2008-2011 (1; aurora 454 1-3, 1; huerta iv) y una (1) resolución de transferencia por saneamiento CORVIDE. </t>
    </r>
    <r>
      <rPr>
        <b/>
        <u/>
        <sz val="10"/>
        <rFont val="Calibri"/>
        <family val="2"/>
      </rPr>
      <t xml:space="preserve">Agosto </t>
    </r>
    <r>
      <rPr>
        <sz val="10"/>
        <rFont val="Calibri"/>
        <family val="2"/>
      </rPr>
      <t xml:space="preserve">se llevó a cabo el registro de cinco (5) escrituras de los proyectos 2008-2011 (4: la herrera, 1: la quintana) y una (1) resolución de transferencia por saneamiento CORVIDE.En el mes de </t>
    </r>
    <r>
      <rPr>
        <b/>
        <u/>
        <sz val="10"/>
        <rFont val="Calibri"/>
        <family val="2"/>
      </rPr>
      <t xml:space="preserve">Septiembre </t>
    </r>
    <r>
      <rPr>
        <sz val="10"/>
        <rFont val="Calibri"/>
        <family val="2"/>
      </rPr>
      <t xml:space="preserve">se llevó a cabo el registro de ocho (8) escrituras de los proyectos 2008-2011 (chagualón: 2, el Tirol: 2, cantares ii: 1, juan bobo i: 1, la herrera: 1, la huerta iv: 1) y cuatro (4) resoluciones registradas en relación a saneamiento CORVIDE. </t>
    </r>
    <r>
      <rPr>
        <b/>
        <u/>
        <sz val="10"/>
        <rFont val="Calibri"/>
        <family val="2"/>
      </rPr>
      <t>Octubre</t>
    </r>
    <r>
      <rPr>
        <sz val="10"/>
        <rFont val="Calibri"/>
        <family val="2"/>
      </rPr>
      <t xml:space="preserve"> Este mes se llevó a cabo el registro de tres (3) escrituras de los proyectos 2008-2011, (juan bobo i: 2 y la herrera: 1). </t>
    </r>
    <r>
      <rPr>
        <b/>
        <u/>
        <sz val="10"/>
        <rFont val="Calibri"/>
        <family val="2"/>
      </rPr>
      <t>noviembre</t>
    </r>
    <r>
      <rPr>
        <sz val="10"/>
        <rFont val="Calibri"/>
        <family val="2"/>
      </rPr>
      <t xml:space="preserve"> este mes se llevó a cabo el registro de ocho (8) escrituras de los proyectos 2008-2011 (la herrera: 5, NAZARETH: 1, la cascada: 1, la huerta iv: 1) y una (1) resolución registradas en relación a Saneamiento Corvide.</t>
    </r>
  </si>
  <si>
    <r>
      <rPr>
        <b/>
        <u/>
        <sz val="8"/>
        <rFont val="Calibri"/>
        <family val="2"/>
      </rPr>
      <t xml:space="preserve"> Septiembre</t>
    </r>
    <r>
      <rPr>
        <sz val="8"/>
        <rFont val="Calibri"/>
        <family val="2"/>
      </rPr>
      <t xml:space="preserve"> de 2019 se aplicaron 8 subsidios de mejoramiento de vivienda con recursos de presupuesto PLPP 2019 para la comuna 4, con los que se da por terminada la asignación en esta comuna con este recurso.</t>
    </r>
    <r>
      <rPr>
        <b/>
        <u/>
        <sz val="8"/>
        <rFont val="Calibri"/>
        <family val="2"/>
      </rPr>
      <t xml:space="preserve"> Octubre</t>
    </r>
    <r>
      <rPr>
        <sz val="8"/>
        <rFont val="Calibri"/>
        <family val="2"/>
      </rPr>
      <t xml:space="preserve"> Por instrucción de la subdirección de planeación este indicador se inhabilitara y estas asignaciones se incluirán en el indicador de población general o victimas donde corresponda, de igual forma para el mes de Octubre no hubo asignación de subsidios para el PP de la comuna 4.</t>
    </r>
    <r>
      <rPr>
        <b/>
        <u/>
        <sz val="8"/>
        <rFont val="Calibri"/>
      </rPr>
      <t>Noviembre</t>
    </r>
    <r>
      <rPr>
        <sz val="8"/>
        <rFont val="Calibri"/>
        <family val="2"/>
      </rPr>
      <t xml:space="preserve"> no se asignaron subsidios de mejoramiento de los pp de la comuna 4
</t>
    </r>
  </si>
  <si>
    <r>
      <t xml:space="preserve"> </t>
    </r>
    <r>
      <rPr>
        <b/>
        <u/>
        <sz val="8"/>
        <color indexed="8"/>
        <rFont val="Calibri"/>
        <family val="2"/>
      </rPr>
      <t>Septiembre</t>
    </r>
    <r>
      <rPr>
        <sz val="8"/>
        <color indexed="8"/>
        <rFont val="Calibri"/>
        <family val="2"/>
      </rPr>
      <t xml:space="preserve"> de 2019 no se asignaron subsidios de mejoramientos de vivienda con recursos de PLPP de 2019, se tiene 64 diagnósticos aprobados de los 112 proyectados </t>
    </r>
    <r>
      <rPr>
        <b/>
        <u/>
        <sz val="8"/>
        <color indexed="8"/>
        <rFont val="Calibri"/>
        <family val="2"/>
      </rPr>
      <t xml:space="preserve">octubre </t>
    </r>
    <r>
      <rPr>
        <sz val="8"/>
        <color indexed="8"/>
        <rFont val="Calibri"/>
        <family val="2"/>
      </rPr>
      <t xml:space="preserve">de 2019 se asignaron 373 subsidios de mejoramiento de vivienda (338 a población general (301 POAI , 37 PLPP comuna 8 villa hermosa), 35 subsidios de mejoramiento de vivienda a victimas del desplazamiento. 17 por POAI 2019 con las resoluciones 1194, 1197, 1199 y 1201 y 18 de PLPP 2019 comuna 8 resoluciones 1198 y 1200. </t>
    </r>
    <r>
      <rPr>
        <b/>
        <u/>
        <sz val="8"/>
        <color indexed="8"/>
        <rFont val="Calibri"/>
      </rPr>
      <t xml:space="preserve">Noviembre </t>
    </r>
    <r>
      <rPr>
        <sz val="8"/>
        <color indexed="8"/>
        <rFont val="Calibri"/>
        <family val="2"/>
      </rPr>
      <t>no se asignaron subsidios de mejoramiento de los pp de la comuna 4</t>
    </r>
  </si>
  <si>
    <r>
      <rPr>
        <b/>
        <u/>
        <sz val="8"/>
        <color indexed="8"/>
        <rFont val="Calibri"/>
        <family val="2"/>
      </rPr>
      <t xml:space="preserve"> Septiembre</t>
    </r>
    <r>
      <rPr>
        <sz val="8"/>
        <color indexed="8"/>
        <rFont val="Calibri"/>
        <family val="2"/>
      </rPr>
      <t xml:space="preserve"> se logró el registro de cinco (5) resoluciones individuales de cesión a título gratuito que benefician a 8 víctimas de desplazamiento forzado en 10 u.v., relacionadas así: Hernol De Jesús Quintero Gonzalez c.c. 3480824, Maria Lucelli Gomez Sepulveda c.c. 21742443 con (3 u.v.), Patricia Quintero Gomez c.c. 43638149 con (1 u.v.), resolución sss201950058341; Cristian Felipe Osorio Giraldo c.c. 1214747313, resolución sss201950058339 con (1 u.v.); Alba Leticia Zuluaga Ramirez c.c. 43702686 con (1 u.v.), Luz Miriam Oquendo Uñates c.c. 43730667 con (2 u.v.) según resolución sss201950058866; Barbara Lopez c.c. 32405855, resolución SSS201950058342 CON (1 U.V.); Y Maria Nelly Blandón Maturana C.C. 42888041, Resolución SSS201950058355 CON (1 U.V.)</t>
    </r>
    <r>
      <rPr>
        <b/>
        <u/>
        <sz val="8"/>
        <color indexed="8"/>
        <rFont val="Calibri"/>
        <family val="2"/>
      </rPr>
      <t xml:space="preserve"> Octubre</t>
    </r>
    <r>
      <rPr>
        <sz val="8"/>
        <color indexed="8"/>
        <rFont val="Calibri"/>
        <family val="2"/>
      </rPr>
      <t xml:space="preserve"> se logró el registro de dos (2) resoluciones individuales de cesión a título gratuito que benefician a 2 víctimas de desplazamiento forzado en 2 u.v., relacionadas así: María Heroína Cardona Duarte c.c. 32276564 resolución sss201950071284 con (1 u.v.) y Clara Rosa Ciro Ciro c.c. 39439557 resolución sss201950071331 con (1 u.v.) </t>
    </r>
    <r>
      <rPr>
        <b/>
        <u/>
        <sz val="8"/>
        <color indexed="8"/>
        <rFont val="Calibri"/>
        <family val="2"/>
      </rPr>
      <t>Noviembre</t>
    </r>
    <r>
      <rPr>
        <sz val="8"/>
        <color indexed="8"/>
        <rFont val="Calibri"/>
        <family val="2"/>
      </rPr>
      <t xml:space="preserve"> Para este mes no se reportan victimas debido a que se cumplió con la meta de 223 unidades prediales con una sobre ejecución de 4 unidades prediales mas; para un total de 227 u.p.</t>
    </r>
  </si>
  <si>
    <r>
      <t xml:space="preserve">En el mes de </t>
    </r>
    <r>
      <rPr>
        <b/>
        <u/>
        <sz val="8"/>
        <color indexed="8"/>
        <rFont val="Calibri"/>
      </rPr>
      <t xml:space="preserve">Octubre </t>
    </r>
    <r>
      <rPr>
        <sz val="8"/>
        <color rgb="FF333333"/>
        <rFont val="Tahoma"/>
        <family val="2"/>
      </rPr>
      <t>se realizaron 5 asesorías a beneficiarios de los proyectos torres del este (2) y Villa Jesusita (3) sobre el estado de los proyectos y de la aplicación del SMV. 4 asesorías a representantes de las OPV de los proyectos Villa Jesucita (3) y Altos de Jardin. Se realizaron 4 reuniones con las siguientes OPV corpovinar (comité de acompañamiento), Coodescom, quintas de la acuarela y con los fundadores. En articulación con la subdirección de dotación, se realizaron visitas de seguimiento a 5 proyectos los almendros, santa maría de los ángeles, sierra campestre, torres del este y Villa Jesucita donde se verificaron estados, novedades y avances de los proyectos y de la aplicación del SMV. se participó en la mesa interinstitucional, constructor y beneficiarios de torres del este el 06-09-2019. Se participa en reunión con la universidad nacional para revisar el modelo de OPV y en reunión de trabajo con la SGCT. Se realiza taller para la aplicación al SMV de las personas de la OPV los fundadores. Se participa, dinamiza y motiva la participación de personas integrantes de las OPV en el curso de elaboración de proyectos 16-09-2019.en</t>
    </r>
    <r>
      <rPr>
        <b/>
        <u/>
        <sz val="8"/>
        <color rgb="FF333333"/>
        <rFont val="Tahoma"/>
        <family val="2"/>
      </rPr>
      <t xml:space="preserve"> Noviembre</t>
    </r>
    <r>
      <rPr>
        <sz val="8"/>
        <color rgb="FF333333"/>
        <rFont val="Tahoma"/>
        <family val="2"/>
      </rPr>
      <t xml:space="preserve"> se realizaron 1 asesorías a beneficiaria del proyecto villa jazmín, y a representantes de villa canela y nuevo amanecer abordando el tema del estado de los proyectos y de la aplicación del smv. se realizo 1 reunión con la opv villa jazmín para la legalización de smv. se realizaron visitas de seguimiento a 4 proyectos torres del este, altos de jardín, villa jesusita(2) y villa canela donde se verificaron estados, novedades y avances de los proyectos y de la aplicación del smv. se participó en la mesa interinstitucional con la secretaría de gestión y control territorial donde se realiza seguimiento a las opv, y otra con el ministerio de vivienda ciudad y territorio, con enterritorio y la aseguradora donde se abordó lo relacionado con el proyecto torres del este.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</si>
</sst>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6" formatCode="&quot;$&quot;#,##0;[Red]\-&quot;$&quot;#,##0"/>
    <numFmt numFmtId="41" formatCode="_-* #,##0_-;\-* #,##0_-;_-* &quot;-&quot;_-;_-@_-"/>
    <numFmt numFmtId="44" formatCode="_-&quot;$&quot;* #,##0.00_-;\-&quot;$&quot;* #,##0.00_-;_-&quot;$&quot;* &quot;-&quot;??_-;_-@_-"/>
    <numFmt numFmtId="43" formatCode="_-* #,##0.00_-;\-* #,##0.00_-;_-* &quot;-&quot;??_-;_-@_-"/>
    <numFmt numFmtId="164" formatCode="&quot;$&quot;\ #,##0;[Red]\-&quot;$&quot;\ #,##0"/>
    <numFmt numFmtId="165" formatCode="_-&quot;$&quot;\ * #,##0_-;\-&quot;$&quot;\ * #,##0_-;_-&quot;$&quot;\ * &quot;-&quot;_-;_-@_-"/>
    <numFmt numFmtId="166" formatCode="_(&quot;$&quot;\ * #,##0.00_);_(&quot;$&quot;\ * \(#,##0.00\);_(&quot;$&quot;\ * &quot;-&quot;??_);_(@_)"/>
    <numFmt numFmtId="167" formatCode="_(* #,##0.00_);_(* \(#,##0.00\);_(* &quot;-&quot;??_);_(@_)"/>
    <numFmt numFmtId="168" formatCode="[$-C0A]dd\-mmm\-yy;@"/>
    <numFmt numFmtId="169" formatCode="_ [$€-2]\ * #,##0.00_ ;_ [$€-2]\ * \-#,##0.00_ ;_ [$€-2]\ * &quot;-&quot;??_ "/>
    <numFmt numFmtId="170" formatCode="&quot;$&quot;\ #,##0;&quot;$&quot;\ \-#,##0"/>
    <numFmt numFmtId="171" formatCode="_-* #,##0.00\ _€_-;\-* #,##0.00\ _€_-;_-* &quot;-&quot;??\ _€_-;_-@_-"/>
    <numFmt numFmtId="172" formatCode="_ * #,##0.00_ ;_ * \-#,##0.00_ ;_ * &quot;-&quot;??_ ;_ @_ "/>
    <numFmt numFmtId="173" formatCode="_(* #,##0.0_);_(* \(#,##0.0\);_(* &quot;-&quot;??_);_(@_)"/>
    <numFmt numFmtId="174" formatCode="&quot;$&quot;\ #,##0;[Red]&quot;$&quot;\ \-#,##0"/>
    <numFmt numFmtId="175" formatCode="_-* #,##0\ _€_-;\-* #,##0\ _€_-;_-* &quot;-&quot;??\ _€_-;_-@_-"/>
    <numFmt numFmtId="176" formatCode="_(&quot;$&quot;\ * #,##0_);_(&quot;$&quot;\ * \(#,##0\);_(&quot;$&quot;\ * &quot;-&quot;??_);_(@_)"/>
    <numFmt numFmtId="177" formatCode="#,##0\ &quot;€&quot;;\-#,##0\ &quot;€&quot;"/>
    <numFmt numFmtId="178" formatCode="_ &quot;$&quot;\ * #,##0.00_ ;_ &quot;$&quot;\ * \-#,##0.00_ ;_ &quot;$&quot;\ * &quot;-&quot;??_ ;_ @_ "/>
    <numFmt numFmtId="179" formatCode="_-* #,##0.00\ &quot;€&quot;_-;\-* #,##0.00\ &quot;€&quot;_-;_-* &quot;-&quot;??\ &quot;€&quot;_-;_-@_-"/>
    <numFmt numFmtId="180" formatCode="_(&quot;$&quot;* #,##0.00_);_(&quot;$&quot;* \(#,##0.00\);_(&quot;$&quot;* &quot;-&quot;??_);_(@_)"/>
    <numFmt numFmtId="181" formatCode="0.0%"/>
    <numFmt numFmtId="182" formatCode="0.000"/>
    <numFmt numFmtId="183" formatCode="&quot;$&quot;\ #,##0"/>
    <numFmt numFmtId="184" formatCode="_-&quot;$&quot;* #,##0_-;\-&quot;$&quot;* #,##0_-;_-&quot;$&quot;* &quot;-&quot;??_-;_-@_-"/>
  </numFmts>
  <fonts count="99" x14ac:knownFonts="1">
    <font>
      <sz val="11"/>
      <color theme="1"/>
      <name val="Calibri"/>
      <family val="2"/>
      <scheme val="minor"/>
    </font>
    <font>
      <sz val="11"/>
      <color theme="1"/>
      <name val="Calibri"/>
      <family val="2"/>
      <scheme val="minor"/>
    </font>
    <font>
      <b/>
      <sz val="16"/>
      <color theme="1"/>
      <name val="Calibri"/>
      <family val="2"/>
      <scheme val="minor"/>
    </font>
    <font>
      <sz val="9"/>
      <color theme="1"/>
      <name val="Calibri"/>
      <family val="2"/>
      <scheme val="minor"/>
    </font>
    <font>
      <b/>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24"/>
      <color theme="1"/>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b/>
      <sz val="14"/>
      <color theme="0"/>
      <name val="Calibri"/>
      <family val="2"/>
      <scheme val="minor"/>
    </font>
    <font>
      <b/>
      <sz val="10"/>
      <name val="Calibri"/>
      <family val="2"/>
      <scheme val="minor"/>
    </font>
    <font>
      <b/>
      <sz val="18"/>
      <color theme="1"/>
      <name val="Calibri"/>
      <family val="2"/>
      <scheme val="minor"/>
    </font>
    <font>
      <b/>
      <sz val="11"/>
      <color theme="7" tint="-0.249977111117893"/>
      <name val="Calibri"/>
      <family val="2"/>
      <scheme val="minor"/>
    </font>
    <font>
      <sz val="11"/>
      <color theme="1" tint="0.249977111117893"/>
      <name val="Calibri"/>
      <family val="2"/>
      <scheme val="minor"/>
    </font>
    <font>
      <sz val="11"/>
      <name val="Calibri"/>
      <family val="2"/>
      <scheme val="minor"/>
    </font>
    <font>
      <sz val="11"/>
      <color rgb="FF000000"/>
      <name val="Calibri"/>
      <family val="2"/>
      <scheme val="minor"/>
    </font>
    <font>
      <sz val="11"/>
      <color rgb="FF333333"/>
      <name val="Calibri"/>
      <family val="2"/>
      <scheme val="minor"/>
    </font>
    <font>
      <b/>
      <sz val="11"/>
      <color theme="1" tint="0.249977111117893"/>
      <name val="Calibri"/>
      <family val="2"/>
      <scheme val="minor"/>
    </font>
    <font>
      <sz val="9"/>
      <color indexed="81"/>
      <name val="Tahoma"/>
      <family val="2"/>
    </font>
    <font>
      <b/>
      <sz val="9"/>
      <color indexed="81"/>
      <name val="Tahoma"/>
      <family val="2"/>
    </font>
    <font>
      <sz val="11"/>
      <color indexed="81"/>
      <name val="Tahoma"/>
      <family val="2"/>
    </font>
    <font>
      <b/>
      <sz val="10"/>
      <color theme="1" tint="0.249977111117893"/>
      <name val="Calibri"/>
      <family val="2"/>
      <scheme val="minor"/>
    </font>
    <font>
      <sz val="12"/>
      <name val="Calibri"/>
      <family val="2"/>
    </font>
    <font>
      <sz val="9"/>
      <name val="Calibri"/>
      <family val="2"/>
    </font>
    <font>
      <sz val="14"/>
      <color rgb="FF000000"/>
      <name val="Calibri"/>
      <family val="2"/>
    </font>
    <font>
      <sz val="12"/>
      <color theme="1"/>
      <name val="Calibri"/>
      <family val="2"/>
    </font>
    <font>
      <sz val="12"/>
      <color rgb="FF00B050"/>
      <name val="Calibri"/>
      <family val="2"/>
    </font>
    <font>
      <sz val="12"/>
      <color rgb="FFFF0000"/>
      <name val="Calibri"/>
      <family val="2"/>
    </font>
    <font>
      <sz val="14"/>
      <name val="Calibri"/>
      <family val="2"/>
    </font>
    <font>
      <b/>
      <sz val="14"/>
      <color rgb="FF000000"/>
      <name val="Calibri"/>
      <family val="2"/>
    </font>
    <font>
      <sz val="8"/>
      <color rgb="FF333333"/>
      <name val="Tahoma"/>
      <family val="2"/>
    </font>
    <font>
      <b/>
      <sz val="12"/>
      <name val="Calibri"/>
    </font>
    <font>
      <sz val="14"/>
      <color theme="6" tint="-0.249977111117893"/>
      <name val="Calibri"/>
      <family val="2"/>
    </font>
    <font>
      <b/>
      <sz val="12"/>
      <color indexed="81"/>
      <name val="Tahoma"/>
      <family val="2"/>
    </font>
    <font>
      <sz val="12"/>
      <color indexed="81"/>
      <name val="Tahoma"/>
      <family val="2"/>
    </font>
    <font>
      <sz val="14"/>
      <color theme="6"/>
      <name val="Calibri"/>
      <family val="2"/>
    </font>
    <font>
      <sz val="14"/>
      <color theme="1" tint="0.249977111117893"/>
      <name val="Arial"/>
      <family val="2"/>
    </font>
    <font>
      <sz val="11"/>
      <color rgb="FF00B050"/>
      <name val="Calibri"/>
      <family val="2"/>
      <scheme val="minor"/>
    </font>
    <font>
      <sz val="14"/>
      <color rgb="FFFF0000"/>
      <name val="Calibri"/>
      <family val="2"/>
    </font>
    <font>
      <b/>
      <sz val="14"/>
      <color theme="1"/>
      <name val="Calibri"/>
      <family val="2"/>
      <scheme val="minor"/>
    </font>
    <font>
      <sz val="8"/>
      <color theme="1"/>
      <name val="Calibri"/>
      <scheme val="minor"/>
    </font>
    <font>
      <b/>
      <u/>
      <sz val="8"/>
      <color theme="1"/>
      <name val="Calibri"/>
      <scheme val="minor"/>
    </font>
    <font>
      <sz val="8"/>
      <name val="Calibri"/>
      <family val="2"/>
    </font>
    <font>
      <b/>
      <u/>
      <sz val="8"/>
      <color rgb="FF333333"/>
      <name val="Tahoma"/>
      <family val="2"/>
    </font>
    <font>
      <sz val="8"/>
      <name val="Calibri"/>
      <family val="2"/>
      <scheme val="minor"/>
    </font>
    <font>
      <sz val="8"/>
      <color theme="1"/>
      <name val="Calibri"/>
      <family val="2"/>
      <scheme val="minor"/>
    </font>
    <font>
      <sz val="8"/>
      <name val="Calibri"/>
      <scheme val="minor"/>
    </font>
    <font>
      <b/>
      <u/>
      <sz val="8"/>
      <name val="Calibri"/>
      <scheme val="minor"/>
    </font>
    <font>
      <sz val="8"/>
      <color rgb="FFFF0000"/>
      <name val="Calibri"/>
      <family val="2"/>
      <scheme val="minor"/>
    </font>
    <font>
      <sz val="8"/>
      <color rgb="FF000000"/>
      <name val="Calibri"/>
      <family val="2"/>
      <scheme val="minor"/>
    </font>
    <font>
      <sz val="8"/>
      <color rgb="FF000000"/>
      <name val="Calibri"/>
      <scheme val="minor"/>
    </font>
    <font>
      <b/>
      <u/>
      <sz val="8"/>
      <color rgb="FF000000"/>
      <name val="Calibri"/>
      <scheme val="minor"/>
    </font>
    <font>
      <b/>
      <sz val="8"/>
      <color rgb="FF000000"/>
      <name val="Calibri"/>
      <scheme val="minor"/>
    </font>
    <font>
      <sz val="8"/>
      <name val="Calibri"/>
    </font>
    <font>
      <b/>
      <u/>
      <sz val="8"/>
      <name val="Calibri"/>
    </font>
    <font>
      <sz val="9"/>
      <color theme="6" tint="-0.249977111117893"/>
      <name val="Calibri"/>
      <family val="2"/>
    </font>
    <font>
      <sz val="11"/>
      <color theme="0"/>
      <name val="Calibri"/>
      <family val="2"/>
      <scheme val="minor"/>
    </font>
    <font>
      <sz val="11"/>
      <name val="Calibri"/>
      <family val="2"/>
    </font>
    <font>
      <sz val="11"/>
      <color theme="1" tint="0.249977111117893"/>
      <name val="Arial"/>
      <family val="2"/>
    </font>
    <font>
      <sz val="11"/>
      <color theme="1"/>
      <name val="Calibri"/>
      <family val="2"/>
    </font>
    <font>
      <sz val="8"/>
      <color indexed="8"/>
      <name val="Calibri"/>
      <family val="2"/>
    </font>
    <font>
      <b/>
      <u/>
      <sz val="8"/>
      <color indexed="8"/>
      <name val="Calibri"/>
      <family val="2"/>
    </font>
    <font>
      <sz val="8"/>
      <color indexed="8"/>
      <name val="Calibri"/>
    </font>
    <font>
      <b/>
      <u/>
      <sz val="8"/>
      <color indexed="8"/>
      <name val="Calibri"/>
    </font>
    <font>
      <b/>
      <u/>
      <sz val="8"/>
      <name val="Calibri"/>
      <family val="2"/>
    </font>
    <font>
      <sz val="7"/>
      <color indexed="8"/>
      <name val="Calibri"/>
      <family val="2"/>
    </font>
    <font>
      <b/>
      <u/>
      <sz val="7"/>
      <color indexed="8"/>
      <name val="Calibri"/>
      <family val="2"/>
    </font>
    <font>
      <b/>
      <u/>
      <sz val="7"/>
      <color indexed="8"/>
      <name val="Calibri"/>
    </font>
    <font>
      <sz val="8"/>
      <color indexed="63"/>
      <name val="Calibri"/>
      <family val="2"/>
    </font>
    <font>
      <sz val="10"/>
      <name val="Calibri"/>
      <family val="2"/>
    </font>
    <font>
      <b/>
      <u/>
      <sz val="10"/>
      <name val="Calibri"/>
      <family val="2"/>
    </font>
    <font>
      <b/>
      <sz val="12"/>
      <color theme="1"/>
      <name val="Calibri"/>
      <scheme val="minor"/>
    </font>
  </fonts>
  <fills count="48">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tint="-0.34998626667073579"/>
        <bgColor indexed="64"/>
      </patternFill>
    </fill>
    <fill>
      <patternFill patternType="solid">
        <fgColor rgb="FFFFFFFF"/>
        <bgColor rgb="FF000000"/>
      </patternFill>
    </fill>
    <fill>
      <patternFill patternType="solid">
        <fgColor rgb="FFFFFFFF"/>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6" tint="0.79998168889431442"/>
        <bgColor indexed="64"/>
      </patternFill>
    </fill>
  </fills>
  <borders count="3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800">
    <xf numFmtId="0" fontId="0" fillId="0" borderId="0"/>
    <xf numFmtId="9" fontId="1" fillId="0" borderId="0" applyFont="0" applyFill="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0"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0" fontId="5" fillId="16"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0" fontId="5" fillId="16"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0" fontId="5" fillId="16"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0" fontId="5" fillId="16"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3"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0"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0" fontId="5" fillId="17"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0" fontId="5" fillId="17"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0" fontId="5" fillId="17"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0" fontId="5" fillId="17"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5"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0"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0" fontId="5" fillId="18"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0" fontId="5" fillId="18"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0" fontId="5" fillId="18"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0" fontId="5" fillId="18"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7"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0"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0" fontId="5" fillId="1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0" fontId="5" fillId="1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0" fontId="5" fillId="1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0" fontId="5" fillId="1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9"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0"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0" fontId="5" fillId="20"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0" fontId="5" fillId="20"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0" fontId="5" fillId="20"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0" fontId="5" fillId="20"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0"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0" fontId="5" fillId="21"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0" fontId="5" fillId="21"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0" fontId="5" fillId="21"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0" fontId="5" fillId="21"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13"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0"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0" fontId="5" fillId="22"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0" fontId="5" fillId="22"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0" fontId="5" fillId="22"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0" fontId="5" fillId="22"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4"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0"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0" fontId="5" fillId="23"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0" fontId="5" fillId="23"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0" fontId="5" fillId="23"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0" fontId="5" fillId="23"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6"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0"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0" fontId="5" fillId="24"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0" fontId="5" fillId="24"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0" fontId="5" fillId="24"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0" fontId="5" fillId="24"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8"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0"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0" fontId="5" fillId="19"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0" fontId="5" fillId="19"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0" fontId="5" fillId="19"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0" fontId="5" fillId="19"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0"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0"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0" fontId="5" fillId="2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0" fontId="5" fillId="2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0" fontId="5" fillId="2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0" fontId="5" fillId="2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0"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0" fontId="5" fillId="25"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0" fontId="5" fillId="25"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0" fontId="5" fillId="25"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0" fontId="5" fillId="25"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168" fontId="1" fillId="1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8" fillId="30" borderId="6" applyNumberFormat="0" applyAlignment="0" applyProtection="0"/>
    <xf numFmtId="0" fontId="8" fillId="30" borderId="6" applyNumberFormat="0" applyAlignment="0" applyProtection="0"/>
    <xf numFmtId="0" fontId="8" fillId="30" borderId="6" applyNumberFormat="0" applyAlignment="0" applyProtection="0"/>
    <xf numFmtId="0" fontId="8" fillId="30" borderId="6" applyNumberFormat="0" applyAlignment="0" applyProtection="0"/>
    <xf numFmtId="0" fontId="8" fillId="30" borderId="6" applyNumberFormat="0" applyAlignment="0" applyProtection="0"/>
    <xf numFmtId="0" fontId="9" fillId="31" borderId="7" applyNumberFormat="0" applyAlignment="0" applyProtection="0"/>
    <xf numFmtId="0" fontId="9" fillId="31" borderId="7" applyNumberFormat="0" applyAlignment="0" applyProtection="0"/>
    <xf numFmtId="0" fontId="9" fillId="31" borderId="7" applyNumberFormat="0" applyAlignment="0" applyProtection="0"/>
    <xf numFmtId="0" fontId="9" fillId="31" borderId="7" applyNumberFormat="0" applyAlignment="0" applyProtection="0"/>
    <xf numFmtId="0" fontId="9" fillId="31" borderId="7" applyNumberFormat="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12" fillId="21" borderId="6" applyNumberFormat="0" applyAlignment="0" applyProtection="0"/>
    <xf numFmtId="0" fontId="12" fillId="21" borderId="6" applyNumberFormat="0" applyAlignment="0" applyProtection="0"/>
    <xf numFmtId="0" fontId="12" fillId="21" borderId="6" applyNumberFormat="0" applyAlignment="0" applyProtection="0"/>
    <xf numFmtId="0" fontId="12" fillId="21" borderId="6" applyNumberFormat="0" applyAlignment="0" applyProtection="0"/>
    <xf numFmtId="0" fontId="12" fillId="21" borderId="6" applyNumberFormat="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0" fontId="14" fillId="0" borderId="0"/>
    <xf numFmtId="0" fontId="15" fillId="0" borderId="0" applyNumberFormat="0" applyFill="0" applyBorder="0" applyAlignment="0" applyProtection="0">
      <alignment vertical="top"/>
      <protection locked="0"/>
    </xf>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70"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67" fontId="1" fillId="0" borderId="0" applyFont="0" applyFill="0" applyBorder="0" applyAlignment="0" applyProtection="0"/>
    <xf numFmtId="171" fontId="5" fillId="0" borderId="0" applyFont="0" applyFill="0" applyBorder="0" applyAlignment="0" applyProtection="0"/>
    <xf numFmtId="167" fontId="1" fillId="0" borderId="0" applyFont="0" applyFill="0" applyBorder="0" applyAlignment="0" applyProtection="0"/>
    <xf numFmtId="167" fontId="13" fillId="0" borderId="0" applyFont="0" applyFill="0" applyBorder="0" applyAlignment="0" applyProtection="0"/>
    <xf numFmtId="43" fontId="5" fillId="0" borderId="0" applyFont="0" applyFill="0" applyBorder="0" applyAlignment="0" applyProtection="0"/>
    <xf numFmtId="172"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3" fontId="5" fillId="0" borderId="0" applyFont="0" applyFill="0" applyBorder="0" applyAlignment="0" applyProtection="0"/>
    <xf numFmtId="172" fontId="13" fillId="0" borderId="0" applyFont="0" applyFill="0" applyBorder="0" applyAlignment="0" applyProtection="0"/>
    <xf numFmtId="174"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1"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2" fontId="13" fillId="0" borderId="0" applyFont="0" applyFill="0" applyBorder="0" applyAlignment="0" applyProtection="0"/>
    <xf numFmtId="174"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4"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4"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4" fontId="5" fillId="0" borderId="0" applyFont="0" applyFill="0" applyBorder="0" applyAlignment="0" applyProtection="0"/>
    <xf numFmtId="175" fontId="5" fillId="0" borderId="0" applyFont="0" applyFill="0" applyBorder="0" applyAlignment="0" applyProtection="0"/>
    <xf numFmtId="176" fontId="5" fillId="0" borderId="0" applyFont="0" applyFill="0" applyBorder="0" applyAlignment="0" applyProtection="0"/>
    <xf numFmtId="167" fontId="1" fillId="0" borderId="0" applyFont="0" applyFill="0" applyBorder="0" applyAlignment="0" applyProtection="0"/>
    <xf numFmtId="175" fontId="5"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3" fontId="1" fillId="0" borderId="0" applyFont="0" applyFill="0" applyBorder="0" applyAlignment="0" applyProtection="0"/>
    <xf numFmtId="167" fontId="13" fillId="0" borderId="0" applyFont="0" applyFill="0" applyBorder="0" applyAlignment="0" applyProtection="0"/>
    <xf numFmtId="171"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3" fillId="0" borderId="0" applyFont="0" applyFill="0" applyBorder="0" applyAlignment="0" applyProtection="0"/>
    <xf numFmtId="167" fontId="1" fillId="0" borderId="0" applyFont="0" applyFill="0" applyBorder="0" applyAlignment="0" applyProtection="0"/>
    <xf numFmtId="167"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2"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1"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 fillId="0" borderId="0" applyFont="0" applyFill="0" applyBorder="0" applyAlignment="0" applyProtection="0"/>
    <xf numFmtId="170" fontId="13"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7" fontId="5" fillId="0" borderId="0" applyFont="0" applyFill="0" applyBorder="0" applyAlignment="0" applyProtection="0"/>
    <xf numFmtId="177"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4"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1" fontId="5" fillId="0" borderId="0" applyFont="0" applyFill="0" applyBorder="0" applyAlignment="0" applyProtection="0"/>
    <xf numFmtId="170"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13" fillId="0" borderId="0" applyFont="0" applyFill="0" applyBorder="0" applyAlignment="0" applyProtection="0"/>
    <xf numFmtId="174"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8" fontId="13" fillId="0" borderId="0" applyFont="0" applyFill="0" applyBorder="0" applyAlignment="0" applyProtection="0"/>
    <xf numFmtId="44" fontId="1" fillId="0" borderId="0" applyFont="0" applyFill="0" applyBorder="0" applyAlignment="0" applyProtection="0"/>
    <xf numFmtId="179" fontId="17" fillId="0" borderId="0" applyFont="0" applyFill="0" applyBorder="0" applyAlignment="0" applyProtection="0"/>
    <xf numFmtId="166" fontId="13" fillId="0" borderId="0" applyFont="0" applyFill="0" applyBorder="0" applyAlignment="0" applyProtection="0"/>
    <xf numFmtId="179" fontId="1" fillId="0" borderId="0" applyFont="0" applyFill="0" applyBorder="0" applyAlignment="0" applyProtection="0"/>
    <xf numFmtId="166" fontId="1" fillId="0" borderId="0" applyFont="0" applyFill="0" applyBorder="0" applyAlignment="0" applyProtection="0"/>
    <xf numFmtId="180" fontId="13" fillId="0" borderId="0" applyFont="0" applyFill="0" applyBorder="0" applyAlignment="0" applyProtection="0"/>
    <xf numFmtId="178" fontId="13" fillId="0" borderId="0" applyFont="0" applyFill="0" applyBorder="0" applyAlignment="0" applyProtection="0"/>
    <xf numFmtId="166" fontId="13" fillId="0" borderId="0" applyFont="0" applyFill="0" applyBorder="0" applyAlignment="0" applyProtection="0"/>
    <xf numFmtId="44" fontId="1" fillId="0" borderId="0" applyFont="0" applyFill="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3"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3" fillId="0" borderId="0"/>
    <xf numFmtId="0" fontId="13" fillId="0" borderId="0"/>
    <xf numFmtId="0" fontId="13" fillId="0" borderId="0"/>
    <xf numFmtId="168" fontId="1" fillId="0" borderId="0"/>
    <xf numFmtId="168" fontId="1" fillId="0" borderId="0"/>
    <xf numFmtId="168" fontId="1" fillId="0" borderId="0"/>
    <xf numFmtId="0" fontId="13" fillId="0" borderId="0"/>
    <xf numFmtId="168" fontId="1" fillId="0" borderId="0"/>
    <xf numFmtId="168" fontId="1" fillId="0" borderId="0"/>
    <xf numFmtId="168" fontId="1" fillId="0" borderId="0"/>
    <xf numFmtId="168" fontId="1" fillId="0" borderId="0"/>
    <xf numFmtId="0" fontId="13" fillId="0" borderId="0"/>
    <xf numFmtId="0" fontId="13" fillId="0" borderId="0"/>
    <xf numFmtId="168" fontId="1" fillId="0" borderId="0"/>
    <xf numFmtId="168" fontId="1" fillId="0" borderId="0"/>
    <xf numFmtId="168" fontId="1" fillId="0" borderId="0"/>
    <xf numFmtId="0" fontId="13" fillId="0" borderId="0"/>
    <xf numFmtId="168" fontId="1" fillId="0" borderId="0"/>
    <xf numFmtId="168" fontId="1" fillId="0" borderId="0"/>
    <xf numFmtId="168" fontId="1" fillId="0" borderId="0"/>
    <xf numFmtId="168" fontId="1" fillId="0" borderId="0"/>
    <xf numFmtId="0" fontId="13" fillId="0" borderId="0"/>
    <xf numFmtId="0" fontId="13" fillId="0" borderId="0"/>
    <xf numFmtId="0" fontId="13" fillId="0" borderId="0"/>
    <xf numFmtId="0" fontId="13" fillId="0" borderId="0"/>
    <xf numFmtId="0" fontId="13" fillId="0" borderId="0"/>
    <xf numFmtId="0" fontId="13" fillId="0" borderId="0"/>
    <xf numFmtId="168" fontId="13" fillId="0" borderId="0"/>
    <xf numFmtId="168" fontId="13" fillId="0" borderId="0"/>
    <xf numFmtId="168" fontId="1" fillId="0" borderId="0"/>
    <xf numFmtId="168" fontId="1" fillId="0" borderId="0"/>
    <xf numFmtId="0" fontId="13" fillId="0" borderId="0"/>
    <xf numFmtId="0" fontId="1"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3" fillId="0" borderId="0"/>
    <xf numFmtId="0" fontId="1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3"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3"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3" fillId="0" borderId="0"/>
    <xf numFmtId="168" fontId="1" fillId="0" borderId="0"/>
    <xf numFmtId="168" fontId="1" fillId="0" borderId="0"/>
    <xf numFmtId="168" fontId="1" fillId="0" borderId="0"/>
    <xf numFmtId="168" fontId="1" fillId="0" borderId="0"/>
    <xf numFmtId="0" fontId="13" fillId="0" borderId="0"/>
    <xf numFmtId="0" fontId="13" fillId="0" borderId="0"/>
    <xf numFmtId="0" fontId="13" fillId="0" borderId="0"/>
    <xf numFmtId="0" fontId="13"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168" fontId="1" fillId="0" borderId="0"/>
    <xf numFmtId="168" fontId="1" fillId="0" borderId="0"/>
    <xf numFmtId="168" fontId="1" fillId="0" borderId="0"/>
    <xf numFmtId="168" fontId="1" fillId="0" borderId="0"/>
    <xf numFmtId="0" fontId="13" fillId="0" borderId="0"/>
    <xf numFmtId="0" fontId="13" fillId="0" borderId="0"/>
    <xf numFmtId="0" fontId="21" fillId="0" borderId="0"/>
    <xf numFmtId="168" fontId="1" fillId="0" borderId="0"/>
    <xf numFmtId="0" fontId="13" fillId="0" borderId="0"/>
    <xf numFmtId="168" fontId="1" fillId="0" borderId="0"/>
    <xf numFmtId="168" fontId="1" fillId="0" borderId="0"/>
    <xf numFmtId="0" fontId="1" fillId="0" borderId="0"/>
    <xf numFmtId="0" fontId="13" fillId="0" borderId="0"/>
    <xf numFmtId="0" fontId="1" fillId="0" borderId="0"/>
    <xf numFmtId="0" fontId="1" fillId="0" borderId="0"/>
    <xf numFmtId="168" fontId="1" fillId="0" borderId="0"/>
    <xf numFmtId="168" fontId="1" fillId="0" borderId="0"/>
    <xf numFmtId="168" fontId="1" fillId="0" borderId="0"/>
    <xf numFmtId="0" fontId="1" fillId="0" borderId="0"/>
    <xf numFmtId="0" fontId="13" fillId="0" borderId="0"/>
    <xf numFmtId="0" fontId="17" fillId="0" borderId="0"/>
    <xf numFmtId="168" fontId="1" fillId="0" borderId="0"/>
    <xf numFmtId="0" fontId="13"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8" fontId="1" fillId="0" borderId="0"/>
    <xf numFmtId="168" fontId="1" fillId="0" borderId="0"/>
    <xf numFmtId="0" fontId="1" fillId="0" borderId="0"/>
    <xf numFmtId="0" fontId="1" fillId="0" borderId="0"/>
    <xf numFmtId="0" fontId="1" fillId="0" borderId="0"/>
    <xf numFmtId="168" fontId="1" fillId="0" borderId="0"/>
    <xf numFmtId="168" fontId="1" fillId="0" borderId="0"/>
    <xf numFmtId="168" fontId="1" fillId="0" borderId="0"/>
    <xf numFmtId="0" fontId="1" fillId="0" borderId="0"/>
    <xf numFmtId="168" fontId="1" fillId="0" borderId="0"/>
    <xf numFmtId="168" fontId="1" fillId="0" borderId="0"/>
    <xf numFmtId="168"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168" fontId="1" fillId="0" borderId="0"/>
    <xf numFmtId="168"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8" fontId="1" fillId="0" borderId="0"/>
    <xf numFmtId="0" fontId="22" fillId="0" borderId="0">
      <alignment vertical="top"/>
    </xf>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2" fillId="0" borderId="0">
      <alignment vertical="top"/>
    </xf>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23" fillId="0" borderId="0"/>
    <xf numFmtId="168" fontId="1" fillId="0" borderId="0"/>
    <xf numFmtId="168" fontId="1" fillId="0" borderId="0"/>
    <xf numFmtId="0" fontId="13" fillId="0" borderId="0"/>
    <xf numFmtId="0" fontId="13" fillId="0" borderId="0"/>
    <xf numFmtId="0" fontId="13" fillId="0" borderId="0"/>
    <xf numFmtId="0" fontId="13" fillId="0" borderId="0"/>
    <xf numFmtId="0" fontId="13" fillId="0" borderId="0"/>
    <xf numFmtId="0" fontId="13" fillId="0" borderId="0"/>
    <xf numFmtId="168" fontId="1" fillId="0" borderId="0"/>
    <xf numFmtId="168" fontId="1" fillId="0" borderId="0"/>
    <xf numFmtId="168" fontId="1" fillId="0" borderId="0"/>
    <xf numFmtId="168" fontId="1" fillId="0" borderId="0"/>
    <xf numFmtId="0" fontId="1" fillId="0" borderId="0"/>
    <xf numFmtId="168" fontId="1" fillId="0" borderId="0"/>
    <xf numFmtId="168" fontId="1" fillId="0" borderId="0"/>
    <xf numFmtId="168" fontId="1" fillId="0" borderId="0"/>
    <xf numFmtId="0" fontId="13"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0" fontId="1" fillId="2" borderId="1" applyNumberFormat="0" applyFont="0" applyAlignment="0" applyProtection="0"/>
    <xf numFmtId="168" fontId="1" fillId="2" borderId="1" applyNumberFormat="0" applyFont="0" applyAlignment="0" applyProtection="0"/>
    <xf numFmtId="0"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0"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0"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0" fontId="13" fillId="37" borderId="9"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0" fontId="13" fillId="37" borderId="9"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168" fontId="1" fillId="2" borderId="1" applyNumberFormat="0" applyFont="0" applyAlignment="0" applyProtection="0"/>
    <xf numFmtId="9" fontId="13" fillId="0" borderId="0" applyFont="0" applyFill="0" applyBorder="0" applyAlignment="0" applyProtection="0"/>
    <xf numFmtId="9" fontId="13" fillId="0" borderId="0" applyFont="0" applyFill="0" applyBorder="0" applyAlignment="0" applyProtection="0"/>
    <xf numFmtId="9" fontId="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3" fillId="0" borderId="0" applyFont="0" applyFill="0" applyBorder="0" applyAlignment="0" applyProtection="0"/>
    <xf numFmtId="9" fontId="5" fillId="0" borderId="0" applyFont="0" applyFill="0" applyBorder="0" applyAlignment="0" applyProtection="0"/>
    <xf numFmtId="9" fontId="13" fillId="0" borderId="0" applyFont="0" applyFill="0" applyBorder="0" applyAlignment="0" applyProtection="0"/>
    <xf numFmtId="9" fontId="5" fillId="0" borderId="0" applyFont="0" applyFill="0" applyBorder="0" applyAlignment="0" applyProtection="0"/>
    <xf numFmtId="0" fontId="24" fillId="30" borderId="10" applyNumberFormat="0" applyAlignment="0" applyProtection="0"/>
    <xf numFmtId="0" fontId="24" fillId="30" borderId="10" applyNumberFormat="0" applyAlignment="0" applyProtection="0"/>
    <xf numFmtId="0" fontId="24" fillId="30" borderId="10" applyNumberFormat="0" applyAlignment="0" applyProtection="0"/>
    <xf numFmtId="0" fontId="24" fillId="30" borderId="10" applyNumberFormat="0" applyAlignment="0" applyProtection="0"/>
    <xf numFmtId="0" fontId="24" fillId="30" borderId="10" applyNumberFormat="0" applyAlignment="0" applyProtection="0"/>
    <xf numFmtId="0" fontId="25"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11" fillId="0" borderId="13" applyNumberFormat="0" applyFill="0" applyAlignment="0" applyProtection="0"/>
    <xf numFmtId="0" fontId="11" fillId="0" borderId="13" applyNumberFormat="0" applyFill="0" applyAlignment="0" applyProtection="0"/>
    <xf numFmtId="0" fontId="11" fillId="0" borderId="13" applyNumberFormat="0" applyFill="0" applyAlignment="0" applyProtection="0"/>
    <xf numFmtId="0" fontId="11" fillId="0" borderId="13" applyNumberFormat="0" applyFill="0" applyAlignment="0" applyProtection="0"/>
    <xf numFmtId="0" fontId="11" fillId="0" borderId="13"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165"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cellStyleXfs>
  <cellXfs count="613">
    <xf numFmtId="0" fontId="0" fillId="0" borderId="0" xfId="0"/>
    <xf numFmtId="49" fontId="2" fillId="15" borderId="0" xfId="0" applyNumberFormat="1" applyFont="1" applyFill="1" applyBorder="1" applyAlignment="1">
      <alignment vertical="center"/>
    </xf>
    <xf numFmtId="0" fontId="0" fillId="15" borderId="0" xfId="0" applyFill="1"/>
    <xf numFmtId="0" fontId="33" fillId="15" borderId="3" xfId="0" applyFont="1" applyFill="1" applyBorder="1" applyAlignment="1">
      <alignment vertical="center"/>
    </xf>
    <xf numFmtId="0" fontId="33" fillId="15" borderId="0" xfId="0" applyFont="1" applyFill="1" applyBorder="1" applyAlignment="1">
      <alignment vertical="center"/>
    </xf>
    <xf numFmtId="0" fontId="0" fillId="15" borderId="0" xfId="0" applyFill="1" applyBorder="1"/>
    <xf numFmtId="0" fontId="32" fillId="15" borderId="0" xfId="0" applyFont="1" applyFill="1" applyBorder="1" applyAlignment="1">
      <alignment vertical="center"/>
    </xf>
    <xf numFmtId="0" fontId="0" fillId="15" borderId="0" xfId="0" applyFill="1" applyAlignment="1">
      <alignment horizontal="left" vertical="center"/>
    </xf>
    <xf numFmtId="0" fontId="3" fillId="15" borderId="0" xfId="0" applyFont="1" applyFill="1" applyAlignment="1">
      <alignment horizontal="justify" vertical="center"/>
    </xf>
    <xf numFmtId="49" fontId="4" fillId="15" borderId="0" xfId="0" applyNumberFormat="1" applyFont="1" applyFill="1" applyBorder="1" applyAlignment="1">
      <alignment vertical="center"/>
    </xf>
    <xf numFmtId="49" fontId="36" fillId="15" borderId="0" xfId="0" applyNumberFormat="1" applyFont="1" applyFill="1" applyBorder="1" applyAlignment="1">
      <alignment vertical="center"/>
    </xf>
    <xf numFmtId="49" fontId="35" fillId="15" borderId="0" xfId="0" applyNumberFormat="1" applyFont="1" applyFill="1" applyBorder="1" applyAlignment="1">
      <alignment horizontal="left"/>
    </xf>
    <xf numFmtId="0" fontId="0" fillId="15" borderId="0" xfId="0" applyFill="1" applyBorder="1" applyAlignment="1">
      <alignment horizontal="justify"/>
    </xf>
    <xf numFmtId="0" fontId="3" fillId="15" borderId="0" xfId="0" applyFont="1" applyFill="1" applyBorder="1" applyAlignment="1">
      <alignment horizontal="justify" vertical="center"/>
    </xf>
    <xf numFmtId="0" fontId="0" fillId="15" borderId="0" xfId="0" applyFill="1" applyAlignment="1">
      <alignment horizontal="justify"/>
    </xf>
    <xf numFmtId="0" fontId="37" fillId="15" borderId="0" xfId="0" applyFont="1" applyFill="1" applyAlignment="1">
      <alignment wrapText="1"/>
    </xf>
    <xf numFmtId="49" fontId="33" fillId="15" borderId="0" xfId="0" applyNumberFormat="1" applyFont="1" applyFill="1" applyBorder="1" applyAlignment="1">
      <alignment vertical="center" wrapText="1"/>
    </xf>
    <xf numFmtId="0" fontId="37" fillId="15" borderId="0" xfId="0" applyFont="1" applyFill="1" applyBorder="1" applyAlignment="1">
      <alignment wrapText="1"/>
    </xf>
    <xf numFmtId="0" fontId="0" fillId="15" borderId="0" xfId="0" applyFill="1" applyBorder="1" applyAlignment="1">
      <alignment horizontal="left" vertical="center"/>
    </xf>
    <xf numFmtId="49" fontId="38" fillId="15" borderId="2" xfId="0" applyNumberFormat="1" applyFont="1" applyFill="1" applyBorder="1" applyAlignment="1">
      <alignment horizontal="left" vertical="center" wrapText="1"/>
    </xf>
    <xf numFmtId="0" fontId="35" fillId="15" borderId="0" xfId="0" applyFont="1" applyFill="1" applyAlignment="1">
      <alignment horizontal="center" vertical="center"/>
    </xf>
    <xf numFmtId="49" fontId="2" fillId="15" borderId="0" xfId="0" applyNumberFormat="1" applyFont="1" applyFill="1" applyBorder="1" applyAlignment="1">
      <alignment horizontal="left" vertical="center"/>
    </xf>
    <xf numFmtId="49" fontId="2" fillId="38" borderId="15" xfId="0" applyNumberFormat="1" applyFont="1" applyFill="1" applyBorder="1" applyAlignment="1">
      <alignment horizontal="left" vertical="center"/>
    </xf>
    <xf numFmtId="49" fontId="38" fillId="15" borderId="0" xfId="0" applyNumberFormat="1" applyFont="1" applyFill="1" applyBorder="1" applyAlignment="1">
      <alignment horizontal="left" vertical="center" wrapText="1"/>
    </xf>
    <xf numFmtId="49" fontId="38" fillId="15" borderId="2" xfId="0" applyNumberFormat="1" applyFont="1" applyFill="1" applyBorder="1" applyAlignment="1">
      <alignment horizontal="left" vertical="center" wrapText="1"/>
    </xf>
    <xf numFmtId="0" fontId="35" fillId="38" borderId="4" xfId="0" applyFont="1" applyFill="1" applyBorder="1" applyAlignment="1">
      <alignment horizontal="center" vertical="center" wrapText="1"/>
    </xf>
    <xf numFmtId="0" fontId="35" fillId="38" borderId="4" xfId="0" applyFont="1" applyFill="1" applyBorder="1" applyAlignment="1" applyProtection="1">
      <alignment horizontal="center" vertical="center" wrapText="1"/>
      <protection locked="0"/>
    </xf>
    <xf numFmtId="0" fontId="0" fillId="15" borderId="21" xfId="0" applyFont="1" applyFill="1" applyBorder="1" applyAlignment="1">
      <alignment horizontal="center" vertical="center" wrapText="1"/>
    </xf>
    <xf numFmtId="165" fontId="0" fillId="15" borderId="3" xfId="2797" applyFont="1" applyFill="1" applyBorder="1" applyAlignment="1">
      <alignment vertical="center"/>
    </xf>
    <xf numFmtId="0" fontId="0" fillId="15" borderId="4" xfId="0" applyFont="1" applyFill="1" applyBorder="1" applyAlignment="1">
      <alignment horizontal="center" vertical="center" wrapText="1"/>
    </xf>
    <xf numFmtId="9" fontId="0" fillId="15" borderId="3" xfId="1" applyFont="1" applyFill="1" applyBorder="1" applyAlignment="1" applyProtection="1">
      <alignment vertical="center" wrapText="1"/>
    </xf>
    <xf numFmtId="0" fontId="0" fillId="15" borderId="21" xfId="0" applyFont="1" applyFill="1" applyBorder="1" applyAlignment="1">
      <alignment wrapText="1"/>
    </xf>
    <xf numFmtId="0" fontId="41" fillId="0" borderId="4" xfId="0" applyFont="1" applyFill="1" applyBorder="1" applyAlignment="1">
      <alignment horizontal="left" vertical="center" wrapText="1"/>
    </xf>
    <xf numFmtId="9" fontId="0" fillId="15" borderId="4" xfId="1" applyFont="1" applyFill="1" applyBorder="1" applyAlignment="1" applyProtection="1">
      <alignment horizontal="center" vertical="center"/>
    </xf>
    <xf numFmtId="9" fontId="0" fillId="15" borderId="4" xfId="1" applyFont="1" applyFill="1" applyBorder="1" applyAlignment="1" applyProtection="1">
      <alignment horizontal="center" vertical="center" wrapText="1"/>
    </xf>
    <xf numFmtId="0" fontId="41" fillId="0" borderId="3" xfId="0" applyFont="1" applyFill="1" applyBorder="1" applyAlignment="1">
      <alignment horizontal="left" vertical="center" wrapText="1"/>
    </xf>
    <xf numFmtId="0" fontId="0" fillId="15" borderId="21" xfId="0" applyFont="1" applyFill="1" applyBorder="1" applyAlignment="1">
      <alignment horizontal="left" vertical="center" wrapText="1"/>
    </xf>
    <xf numFmtId="0" fontId="0" fillId="15" borderId="3" xfId="0" applyFont="1" applyFill="1" applyBorder="1" applyAlignment="1">
      <alignment horizontal="left" vertical="center" wrapText="1"/>
    </xf>
    <xf numFmtId="0" fontId="41" fillId="0" borderId="26" xfId="0" applyFont="1" applyFill="1" applyBorder="1" applyAlignment="1">
      <alignment horizontal="left" vertical="center" wrapText="1"/>
    </xf>
    <xf numFmtId="0" fontId="41" fillId="0" borderId="21" xfId="0" applyFont="1" applyFill="1" applyBorder="1" applyAlignment="1" applyProtection="1">
      <alignment horizontal="center" vertical="center" wrapText="1"/>
      <protection locked="0"/>
    </xf>
    <xf numFmtId="0" fontId="0" fillId="15" borderId="21" xfId="0" applyFont="1" applyFill="1" applyBorder="1" applyAlignment="1">
      <alignment horizontal="center" vertical="center"/>
    </xf>
    <xf numFmtId="6" fontId="0" fillId="15" borderId="21" xfId="0" applyNumberFormat="1" applyFont="1" applyFill="1" applyBorder="1" applyAlignment="1">
      <alignment horizontal="center" vertical="center"/>
    </xf>
    <xf numFmtId="0" fontId="0" fillId="15" borderId="3" xfId="0" applyFont="1" applyFill="1" applyBorder="1" applyAlignment="1">
      <alignment horizontal="center" vertical="center"/>
    </xf>
    <xf numFmtId="0" fontId="42" fillId="0" borderId="21" xfId="0" applyFont="1" applyFill="1" applyBorder="1" applyAlignment="1">
      <alignment horizontal="left" vertical="center" wrapText="1"/>
    </xf>
    <xf numFmtId="0" fontId="42" fillId="39" borderId="3" xfId="0" applyFont="1" applyFill="1" applyBorder="1" applyAlignment="1">
      <alignment horizontal="left" vertical="center" wrapText="1"/>
    </xf>
    <xf numFmtId="0" fontId="0" fillId="15" borderId="4" xfId="0" applyFont="1" applyFill="1" applyBorder="1" applyAlignment="1">
      <alignment horizontal="center"/>
    </xf>
    <xf numFmtId="0" fontId="0" fillId="15" borderId="18" xfId="0" applyFont="1" applyFill="1" applyBorder="1" applyAlignment="1">
      <alignment horizontal="center"/>
    </xf>
    <xf numFmtId="0" fontId="0" fillId="15" borderId="5" xfId="0" applyFont="1" applyFill="1" applyBorder="1" applyAlignment="1">
      <alignment horizontal="center"/>
    </xf>
    <xf numFmtId="0" fontId="0" fillId="0" borderId="3" xfId="0" applyFont="1" applyFill="1" applyBorder="1" applyAlignment="1">
      <alignment vertical="center" wrapText="1"/>
    </xf>
    <xf numFmtId="0" fontId="0" fillId="15" borderId="3" xfId="0" applyFont="1" applyFill="1" applyBorder="1" applyAlignment="1"/>
    <xf numFmtId="0" fontId="0" fillId="15" borderId="15" xfId="0" applyFont="1" applyFill="1" applyBorder="1" applyAlignment="1">
      <alignment horizontal="left" vertical="center"/>
    </xf>
    <xf numFmtId="0" fontId="0" fillId="15" borderId="17" xfId="0" applyFont="1" applyFill="1" applyBorder="1" applyAlignment="1">
      <alignment horizontal="left" vertical="center"/>
    </xf>
    <xf numFmtId="164" fontId="0" fillId="15" borderId="3" xfId="0" applyNumberFormat="1" applyFont="1" applyFill="1" applyBorder="1" applyAlignment="1">
      <alignment horizontal="left" vertical="center"/>
    </xf>
    <xf numFmtId="0" fontId="0" fillId="15" borderId="3" xfId="0" applyFont="1" applyFill="1" applyBorder="1" applyAlignment="1">
      <alignment horizontal="left" vertical="center"/>
    </xf>
    <xf numFmtId="0" fontId="0" fillId="15" borderId="15" xfId="0" applyFont="1" applyFill="1" applyBorder="1" applyAlignment="1">
      <alignment horizontal="left" vertical="center" wrapText="1"/>
    </xf>
    <xf numFmtId="0" fontId="0" fillId="15" borderId="3" xfId="0" applyFont="1" applyFill="1" applyBorder="1" applyAlignment="1" applyProtection="1">
      <alignment horizontal="center" vertical="center"/>
    </xf>
    <xf numFmtId="0" fontId="43" fillId="0" borderId="0" xfId="0" applyFont="1" applyBorder="1" applyAlignment="1">
      <alignment vertical="center" wrapText="1"/>
    </xf>
    <xf numFmtId="0" fontId="0" fillId="15" borderId="3" xfId="0" applyFont="1" applyFill="1" applyBorder="1" applyAlignment="1" applyProtection="1">
      <alignment horizontal="left" vertical="center"/>
    </xf>
    <xf numFmtId="0" fontId="43" fillId="0" borderId="0" xfId="0" applyFont="1" applyAlignment="1">
      <alignment horizontal="left" vertical="center" wrapText="1"/>
    </xf>
    <xf numFmtId="9" fontId="0" fillId="15" borderId="3" xfId="1" applyFont="1" applyFill="1" applyBorder="1" applyAlignment="1" applyProtection="1">
      <alignment horizontal="left" vertical="center"/>
    </xf>
    <xf numFmtId="0" fontId="0" fillId="15" borderId="3" xfId="0" applyFont="1" applyFill="1" applyBorder="1" applyAlignment="1" applyProtection="1">
      <alignment horizontal="left" vertical="center" wrapText="1"/>
    </xf>
    <xf numFmtId="0" fontId="0" fillId="40" borderId="0" xfId="0" applyFont="1" applyFill="1" applyAlignment="1">
      <alignment horizontal="left" vertical="center" wrapText="1"/>
    </xf>
    <xf numFmtId="0" fontId="35" fillId="0" borderId="3" xfId="0" applyFont="1" applyFill="1" applyBorder="1" applyAlignment="1">
      <alignment horizontal="left" vertical="center" wrapText="1"/>
    </xf>
    <xf numFmtId="0" fontId="0" fillId="15" borderId="5" xfId="0" applyFill="1" applyBorder="1" applyAlignment="1">
      <alignment horizontal="center" vertical="center" wrapText="1"/>
    </xf>
    <xf numFmtId="0" fontId="0" fillId="15" borderId="5" xfId="0" applyFill="1" applyBorder="1" applyAlignment="1">
      <alignment wrapText="1"/>
    </xf>
    <xf numFmtId="0" fontId="0" fillId="15" borderId="5" xfId="0" applyFill="1" applyBorder="1" applyAlignment="1">
      <alignment vertical="center" wrapText="1"/>
    </xf>
    <xf numFmtId="0" fontId="0" fillId="15" borderId="5" xfId="0" applyFill="1" applyBorder="1" applyAlignment="1">
      <alignment horizontal="center" vertical="center"/>
    </xf>
    <xf numFmtId="9" fontId="48" fillId="15" borderId="5" xfId="1" applyNumberFormat="1" applyFont="1" applyFill="1" applyBorder="1" applyAlignment="1" applyProtection="1">
      <alignment horizontal="center" vertical="center" wrapText="1"/>
    </xf>
    <xf numFmtId="0" fontId="4" fillId="15" borderId="5" xfId="0" applyFont="1" applyFill="1" applyBorder="1" applyAlignment="1" applyProtection="1">
      <alignment horizontal="center" vertical="center" wrapText="1"/>
    </xf>
    <xf numFmtId="0" fontId="3" fillId="15" borderId="5" xfId="0" applyFont="1" applyFill="1" applyBorder="1" applyAlignment="1" applyProtection="1">
      <alignment horizontal="center" vertical="center" wrapText="1"/>
    </xf>
    <xf numFmtId="9" fontId="3" fillId="15" borderId="5" xfId="1" applyFont="1" applyFill="1" applyBorder="1" applyAlignment="1" applyProtection="1">
      <alignment horizontal="center" vertical="center"/>
    </xf>
    <xf numFmtId="181" fontId="3" fillId="15" borderId="5" xfId="1" applyNumberFormat="1" applyFont="1" applyFill="1" applyBorder="1" applyAlignment="1" applyProtection="1">
      <alignment horizontal="center" vertical="center"/>
    </xf>
    <xf numFmtId="10" fontId="3" fillId="15" borderId="5" xfId="1" applyNumberFormat="1" applyFont="1" applyFill="1" applyBorder="1" applyAlignment="1" applyProtection="1">
      <alignment horizontal="center" vertical="center" wrapText="1"/>
    </xf>
    <xf numFmtId="0" fontId="0" fillId="15" borderId="3" xfId="0" applyFill="1" applyBorder="1" applyAlignment="1">
      <alignment vertical="center"/>
    </xf>
    <xf numFmtId="0" fontId="0" fillId="15" borderId="3" xfId="0" applyFill="1" applyBorder="1"/>
    <xf numFmtId="0" fontId="49" fillId="15" borderId="3" xfId="0" applyFont="1" applyFill="1" applyBorder="1" applyAlignment="1">
      <alignment horizontal="center" vertical="center"/>
    </xf>
    <xf numFmtId="0" fontId="49" fillId="0" borderId="3" xfId="0" applyFont="1" applyFill="1" applyBorder="1" applyAlignment="1">
      <alignment horizontal="center" vertical="center"/>
    </xf>
    <xf numFmtId="9" fontId="49" fillId="0" borderId="3" xfId="0" applyNumberFormat="1" applyFont="1" applyFill="1" applyBorder="1" applyAlignment="1">
      <alignment horizontal="center" vertical="center"/>
    </xf>
    <xf numFmtId="9" fontId="49" fillId="15" borderId="3" xfId="0" applyNumberFormat="1" applyFont="1" applyFill="1" applyBorder="1" applyAlignment="1">
      <alignment horizontal="center" vertical="center"/>
    </xf>
    <xf numFmtId="0" fontId="0" fillId="15" borderId="3" xfId="0" applyFill="1" applyBorder="1" applyAlignment="1">
      <alignment horizontal="center" vertical="center" wrapText="1"/>
    </xf>
    <xf numFmtId="0" fontId="49" fillId="15" borderId="3" xfId="0" applyFont="1" applyFill="1" applyBorder="1" applyAlignment="1">
      <alignment horizontal="center" vertical="center" wrapText="1"/>
    </xf>
    <xf numFmtId="0" fontId="0" fillId="15" borderId="4" xfId="0" applyFill="1" applyBorder="1" applyAlignment="1">
      <alignment horizontal="center" vertical="center" wrapText="1"/>
    </xf>
    <xf numFmtId="0" fontId="0" fillId="15" borderId="4" xfId="0" applyFill="1" applyBorder="1"/>
    <xf numFmtId="9" fontId="48" fillId="15" borderId="18" xfId="1" applyNumberFormat="1" applyFont="1" applyFill="1" applyBorder="1" applyAlignment="1" applyProtection="1">
      <alignment horizontal="center" vertical="center" wrapText="1"/>
    </xf>
    <xf numFmtId="0" fontId="49" fillId="15" borderId="4" xfId="0" applyFont="1" applyFill="1" applyBorder="1" applyAlignment="1">
      <alignment horizontal="center" vertical="center"/>
    </xf>
    <xf numFmtId="0" fontId="4" fillId="15" borderId="18" xfId="0" applyFont="1" applyFill="1" applyBorder="1" applyAlignment="1" applyProtection="1">
      <alignment horizontal="center" vertical="center" wrapText="1"/>
    </xf>
    <xf numFmtId="0" fontId="3" fillId="15" borderId="18" xfId="0" applyFont="1" applyFill="1" applyBorder="1" applyAlignment="1" applyProtection="1">
      <alignment horizontal="center" vertical="center" wrapText="1"/>
    </xf>
    <xf numFmtId="9" fontId="49" fillId="15" borderId="4" xfId="0" applyNumberFormat="1" applyFont="1" applyFill="1" applyBorder="1" applyAlignment="1">
      <alignment horizontal="center" vertical="center"/>
    </xf>
    <xf numFmtId="0" fontId="52" fillId="15" borderId="3" xfId="0" applyFont="1" applyFill="1" applyBorder="1" applyAlignment="1">
      <alignment vertical="center" wrapText="1"/>
    </xf>
    <xf numFmtId="0" fontId="49" fillId="15" borderId="3" xfId="0" applyFont="1" applyFill="1" applyBorder="1" applyAlignment="1">
      <alignment horizontal="left" vertical="center" wrapText="1"/>
    </xf>
    <xf numFmtId="0" fontId="49" fillId="15" borderId="4" xfId="0" applyFont="1" applyFill="1" applyBorder="1" applyAlignment="1">
      <alignment horizontal="center" vertical="center" wrapText="1"/>
    </xf>
    <xf numFmtId="0" fontId="49" fillId="15" borderId="4" xfId="0" applyFont="1" applyFill="1" applyBorder="1" applyAlignment="1">
      <alignment horizontal="left" vertical="center" wrapText="1"/>
    </xf>
    <xf numFmtId="0" fontId="49" fillId="15" borderId="4" xfId="0" applyFont="1" applyFill="1" applyBorder="1" applyAlignment="1">
      <alignment vertical="center"/>
    </xf>
    <xf numFmtId="0" fontId="3" fillId="15" borderId="3" xfId="0" applyFont="1" applyFill="1" applyBorder="1" applyAlignment="1" applyProtection="1">
      <alignment horizontal="justify" vertical="center" wrapText="1"/>
    </xf>
    <xf numFmtId="9" fontId="51" fillId="0" borderId="15" xfId="1" applyFont="1" applyFill="1" applyBorder="1" applyAlignment="1">
      <alignment horizontal="center" vertical="center" wrapText="1"/>
    </xf>
    <xf numFmtId="0" fontId="49" fillId="42" borderId="3" xfId="0" applyFont="1" applyFill="1" applyBorder="1" applyAlignment="1">
      <alignment horizontal="center" vertical="center"/>
    </xf>
    <xf numFmtId="0" fontId="49" fillId="15" borderId="3" xfId="0" applyFont="1" applyFill="1" applyBorder="1" applyAlignment="1">
      <alignment vertical="center" wrapText="1"/>
    </xf>
    <xf numFmtId="0" fontId="55" fillId="0" borderId="4" xfId="0" applyFont="1" applyFill="1" applyBorder="1" applyAlignment="1">
      <alignment horizontal="left" vertical="center" wrapText="1"/>
    </xf>
    <xf numFmtId="0" fontId="55" fillId="0" borderId="3" xfId="0" applyFont="1" applyFill="1" applyBorder="1" applyAlignment="1">
      <alignment vertical="center" wrapText="1"/>
    </xf>
    <xf numFmtId="44" fontId="49" fillId="15" borderId="3" xfId="2799" applyFont="1" applyFill="1" applyBorder="1" applyAlignment="1">
      <alignment horizontal="left" vertical="center" wrapText="1"/>
    </xf>
    <xf numFmtId="184" fontId="49" fillId="15" borderId="3" xfId="2799" applyNumberFormat="1" applyFont="1" applyFill="1" applyBorder="1" applyAlignment="1">
      <alignment horizontal="left" vertical="center" wrapText="1"/>
    </xf>
    <xf numFmtId="184" fontId="58" fillId="15" borderId="3" xfId="2799" applyNumberFormat="1" applyFont="1" applyFill="1" applyBorder="1" applyAlignment="1">
      <alignment horizontal="left" vertical="center" wrapText="1"/>
    </xf>
    <xf numFmtId="184" fontId="58" fillId="15" borderId="4" xfId="2799" applyNumberFormat="1" applyFont="1" applyFill="1" applyBorder="1" applyAlignment="1">
      <alignment horizontal="left" vertical="center" wrapText="1"/>
    </xf>
    <xf numFmtId="9" fontId="59" fillId="15" borderId="3" xfId="1" applyFont="1" applyFill="1" applyBorder="1" applyAlignment="1">
      <alignment horizontal="center" vertical="center" wrapText="1"/>
    </xf>
    <xf numFmtId="1" fontId="59" fillId="15" borderId="0" xfId="0" applyNumberFormat="1" applyFont="1" applyFill="1" applyBorder="1" applyAlignment="1">
      <alignment horizontal="center" vertical="center" wrapText="1"/>
    </xf>
    <xf numFmtId="184" fontId="49" fillId="15" borderId="3" xfId="2799" applyNumberFormat="1" applyFont="1" applyFill="1" applyBorder="1" applyAlignment="1">
      <alignment horizontal="right" vertical="center" wrapText="1"/>
    </xf>
    <xf numFmtId="0" fontId="57" fillId="0" borderId="3" xfId="0" applyFont="1" applyBorder="1" applyAlignment="1">
      <alignment horizontal="center" vertical="center"/>
    </xf>
    <xf numFmtId="9" fontId="63" fillId="0" borderId="3" xfId="1" applyFont="1" applyFill="1" applyBorder="1" applyAlignment="1" applyProtection="1">
      <alignment horizontal="center" vertical="center" wrapText="1"/>
    </xf>
    <xf numFmtId="1" fontId="63" fillId="0" borderId="3" xfId="1" applyNumberFormat="1" applyFont="1" applyFill="1" applyBorder="1" applyAlignment="1" applyProtection="1">
      <alignment horizontal="center" vertical="center" wrapText="1"/>
    </xf>
    <xf numFmtId="0" fontId="63" fillId="0" borderId="3" xfId="0" applyFont="1" applyFill="1" applyBorder="1" applyAlignment="1" applyProtection="1">
      <alignment horizontal="center" vertical="center" wrapText="1"/>
    </xf>
    <xf numFmtId="0" fontId="0" fillId="15" borderId="3" xfId="0" applyFont="1" applyFill="1" applyBorder="1" applyAlignment="1">
      <alignment horizontal="center" vertical="center" wrapText="1"/>
    </xf>
    <xf numFmtId="0" fontId="0" fillId="15" borderId="4" xfId="0" applyFont="1" applyFill="1" applyBorder="1" applyAlignment="1">
      <alignment horizontal="center" vertical="center" wrapText="1"/>
    </xf>
    <xf numFmtId="0" fontId="0" fillId="15" borderId="19" xfId="0" applyFont="1" applyFill="1" applyBorder="1" applyAlignment="1">
      <alignment horizontal="center" vertical="center" wrapText="1"/>
    </xf>
    <xf numFmtId="0" fontId="0" fillId="15" borderId="20" xfId="0" applyFont="1" applyFill="1" applyBorder="1" applyAlignment="1">
      <alignment horizontal="center" vertical="center" wrapText="1"/>
    </xf>
    <xf numFmtId="0" fontId="0" fillId="15" borderId="20" xfId="0" applyFont="1" applyFill="1" applyBorder="1" applyAlignment="1">
      <alignment horizontal="center" vertical="center"/>
    </xf>
    <xf numFmtId="9" fontId="40" fillId="15" borderId="3" xfId="1" applyNumberFormat="1" applyFont="1" applyFill="1" applyBorder="1" applyAlignment="1" applyProtection="1">
      <alignment horizontal="center" vertical="center" wrapText="1"/>
    </xf>
    <xf numFmtId="0" fontId="0" fillId="15" borderId="3" xfId="0" applyFont="1" applyFill="1" applyBorder="1" applyAlignment="1" applyProtection="1">
      <alignment horizontal="center" vertical="center"/>
    </xf>
    <xf numFmtId="0" fontId="0" fillId="0" borderId="20" xfId="0" applyFont="1" applyBorder="1" applyAlignment="1">
      <alignment horizontal="center" vertical="center" wrapText="1"/>
    </xf>
    <xf numFmtId="0" fontId="0" fillId="15" borderId="4" xfId="0" applyFont="1" applyFill="1" applyBorder="1" applyAlignment="1">
      <alignment horizontal="left" vertical="center" wrapText="1"/>
    </xf>
    <xf numFmtId="9" fontId="0" fillId="15" borderId="3" xfId="1" applyFont="1" applyFill="1" applyBorder="1" applyAlignment="1" applyProtection="1">
      <alignment horizontal="center" vertical="center"/>
    </xf>
    <xf numFmtId="9" fontId="0" fillId="15" borderId="3" xfId="0" applyNumberFormat="1" applyFont="1" applyFill="1" applyBorder="1" applyAlignment="1" applyProtection="1">
      <alignment horizontal="center" vertical="center"/>
    </xf>
    <xf numFmtId="0" fontId="35" fillId="38" borderId="4" xfId="0" applyFont="1" applyFill="1" applyBorder="1" applyAlignment="1" applyProtection="1">
      <alignment horizontal="center" vertical="center" wrapText="1"/>
      <protection locked="0"/>
    </xf>
    <xf numFmtId="0" fontId="0" fillId="0" borderId="0" xfId="0" applyFill="1"/>
    <xf numFmtId="49" fontId="2" fillId="0" borderId="0" xfId="0" applyNumberFormat="1" applyFont="1" applyFill="1" applyBorder="1" applyAlignment="1">
      <alignment vertical="center"/>
    </xf>
    <xf numFmtId="49" fontId="38" fillId="0" borderId="2" xfId="0" applyNumberFormat="1" applyFont="1" applyFill="1" applyBorder="1" applyAlignment="1">
      <alignment horizontal="left" vertical="center" wrapText="1"/>
    </xf>
    <xf numFmtId="9" fontId="65" fillId="15" borderId="3" xfId="1" applyFont="1" applyFill="1" applyBorder="1" applyAlignment="1">
      <alignment horizontal="center" vertical="center" wrapText="1"/>
    </xf>
    <xf numFmtId="0" fontId="65" fillId="0" borderId="3" xfId="0" applyFont="1" applyFill="1" applyBorder="1" applyAlignment="1">
      <alignment horizontal="center" vertical="center" wrapText="1"/>
    </xf>
    <xf numFmtId="9" fontId="65" fillId="0" borderId="3" xfId="1" applyFont="1" applyFill="1" applyBorder="1" applyAlignment="1">
      <alignment horizontal="center" vertical="center" wrapText="1"/>
    </xf>
    <xf numFmtId="0" fontId="0" fillId="15" borderId="3" xfId="0" applyFont="1" applyFill="1" applyBorder="1" applyAlignment="1" applyProtection="1">
      <alignment horizontal="center" vertical="center" wrapText="1"/>
    </xf>
    <xf numFmtId="10" fontId="40" fillId="15" borderId="3" xfId="1" applyNumberFormat="1" applyFont="1" applyFill="1" applyBorder="1" applyAlignment="1" applyProtection="1">
      <alignment horizontal="center" vertical="center" wrapText="1"/>
    </xf>
    <xf numFmtId="9" fontId="0" fillId="15" borderId="3" xfId="1" applyFont="1" applyFill="1" applyBorder="1" applyAlignment="1" applyProtection="1">
      <alignment horizontal="center" vertical="center" wrapText="1"/>
    </xf>
    <xf numFmtId="0" fontId="0" fillId="0" borderId="3" xfId="0" applyFont="1" applyFill="1" applyBorder="1" applyAlignment="1">
      <alignment horizontal="center" vertical="center" wrapText="1"/>
    </xf>
    <xf numFmtId="0" fontId="43" fillId="0" borderId="3" xfId="0" applyFont="1" applyBorder="1" applyAlignment="1">
      <alignment horizontal="left" vertical="center" wrapText="1"/>
    </xf>
    <xf numFmtId="9" fontId="41" fillId="15" borderId="3" xfId="1" applyNumberFormat="1" applyFont="1" applyFill="1" applyBorder="1" applyAlignment="1" applyProtection="1">
      <alignment horizontal="center" vertical="center"/>
    </xf>
    <xf numFmtId="0" fontId="0" fillId="15" borderId="3" xfId="0" applyFont="1" applyFill="1" applyBorder="1" applyAlignment="1">
      <alignment horizontal="center"/>
    </xf>
    <xf numFmtId="9" fontId="0" fillId="15" borderId="4" xfId="1" applyFont="1" applyFill="1" applyBorder="1" applyAlignment="1" applyProtection="1">
      <alignment horizontal="center" vertical="center"/>
    </xf>
    <xf numFmtId="0" fontId="41" fillId="0" borderId="5" xfId="0" applyFont="1" applyFill="1" applyBorder="1" applyAlignment="1">
      <alignment horizontal="left" vertical="center" wrapText="1"/>
    </xf>
    <xf numFmtId="0" fontId="0" fillId="0" borderId="4" xfId="0" applyFont="1" applyFill="1" applyBorder="1" applyAlignment="1">
      <alignment horizontal="center" vertical="center"/>
    </xf>
    <xf numFmtId="0" fontId="0" fillId="15" borderId="4" xfId="0" applyFont="1" applyFill="1" applyBorder="1" applyAlignment="1">
      <alignment horizontal="left" vertical="center" wrapText="1"/>
    </xf>
    <xf numFmtId="0" fontId="0" fillId="15" borderId="5" xfId="0" applyFont="1" applyFill="1" applyBorder="1" applyAlignment="1">
      <alignment horizontal="left" vertical="center" wrapText="1"/>
    </xf>
    <xf numFmtId="0" fontId="0" fillId="15" borderId="3" xfId="0" applyFont="1" applyFill="1" applyBorder="1" applyAlignment="1">
      <alignment horizontal="center" vertical="center" wrapText="1"/>
    </xf>
    <xf numFmtId="0" fontId="35" fillId="38" borderId="4" xfId="0" applyFont="1" applyFill="1" applyBorder="1" applyAlignment="1" applyProtection="1">
      <alignment horizontal="center" vertical="center" wrapText="1"/>
      <protection locked="0"/>
    </xf>
    <xf numFmtId="0" fontId="0" fillId="15" borderId="3" xfId="0" applyFont="1" applyFill="1" applyBorder="1" applyAlignment="1">
      <alignment horizontal="left" vertical="center" wrapText="1"/>
    </xf>
    <xf numFmtId="0" fontId="41" fillId="0" borderId="18" xfId="0" applyFont="1" applyFill="1" applyBorder="1" applyAlignment="1">
      <alignment horizontal="left" vertical="center"/>
    </xf>
    <xf numFmtId="9" fontId="48" fillId="15" borderId="3" xfId="1" applyNumberFormat="1" applyFont="1" applyFill="1" applyBorder="1" applyAlignment="1" applyProtection="1">
      <alignment horizontal="center" vertical="center" wrapText="1"/>
    </xf>
    <xf numFmtId="0" fontId="3" fillId="15" borderId="3" xfId="0" applyFont="1" applyFill="1" applyBorder="1" applyAlignment="1" applyProtection="1">
      <alignment horizontal="center" vertical="center" wrapText="1"/>
    </xf>
    <xf numFmtId="0" fontId="4" fillId="15" borderId="3" xfId="0" applyFont="1" applyFill="1" applyBorder="1" applyAlignment="1" applyProtection="1">
      <alignment horizontal="center" vertical="center" wrapText="1"/>
    </xf>
    <xf numFmtId="0" fontId="69" fillId="15" borderId="3" xfId="0" applyFont="1" applyFill="1" applyBorder="1" applyAlignment="1">
      <alignment horizontal="justify" vertical="center" wrapText="1"/>
    </xf>
    <xf numFmtId="0" fontId="0" fillId="15" borderId="3" xfId="0" applyFont="1" applyFill="1" applyBorder="1"/>
    <xf numFmtId="165" fontId="0" fillId="15" borderId="3" xfId="2797" applyFont="1" applyFill="1" applyBorder="1" applyAlignment="1">
      <alignment horizontal="center" vertical="center"/>
    </xf>
    <xf numFmtId="9" fontId="0" fillId="15" borderId="3" xfId="1" applyFont="1" applyFill="1" applyBorder="1" applyAlignment="1" applyProtection="1">
      <alignment vertical="center"/>
    </xf>
    <xf numFmtId="0" fontId="0" fillId="0" borderId="4" xfId="0" applyFont="1" applyFill="1" applyBorder="1" applyAlignment="1" applyProtection="1">
      <alignment horizontal="center" vertical="center" wrapText="1"/>
    </xf>
    <xf numFmtId="9" fontId="49" fillId="15" borderId="3" xfId="1" applyFont="1" applyFill="1" applyBorder="1" applyAlignment="1">
      <alignment horizontal="center" vertical="center"/>
    </xf>
    <xf numFmtId="181" fontId="1" fillId="0" borderId="3" xfId="1" applyNumberFormat="1" applyFont="1" applyFill="1" applyBorder="1" applyAlignment="1" applyProtection="1">
      <alignment horizontal="center" vertical="center"/>
    </xf>
    <xf numFmtId="0" fontId="0" fillId="0" borderId="3" xfId="0" applyFont="1" applyFill="1" applyBorder="1" applyAlignment="1">
      <alignment horizontal="center" vertical="center"/>
    </xf>
    <xf numFmtId="0" fontId="0" fillId="0" borderId="0" xfId="0" applyFill="1" applyBorder="1"/>
    <xf numFmtId="0" fontId="0" fillId="0" borderId="3" xfId="0" applyFill="1" applyBorder="1"/>
    <xf numFmtId="0" fontId="71" fillId="15" borderId="3" xfId="0" applyFont="1" applyFill="1" applyBorder="1" applyAlignment="1">
      <alignment vertical="center" wrapText="1"/>
    </xf>
    <xf numFmtId="0" fontId="76" fillId="15" borderId="3" xfId="0" applyFont="1" applyFill="1" applyBorder="1" applyAlignment="1">
      <alignment horizontal="left" vertical="center" wrapText="1"/>
    </xf>
    <xf numFmtId="10" fontId="72" fillId="15" borderId="3" xfId="1" applyNumberFormat="1" applyFont="1" applyFill="1" applyBorder="1" applyAlignment="1" applyProtection="1">
      <alignment horizontal="left" vertical="center" wrapText="1"/>
    </xf>
    <xf numFmtId="0" fontId="72" fillId="15" borderId="3" xfId="0" applyFont="1" applyFill="1" applyBorder="1" applyAlignment="1">
      <alignment horizontal="justify" vertical="center"/>
    </xf>
    <xf numFmtId="0" fontId="72" fillId="15" borderId="3" xfId="0" applyFont="1" applyFill="1" applyBorder="1" applyAlignment="1">
      <alignment horizontal="justify" vertical="center" wrapText="1"/>
    </xf>
    <xf numFmtId="0" fontId="52" fillId="0" borderId="3" xfId="0" applyFont="1" applyFill="1" applyBorder="1" applyAlignment="1">
      <alignment vertical="center" wrapText="1"/>
    </xf>
    <xf numFmtId="0" fontId="49" fillId="0" borderId="3" xfId="0" applyFont="1" applyFill="1" applyBorder="1" applyAlignment="1">
      <alignment horizontal="center" vertical="center" wrapText="1"/>
    </xf>
    <xf numFmtId="0" fontId="3" fillId="0" borderId="3" xfId="0" applyFont="1" applyFill="1" applyBorder="1" applyAlignment="1" applyProtection="1">
      <alignment horizontal="justify" vertical="center" wrapText="1"/>
    </xf>
    <xf numFmtId="0" fontId="57" fillId="0" borderId="3" xfId="0" applyFont="1" applyFill="1" applyBorder="1" applyAlignment="1">
      <alignment horizontal="center" vertical="center"/>
    </xf>
    <xf numFmtId="9" fontId="65" fillId="0" borderId="3" xfId="1" applyNumberFormat="1" applyFont="1" applyFill="1" applyBorder="1" applyAlignment="1">
      <alignment horizontal="center" vertical="center" wrapText="1"/>
    </xf>
    <xf numFmtId="0" fontId="52" fillId="0" borderId="3" xfId="0" applyFont="1" applyFill="1" applyBorder="1" applyAlignment="1">
      <alignment horizontal="left" vertical="center" wrapText="1"/>
    </xf>
    <xf numFmtId="0" fontId="49" fillId="0" borderId="4" xfId="0" applyFont="1" applyFill="1" applyBorder="1" applyAlignment="1">
      <alignment horizontal="center" vertical="center" wrapText="1"/>
    </xf>
    <xf numFmtId="9" fontId="65" fillId="0" borderId="4" xfId="1" applyFont="1" applyFill="1" applyBorder="1" applyAlignment="1">
      <alignment horizontal="center" vertical="center" wrapText="1"/>
    </xf>
    <xf numFmtId="9" fontId="51" fillId="0" borderId="4" xfId="1" applyFont="1" applyFill="1" applyBorder="1" applyAlignment="1">
      <alignment horizontal="center" vertical="center" wrapText="1"/>
    </xf>
    <xf numFmtId="1" fontId="65" fillId="0" borderId="3" xfId="0" applyNumberFormat="1" applyFont="1" applyFill="1" applyBorder="1" applyAlignment="1">
      <alignment horizontal="center" vertical="center" wrapText="1"/>
    </xf>
    <xf numFmtId="0" fontId="62" fillId="0" borderId="3" xfId="0" applyFont="1" applyFill="1" applyBorder="1" applyAlignment="1">
      <alignment horizontal="center" vertical="center" wrapText="1"/>
    </xf>
    <xf numFmtId="0" fontId="69" fillId="0" borderId="3" xfId="0" applyFont="1" applyFill="1" applyBorder="1" applyAlignment="1">
      <alignment horizontal="justify" vertical="center" wrapText="1"/>
    </xf>
    <xf numFmtId="1" fontId="59" fillId="0" borderId="3" xfId="0" applyNumberFormat="1" applyFont="1" applyFill="1" applyBorder="1" applyAlignment="1">
      <alignment horizontal="center" vertical="center" wrapText="1"/>
    </xf>
    <xf numFmtId="0" fontId="3" fillId="15" borderId="3" xfId="0" applyFont="1" applyFill="1" applyBorder="1" applyAlignment="1">
      <alignment horizontal="left" vertical="center"/>
    </xf>
    <xf numFmtId="0" fontId="3" fillId="15" borderId="5" xfId="0" applyFont="1" applyFill="1" applyBorder="1" applyAlignment="1">
      <alignment horizontal="left" vertical="center"/>
    </xf>
    <xf numFmtId="0" fontId="3" fillId="15" borderId="0" xfId="0" applyFont="1" applyFill="1" applyAlignment="1">
      <alignment horizontal="left" vertical="center"/>
    </xf>
    <xf numFmtId="49" fontId="4" fillId="15" borderId="2" xfId="0" applyNumberFormat="1" applyFont="1" applyFill="1" applyBorder="1" applyAlignment="1">
      <alignment horizontal="left" vertical="center" wrapText="1"/>
    </xf>
    <xf numFmtId="0" fontId="3" fillId="15" borderId="18" xfId="0" applyFont="1" applyFill="1" applyBorder="1" applyAlignment="1">
      <alignment horizontal="left" vertical="center"/>
    </xf>
    <xf numFmtId="0" fontId="50" fillId="15" borderId="3" xfId="0" applyFont="1" applyFill="1" applyBorder="1" applyAlignment="1">
      <alignment horizontal="left" vertical="center"/>
    </xf>
    <xf numFmtId="0" fontId="50" fillId="15" borderId="3" xfId="0" applyFont="1" applyFill="1" applyBorder="1" applyAlignment="1">
      <alignment horizontal="left" vertical="center" wrapText="1"/>
    </xf>
    <xf numFmtId="0" fontId="50" fillId="15" borderId="4" xfId="0" applyFont="1" applyFill="1" applyBorder="1" applyAlignment="1">
      <alignment horizontal="left" vertical="center"/>
    </xf>
    <xf numFmtId="0" fontId="35" fillId="38" borderId="4" xfId="0" applyFont="1" applyFill="1" applyBorder="1" applyAlignment="1" applyProtection="1">
      <alignment horizontal="center" vertical="center" wrapText="1"/>
      <protection locked="0"/>
    </xf>
    <xf numFmtId="0" fontId="3" fillId="15" borderId="4" xfId="0" applyFont="1" applyFill="1" applyBorder="1" applyAlignment="1">
      <alignment horizontal="center" vertical="center" wrapText="1"/>
    </xf>
    <xf numFmtId="10" fontId="3" fillId="15" borderId="3" xfId="1" applyNumberFormat="1" applyFont="1" applyFill="1" applyBorder="1" applyAlignment="1" applyProtection="1">
      <alignment horizontal="center" vertical="center"/>
    </xf>
    <xf numFmtId="1" fontId="3" fillId="15" borderId="3" xfId="0" applyNumberFormat="1" applyFont="1" applyFill="1" applyBorder="1" applyAlignment="1" applyProtection="1">
      <alignment horizontal="center" vertical="center" wrapText="1"/>
    </xf>
    <xf numFmtId="1" fontId="3" fillId="15" borderId="3" xfId="0" applyNumberFormat="1" applyFont="1" applyFill="1" applyBorder="1" applyAlignment="1" applyProtection="1">
      <alignment horizontal="center" vertical="center"/>
    </xf>
    <xf numFmtId="10" fontId="3" fillId="15" borderId="3" xfId="1" applyNumberFormat="1" applyFont="1" applyFill="1" applyBorder="1" applyAlignment="1" applyProtection="1">
      <alignment horizontal="left" vertical="center"/>
    </xf>
    <xf numFmtId="10" fontId="50" fillId="15" borderId="3" xfId="1" applyNumberFormat="1" applyFont="1" applyFill="1" applyBorder="1" applyAlignment="1" applyProtection="1">
      <alignment horizontal="center" vertical="center" wrapText="1"/>
    </xf>
    <xf numFmtId="10" fontId="50" fillId="15" borderId="15" xfId="1" applyNumberFormat="1" applyFont="1" applyFill="1" applyBorder="1" applyAlignment="1" applyProtection="1">
      <alignment vertical="center"/>
    </xf>
    <xf numFmtId="10" fontId="50" fillId="15" borderId="15" xfId="1" applyNumberFormat="1" applyFont="1" applyFill="1" applyBorder="1" applyAlignment="1" applyProtection="1">
      <alignment horizontal="center" vertical="center" wrapText="1"/>
    </xf>
    <xf numFmtId="10" fontId="50" fillId="15" borderId="15" xfId="1" applyNumberFormat="1" applyFont="1" applyFill="1" applyBorder="1" applyAlignment="1" applyProtection="1">
      <alignment vertical="center" wrapText="1"/>
    </xf>
    <xf numFmtId="10" fontId="50" fillId="15" borderId="29" xfId="1" applyNumberFormat="1" applyFont="1" applyFill="1" applyBorder="1" applyAlignment="1" applyProtection="1">
      <alignment vertical="center" wrapText="1"/>
    </xf>
    <xf numFmtId="10" fontId="50" fillId="0" borderId="3" xfId="1" applyNumberFormat="1" applyFont="1" applyFill="1" applyBorder="1" applyAlignment="1" applyProtection="1">
      <alignment horizontal="center" vertical="center" wrapText="1"/>
    </xf>
    <xf numFmtId="0" fontId="83" fillId="15" borderId="0" xfId="0" applyFont="1" applyFill="1" applyBorder="1"/>
    <xf numFmtId="0" fontId="71" fillId="15" borderId="3" xfId="0" applyFont="1" applyFill="1" applyBorder="1" applyAlignment="1">
      <alignment horizontal="justify" vertical="center" wrapText="1"/>
    </xf>
    <xf numFmtId="0" fontId="57" fillId="0" borderId="3" xfId="0" applyFont="1" applyBorder="1" applyAlignment="1">
      <alignment vertical="center" wrapText="1"/>
    </xf>
    <xf numFmtId="0" fontId="73" fillId="15" borderId="3" xfId="0" applyFont="1" applyFill="1" applyBorder="1" applyAlignment="1">
      <alignment horizontal="justify" vertical="center" wrapText="1"/>
    </xf>
    <xf numFmtId="9" fontId="41" fillId="0" borderId="3" xfId="1" applyNumberFormat="1" applyFont="1" applyFill="1" applyBorder="1" applyAlignment="1" applyProtection="1">
      <alignment horizontal="center" vertical="center"/>
    </xf>
    <xf numFmtId="10" fontId="72" fillId="0" borderId="3" xfId="1" applyNumberFormat="1" applyFont="1" applyFill="1" applyBorder="1" applyAlignment="1" applyProtection="1">
      <alignment horizontal="justify" vertical="center" wrapText="1"/>
    </xf>
    <xf numFmtId="0" fontId="77" fillId="0" borderId="5" xfId="0" applyFont="1" applyFill="1" applyBorder="1" applyAlignment="1">
      <alignment vertical="center" wrapText="1"/>
    </xf>
    <xf numFmtId="0" fontId="80" fillId="0" borderId="5" xfId="0" applyFont="1" applyFill="1" applyBorder="1" applyAlignment="1">
      <alignment vertical="center" wrapText="1"/>
    </xf>
    <xf numFmtId="0" fontId="35" fillId="38" borderId="4" xfId="0" applyFont="1" applyFill="1" applyBorder="1" applyAlignment="1" applyProtection="1">
      <alignment horizontal="center" vertical="center" wrapText="1"/>
      <protection locked="0"/>
    </xf>
    <xf numFmtId="9" fontId="1" fillId="0" borderId="3" xfId="1" applyNumberFormat="1" applyFont="1" applyFill="1" applyBorder="1" applyAlignment="1" applyProtection="1">
      <alignment horizontal="center" vertical="center"/>
    </xf>
    <xf numFmtId="10" fontId="1" fillId="15" borderId="3" xfId="1" applyNumberFormat="1" applyFont="1" applyFill="1" applyBorder="1" applyAlignment="1" applyProtection="1">
      <alignment horizontal="center" vertical="center"/>
    </xf>
    <xf numFmtId="9" fontId="1" fillId="15" borderId="3" xfId="1" applyNumberFormat="1" applyFont="1" applyFill="1" applyBorder="1" applyAlignment="1" applyProtection="1">
      <alignment horizontal="center" vertical="center"/>
    </xf>
    <xf numFmtId="10" fontId="1" fillId="0" borderId="3" xfId="1" applyNumberFormat="1" applyFont="1" applyFill="1" applyBorder="1" applyAlignment="1" applyProtection="1">
      <alignment horizontal="center" vertical="center"/>
    </xf>
    <xf numFmtId="0" fontId="1" fillId="15" borderId="3"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3" xfId="0" applyFont="1" applyFill="1" applyBorder="1" applyAlignment="1" applyProtection="1">
      <alignment horizontal="center" vertical="center"/>
    </xf>
    <xf numFmtId="0" fontId="1" fillId="15" borderId="3" xfId="0" applyFont="1" applyFill="1" applyBorder="1" applyAlignment="1" applyProtection="1">
      <alignment horizontal="center" vertical="center"/>
    </xf>
    <xf numFmtId="1" fontId="1" fillId="15" borderId="3" xfId="0" applyNumberFormat="1" applyFont="1" applyFill="1" applyBorder="1" applyAlignment="1" applyProtection="1">
      <alignment horizontal="center" vertical="center"/>
    </xf>
    <xf numFmtId="10" fontId="1" fillId="0" borderId="3" xfId="0" applyNumberFormat="1" applyFont="1" applyFill="1" applyBorder="1" applyAlignment="1" applyProtection="1">
      <alignment horizontal="center" vertical="center"/>
    </xf>
    <xf numFmtId="10" fontId="1" fillId="15" borderId="3" xfId="0" applyNumberFormat="1" applyFont="1" applyFill="1" applyBorder="1" applyAlignment="1" applyProtection="1">
      <alignment horizontal="center" vertical="center"/>
    </xf>
    <xf numFmtId="9" fontId="1" fillId="15" borderId="3" xfId="0" applyNumberFormat="1" applyFont="1" applyFill="1" applyBorder="1" applyAlignment="1" applyProtection="1">
      <alignment horizontal="center" vertical="center"/>
    </xf>
    <xf numFmtId="9" fontId="1" fillId="15" borderId="3" xfId="1" applyFont="1" applyFill="1" applyBorder="1" applyAlignment="1" applyProtection="1">
      <alignment horizontal="center" vertical="center"/>
    </xf>
    <xf numFmtId="9" fontId="1" fillId="0" borderId="3" xfId="1" applyFont="1" applyFill="1" applyBorder="1" applyAlignment="1" applyProtection="1">
      <alignment horizontal="center" vertical="center"/>
    </xf>
    <xf numFmtId="9" fontId="1" fillId="0" borderId="3" xfId="0" applyNumberFormat="1" applyFont="1" applyFill="1" applyBorder="1" applyAlignment="1" applyProtection="1">
      <alignment horizontal="center" vertical="center"/>
    </xf>
    <xf numFmtId="10" fontId="1" fillId="0" borderId="4" xfId="0" applyNumberFormat="1" applyFont="1" applyFill="1" applyBorder="1" applyAlignment="1" applyProtection="1">
      <alignment horizontal="center" vertical="center"/>
    </xf>
    <xf numFmtId="10" fontId="1" fillId="15" borderId="0" xfId="0" applyNumberFormat="1" applyFont="1" applyFill="1" applyAlignment="1">
      <alignment vertical="center"/>
    </xf>
    <xf numFmtId="0" fontId="1" fillId="15" borderId="4" xfId="0" applyFont="1" applyFill="1" applyBorder="1" applyAlignment="1" applyProtection="1">
      <alignment horizontal="center" vertical="center"/>
    </xf>
    <xf numFmtId="9" fontId="1" fillId="15" borderId="4" xfId="0" applyNumberFormat="1" applyFont="1" applyFill="1" applyBorder="1" applyAlignment="1" applyProtection="1">
      <alignment horizontal="center" vertical="center"/>
    </xf>
    <xf numFmtId="9" fontId="1" fillId="15" borderId="18" xfId="1" applyFont="1" applyFill="1" applyBorder="1" applyAlignment="1" applyProtection="1">
      <alignment vertical="center"/>
    </xf>
    <xf numFmtId="9" fontId="1" fillId="0" borderId="5" xfId="1" applyFont="1" applyFill="1" applyBorder="1" applyAlignment="1" applyProtection="1">
      <alignment horizontal="center" vertical="center"/>
    </xf>
    <xf numFmtId="9" fontId="1" fillId="15" borderId="3" xfId="1" applyFont="1" applyFill="1" applyBorder="1" applyAlignment="1" applyProtection="1">
      <alignment horizontal="left" vertical="center"/>
    </xf>
    <xf numFmtId="9" fontId="84" fillId="0" borderId="3" xfId="0" applyNumberFormat="1" applyFont="1" applyFill="1" applyBorder="1" applyAlignment="1" applyProtection="1">
      <alignment horizontal="center" vertical="center" wrapText="1"/>
    </xf>
    <xf numFmtId="0" fontId="84" fillId="0" borderId="3" xfId="0" applyFont="1" applyFill="1" applyBorder="1" applyAlignment="1" applyProtection="1">
      <alignment horizontal="center" vertical="center" wrapText="1"/>
    </xf>
    <xf numFmtId="9" fontId="84" fillId="0" borderId="3" xfId="2798" applyNumberFormat="1" applyFont="1" applyFill="1" applyBorder="1" applyAlignment="1" applyProtection="1">
      <alignment horizontal="center" vertical="center"/>
    </xf>
    <xf numFmtId="9" fontId="84" fillId="0" borderId="3" xfId="1" applyNumberFormat="1" applyFont="1" applyFill="1" applyBorder="1" applyAlignment="1" applyProtection="1">
      <alignment horizontal="center" vertical="center"/>
    </xf>
    <xf numFmtId="9" fontId="84" fillId="0" borderId="3" xfId="0" applyNumberFormat="1" applyFont="1" applyFill="1" applyBorder="1" applyAlignment="1">
      <alignment horizontal="center" vertical="center"/>
    </xf>
    <xf numFmtId="9" fontId="84" fillId="0" borderId="15" xfId="1" applyFont="1" applyFill="1" applyBorder="1" applyAlignment="1">
      <alignment horizontal="center" vertical="center" wrapText="1"/>
    </xf>
    <xf numFmtId="9" fontId="84" fillId="0" borderId="3" xfId="1" applyFont="1" applyFill="1" applyBorder="1" applyAlignment="1">
      <alignment horizontal="center" vertical="center"/>
    </xf>
    <xf numFmtId="9" fontId="84" fillId="0" borderId="4" xfId="0" applyNumberFormat="1" applyFont="1" applyFill="1" applyBorder="1" applyAlignment="1">
      <alignment horizontal="center" vertical="center"/>
    </xf>
    <xf numFmtId="9" fontId="21" fillId="0" borderId="3" xfId="1" applyFont="1" applyFill="1" applyBorder="1" applyAlignment="1">
      <alignment horizontal="center" vertical="center" wrapText="1"/>
    </xf>
    <xf numFmtId="0" fontId="1" fillId="15" borderId="3" xfId="0" applyFont="1" applyFill="1" applyBorder="1"/>
    <xf numFmtId="9" fontId="21" fillId="15" borderId="15" xfId="1" applyNumberFormat="1" applyFont="1" applyFill="1" applyBorder="1" applyAlignment="1">
      <alignment horizontal="center" vertical="center" wrapText="1"/>
    </xf>
    <xf numFmtId="9" fontId="84" fillId="0" borderId="3" xfId="1" applyNumberFormat="1" applyFont="1" applyFill="1" applyBorder="1" applyAlignment="1">
      <alignment horizontal="center" vertical="center" wrapText="1"/>
    </xf>
    <xf numFmtId="9" fontId="1" fillId="0" borderId="3" xfId="0" applyNumberFormat="1" applyFont="1" applyFill="1" applyBorder="1" applyAlignment="1">
      <alignment horizontal="center" vertical="center"/>
    </xf>
    <xf numFmtId="9" fontId="1" fillId="15" borderId="3" xfId="0" applyNumberFormat="1" applyFont="1" applyFill="1" applyBorder="1" applyAlignment="1">
      <alignment horizontal="center" vertical="center"/>
    </xf>
    <xf numFmtId="9" fontId="1" fillId="15" borderId="3" xfId="1" applyFont="1" applyFill="1" applyBorder="1" applyAlignment="1">
      <alignment horizontal="center" vertical="center"/>
    </xf>
    <xf numFmtId="9" fontId="85" fillId="0" borderId="3" xfId="1" applyNumberFormat="1" applyFont="1" applyFill="1" applyBorder="1" applyAlignment="1" applyProtection="1">
      <alignment horizontal="center" vertical="center" wrapText="1"/>
    </xf>
    <xf numFmtId="9" fontId="1" fillId="15" borderId="3" xfId="1" applyNumberFormat="1" applyFont="1" applyFill="1" applyBorder="1" applyAlignment="1" applyProtection="1">
      <alignment horizontal="center" vertical="center" wrapText="1"/>
    </xf>
    <xf numFmtId="9" fontId="1" fillId="0" borderId="3" xfId="0" applyNumberFormat="1" applyFont="1" applyFill="1" applyBorder="1" applyAlignment="1">
      <alignment vertical="center"/>
    </xf>
    <xf numFmtId="0" fontId="1" fillId="0" borderId="3" xfId="0" applyFont="1" applyFill="1" applyBorder="1"/>
    <xf numFmtId="9" fontId="1" fillId="0" borderId="3" xfId="1" applyFont="1" applyFill="1" applyBorder="1" applyAlignment="1">
      <alignment horizontal="center" vertical="center"/>
    </xf>
    <xf numFmtId="9" fontId="1" fillId="0" borderId="3" xfId="1" applyNumberFormat="1" applyFont="1" applyFill="1" applyBorder="1" applyAlignment="1" applyProtection="1">
      <alignment horizontal="center" vertical="center" wrapText="1"/>
    </xf>
    <xf numFmtId="9" fontId="21" fillId="0" borderId="15" xfId="1" applyNumberFormat="1" applyFont="1" applyFill="1" applyBorder="1" applyAlignment="1">
      <alignment horizontal="center" vertical="center" wrapText="1"/>
    </xf>
    <xf numFmtId="0" fontId="21" fillId="0" borderId="3" xfId="0" applyFont="1" applyFill="1" applyBorder="1" applyAlignment="1">
      <alignment horizontal="center" vertical="center" wrapText="1"/>
    </xf>
    <xf numFmtId="1" fontId="1" fillId="0" borderId="3" xfId="1" applyNumberFormat="1" applyFont="1" applyFill="1" applyBorder="1" applyAlignment="1">
      <alignment horizontal="center" vertical="center"/>
    </xf>
    <xf numFmtId="9" fontId="21" fillId="0" borderId="15" xfId="1"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5" xfId="0" applyFont="1" applyFill="1" applyBorder="1"/>
    <xf numFmtId="1" fontId="1" fillId="0" borderId="5" xfId="1" applyNumberFormat="1" applyFont="1" applyFill="1" applyBorder="1" applyAlignment="1">
      <alignment horizontal="center" vertical="center"/>
    </xf>
    <xf numFmtId="0" fontId="84"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vertical="center" wrapText="1"/>
    </xf>
    <xf numFmtId="9" fontId="86" fillId="0" borderId="3" xfId="1" applyFont="1" applyFill="1" applyBorder="1" applyAlignment="1">
      <alignment horizontal="center" vertical="center" wrapText="1"/>
    </xf>
    <xf numFmtId="1" fontId="21" fillId="0" borderId="3" xfId="0" applyNumberFormat="1" applyFont="1" applyFill="1" applyBorder="1" applyAlignment="1">
      <alignment horizontal="center" vertical="center" wrapText="1"/>
    </xf>
    <xf numFmtId="1" fontId="1" fillId="0" borderId="3" xfId="0" applyNumberFormat="1" applyFont="1" applyFill="1" applyBorder="1" applyAlignment="1">
      <alignment horizontal="center" vertical="center"/>
    </xf>
    <xf numFmtId="0" fontId="0" fillId="0" borderId="3" xfId="0" applyFont="1" applyFill="1" applyBorder="1"/>
    <xf numFmtId="9" fontId="1" fillId="15" borderId="0" xfId="0" applyNumberFormat="1" applyFont="1" applyFill="1" applyAlignment="1">
      <alignment horizontal="center" vertical="center"/>
    </xf>
    <xf numFmtId="9" fontId="1" fillId="0" borderId="3" xfId="1" applyFont="1" applyFill="1" applyBorder="1" applyAlignment="1" applyProtection="1">
      <alignment horizontal="left" vertical="center"/>
    </xf>
    <xf numFmtId="10" fontId="1" fillId="0" borderId="3" xfId="1" applyNumberFormat="1" applyFont="1" applyFill="1" applyBorder="1" applyAlignment="1" applyProtection="1">
      <alignment horizontal="left" vertical="center"/>
    </xf>
    <xf numFmtId="9" fontId="84" fillId="0" borderId="4" xfId="0" applyNumberFormat="1" applyFont="1" applyFill="1" applyBorder="1" applyAlignment="1" applyProtection="1">
      <alignment horizontal="center" vertical="center" wrapText="1"/>
    </xf>
    <xf numFmtId="9" fontId="85" fillId="0" borderId="3" xfId="1" applyFont="1" applyFill="1" applyBorder="1" applyAlignment="1" applyProtection="1">
      <alignment horizontal="center" vertical="center" wrapText="1"/>
    </xf>
    <xf numFmtId="181" fontId="85" fillId="0" borderId="3" xfId="1" applyNumberFormat="1" applyFont="1" applyFill="1" applyBorder="1" applyAlignment="1" applyProtection="1">
      <alignment horizontal="center" vertical="center" wrapText="1"/>
    </xf>
    <xf numFmtId="181" fontId="1" fillId="15" borderId="3" xfId="1" applyNumberFormat="1" applyFont="1" applyFill="1" applyBorder="1" applyAlignment="1" applyProtection="1">
      <alignment horizontal="center" vertical="center" wrapText="1"/>
    </xf>
    <xf numFmtId="0" fontId="21" fillId="0" borderId="15" xfId="0" applyFont="1" applyFill="1" applyBorder="1" applyAlignment="1">
      <alignment horizontal="center" vertical="center" wrapText="1"/>
    </xf>
    <xf numFmtId="10" fontId="1" fillId="15" borderId="4" xfId="0" applyNumberFormat="1" applyFont="1" applyFill="1" applyBorder="1" applyAlignment="1" applyProtection="1">
      <alignment horizontal="center" vertical="center"/>
    </xf>
    <xf numFmtId="9" fontId="84" fillId="15" borderId="3" xfId="0" applyNumberFormat="1" applyFont="1" applyFill="1" applyBorder="1" applyAlignment="1" applyProtection="1">
      <alignment horizontal="center" vertical="center" wrapText="1"/>
    </xf>
    <xf numFmtId="10" fontId="84" fillId="15" borderId="3" xfId="0" applyNumberFormat="1" applyFont="1" applyFill="1" applyBorder="1" applyAlignment="1" applyProtection="1">
      <alignment horizontal="center" vertical="center" wrapText="1"/>
    </xf>
    <xf numFmtId="9" fontId="84" fillId="15" borderId="4" xfId="0" applyNumberFormat="1" applyFont="1" applyFill="1" applyBorder="1" applyAlignment="1">
      <alignment horizontal="center" vertical="center"/>
    </xf>
    <xf numFmtId="9" fontId="21" fillId="15" borderId="3" xfId="1" applyFont="1" applyFill="1" applyBorder="1" applyAlignment="1">
      <alignment horizontal="center" vertical="center" wrapText="1"/>
    </xf>
    <xf numFmtId="0" fontId="1" fillId="15" borderId="5" xfId="0" applyFont="1" applyFill="1" applyBorder="1" applyAlignment="1">
      <alignment horizontal="center" vertical="center"/>
    </xf>
    <xf numFmtId="49" fontId="1" fillId="15" borderId="3" xfId="0" applyNumberFormat="1" applyFont="1" applyFill="1" applyBorder="1" applyAlignment="1">
      <alignment horizontal="center" vertical="center" wrapText="1"/>
    </xf>
    <xf numFmtId="9" fontId="86" fillId="15" borderId="3" xfId="1" applyFont="1" applyFill="1" applyBorder="1" applyAlignment="1">
      <alignment horizontal="center" vertical="center" wrapText="1"/>
    </xf>
    <xf numFmtId="1" fontId="1" fillId="15" borderId="3" xfId="0" applyNumberFormat="1" applyFont="1" applyFill="1" applyBorder="1" applyAlignment="1">
      <alignment horizontal="center" vertical="center"/>
    </xf>
    <xf numFmtId="0" fontId="1" fillId="0" borderId="5" xfId="0" applyFont="1" applyFill="1" applyBorder="1" applyAlignment="1">
      <alignment horizontal="center" vertical="center"/>
    </xf>
    <xf numFmtId="182" fontId="67" fillId="47" borderId="3" xfId="0" applyNumberFormat="1" applyFont="1" applyFill="1" applyBorder="1" applyAlignment="1">
      <alignment horizontal="justify" vertical="top" wrapText="1"/>
    </xf>
    <xf numFmtId="0" fontId="73" fillId="47" borderId="3" xfId="0" applyFont="1" applyFill="1" applyBorder="1" applyAlignment="1">
      <alignment horizontal="justify" vertical="center" wrapText="1"/>
    </xf>
    <xf numFmtId="49" fontId="0" fillId="0" borderId="3" xfId="0" applyNumberFormat="1" applyFont="1" applyFill="1" applyBorder="1" applyAlignment="1">
      <alignment horizontal="center" vertical="center" wrapText="1"/>
    </xf>
    <xf numFmtId="49" fontId="0" fillId="15" borderId="3" xfId="0" applyNumberFormat="1" applyFont="1" applyFill="1" applyBorder="1" applyAlignment="1">
      <alignment horizontal="center" vertical="center" wrapText="1"/>
    </xf>
    <xf numFmtId="0" fontId="89" fillId="47" borderId="3" xfId="0" applyFont="1" applyFill="1" applyBorder="1" applyAlignment="1">
      <alignment horizontal="justify" vertical="center" wrapText="1"/>
    </xf>
    <xf numFmtId="0" fontId="87" fillId="47" borderId="3" xfId="0" applyFont="1" applyFill="1" applyBorder="1" applyAlignment="1">
      <alignment horizontal="justify" vertical="top" wrapText="1"/>
    </xf>
    <xf numFmtId="0" fontId="80" fillId="47" borderId="3" xfId="0" applyFont="1" applyFill="1" applyBorder="1" applyAlignment="1">
      <alignment horizontal="justify" vertical="top" wrapText="1"/>
    </xf>
    <xf numFmtId="0" fontId="87" fillId="47" borderId="3" xfId="0" applyFont="1" applyFill="1" applyBorder="1" applyAlignment="1">
      <alignment horizontal="justify" vertical="center" wrapText="1"/>
    </xf>
    <xf numFmtId="0" fontId="69" fillId="47" borderId="3" xfId="0" applyFont="1" applyFill="1" applyBorder="1" applyAlignment="1">
      <alignment horizontal="justify" vertical="center" wrapText="1"/>
    </xf>
    <xf numFmtId="49" fontId="0" fillId="0" borderId="3" xfId="0" applyNumberFormat="1" applyFont="1" applyFill="1" applyBorder="1" applyAlignment="1">
      <alignment vertical="center" wrapText="1"/>
    </xf>
    <xf numFmtId="10" fontId="1" fillId="47" borderId="3" xfId="1" applyNumberFormat="1" applyFont="1" applyFill="1" applyBorder="1" applyAlignment="1" applyProtection="1">
      <alignment horizontal="center" vertical="center"/>
    </xf>
    <xf numFmtId="10" fontId="0" fillId="0" borderId="3" xfId="1" applyNumberFormat="1" applyFont="1" applyFill="1" applyBorder="1" applyAlignment="1" applyProtection="1">
      <alignment horizontal="center" vertical="center"/>
    </xf>
    <xf numFmtId="9" fontId="1" fillId="47" borderId="3" xfId="1" applyFont="1" applyFill="1" applyBorder="1" applyAlignment="1" applyProtection="1">
      <alignment horizontal="center" vertical="center"/>
    </xf>
    <xf numFmtId="9" fontId="1" fillId="47" borderId="3" xfId="1" applyNumberFormat="1" applyFont="1" applyFill="1" applyBorder="1" applyAlignment="1" applyProtection="1">
      <alignment horizontal="center" vertical="center"/>
    </xf>
    <xf numFmtId="10" fontId="0" fillId="47" borderId="3" xfId="1" applyNumberFormat="1" applyFont="1" applyFill="1" applyBorder="1" applyAlignment="1" applyProtection="1">
      <alignment horizontal="center" vertical="center"/>
    </xf>
    <xf numFmtId="0" fontId="84" fillId="47" borderId="3" xfId="0" applyFont="1" applyFill="1" applyBorder="1" applyAlignment="1" applyProtection="1">
      <alignment horizontal="center" vertical="center" wrapText="1"/>
    </xf>
    <xf numFmtId="0" fontId="84" fillId="47" borderId="3" xfId="0" applyFont="1" applyFill="1" applyBorder="1" applyAlignment="1">
      <alignment horizontal="center" vertical="center"/>
    </xf>
    <xf numFmtId="9" fontId="84" fillId="47" borderId="3" xfId="0" applyNumberFormat="1" applyFont="1" applyFill="1" applyBorder="1" applyAlignment="1" applyProtection="1">
      <alignment horizontal="center" vertical="center" wrapText="1"/>
    </xf>
    <xf numFmtId="9" fontId="84" fillId="47" borderId="4" xfId="0" applyNumberFormat="1" applyFont="1" applyFill="1" applyBorder="1" applyAlignment="1">
      <alignment horizontal="center" vertical="center"/>
    </xf>
    <xf numFmtId="0" fontId="0" fillId="0" borderId="3" xfId="0" applyFont="1" applyFill="1" applyBorder="1" applyAlignment="1" applyProtection="1">
      <alignment horizontal="center" vertical="center"/>
    </xf>
    <xf numFmtId="0" fontId="0" fillId="47" borderId="3" xfId="0" applyFont="1" applyFill="1" applyBorder="1" applyAlignment="1" applyProtection="1">
      <alignment horizontal="center" vertical="center"/>
    </xf>
    <xf numFmtId="10" fontId="1" fillId="47" borderId="3" xfId="0" applyNumberFormat="1" applyFont="1" applyFill="1" applyBorder="1" applyAlignment="1" applyProtection="1">
      <alignment horizontal="center" vertical="center"/>
    </xf>
    <xf numFmtId="9" fontId="1" fillId="47" borderId="4" xfId="0" applyNumberFormat="1" applyFont="1" applyFill="1" applyBorder="1" applyAlignment="1" applyProtection="1">
      <alignment horizontal="center" vertical="center"/>
    </xf>
    <xf numFmtId="0" fontId="1" fillId="47" borderId="3" xfId="0" applyFont="1" applyFill="1" applyBorder="1" applyAlignment="1" applyProtection="1">
      <alignment horizontal="center" vertical="center"/>
    </xf>
    <xf numFmtId="9" fontId="1" fillId="47" borderId="3" xfId="1" applyFont="1" applyFill="1" applyBorder="1" applyAlignment="1">
      <alignment horizontal="center" vertical="center"/>
    </xf>
    <xf numFmtId="0" fontId="89" fillId="47" borderId="3" xfId="0" applyFont="1" applyFill="1" applyBorder="1" applyAlignment="1">
      <alignment horizontal="justify" vertical="center"/>
    </xf>
    <xf numFmtId="0" fontId="92" fillId="47" borderId="3" xfId="0" applyFont="1" applyFill="1" applyBorder="1" applyAlignment="1">
      <alignment horizontal="justify" vertical="top" wrapText="1"/>
    </xf>
    <xf numFmtId="0" fontId="92" fillId="47" borderId="3" xfId="0" applyFont="1" applyFill="1" applyBorder="1" applyAlignment="1">
      <alignment horizontal="justify" vertical="center" wrapText="1"/>
    </xf>
    <xf numFmtId="9" fontId="1" fillId="47" borderId="3" xfId="0" applyNumberFormat="1" applyFont="1" applyFill="1" applyBorder="1" applyAlignment="1">
      <alignment horizontal="center" vertical="center"/>
    </xf>
    <xf numFmtId="0" fontId="1" fillId="47" borderId="3" xfId="0" applyFont="1" applyFill="1" applyBorder="1" applyAlignment="1">
      <alignment horizontal="center" vertical="center"/>
    </xf>
    <xf numFmtId="0" fontId="95" fillId="47" borderId="3" xfId="0" applyFont="1" applyFill="1" applyBorder="1" applyAlignment="1">
      <alignment horizontal="justify" vertical="center" wrapText="1"/>
    </xf>
    <xf numFmtId="49" fontId="0" fillId="47" borderId="3" xfId="0" applyNumberFormat="1" applyFont="1" applyFill="1" applyBorder="1" applyAlignment="1">
      <alignment horizontal="center" vertical="center" wrapText="1"/>
    </xf>
    <xf numFmtId="0" fontId="1" fillId="47" borderId="5" xfId="0" applyFont="1" applyFill="1" applyBorder="1" applyAlignment="1">
      <alignment horizontal="center" vertical="center"/>
    </xf>
    <xf numFmtId="0" fontId="89" fillId="47" borderId="3" xfId="0" applyFont="1" applyFill="1" applyBorder="1" applyAlignment="1">
      <alignment horizontal="justify" vertical="top" wrapText="1"/>
    </xf>
    <xf numFmtId="0" fontId="96" fillId="47" borderId="3" xfId="0" applyFont="1" applyFill="1" applyBorder="1" applyAlignment="1">
      <alignment horizontal="justify" vertical="center" wrapText="1"/>
    </xf>
    <xf numFmtId="0" fontId="21" fillId="47" borderId="3" xfId="0" applyFont="1" applyFill="1" applyBorder="1" applyAlignment="1">
      <alignment horizontal="center" vertical="center" wrapText="1"/>
    </xf>
    <xf numFmtId="0" fontId="0" fillId="47" borderId="3" xfId="0" applyFont="1" applyFill="1" applyBorder="1" applyAlignment="1">
      <alignment horizontal="center" vertical="center"/>
    </xf>
    <xf numFmtId="9" fontId="0" fillId="47" borderId="3" xfId="0" applyNumberFormat="1" applyFont="1" applyFill="1" applyBorder="1" applyAlignment="1">
      <alignment horizontal="center" vertical="center"/>
    </xf>
    <xf numFmtId="0" fontId="0" fillId="0" borderId="4" xfId="0" applyFont="1" applyFill="1" applyBorder="1" applyAlignment="1" applyProtection="1">
      <alignment horizontal="center" vertical="center"/>
    </xf>
    <xf numFmtId="0" fontId="1" fillId="0" borderId="18" xfId="0" applyFont="1" applyFill="1" applyBorder="1" applyAlignment="1" applyProtection="1">
      <alignment horizontal="center" vertical="center"/>
    </xf>
    <xf numFmtId="0" fontId="1" fillId="0" borderId="5" xfId="0" applyFont="1" applyFill="1" applyBorder="1" applyAlignment="1" applyProtection="1">
      <alignment horizontal="center" vertical="center"/>
    </xf>
    <xf numFmtId="9" fontId="1" fillId="0" borderId="4" xfId="0" applyNumberFormat="1" applyFont="1" applyFill="1" applyBorder="1" applyAlignment="1" applyProtection="1">
      <alignment horizontal="center" vertical="center"/>
    </xf>
    <xf numFmtId="9" fontId="1" fillId="47" borderId="4" xfId="0" applyNumberFormat="1" applyFont="1" applyFill="1" applyBorder="1" applyAlignment="1" applyProtection="1">
      <alignment horizontal="center" vertical="center"/>
    </xf>
    <xf numFmtId="0" fontId="1" fillId="47" borderId="18" xfId="0" applyFont="1" applyFill="1" applyBorder="1" applyAlignment="1" applyProtection="1">
      <alignment horizontal="center" vertical="center"/>
    </xf>
    <xf numFmtId="0" fontId="1" fillId="47" borderId="5" xfId="0" applyFont="1" applyFill="1" applyBorder="1" applyAlignment="1" applyProtection="1">
      <alignment horizontal="center" vertical="center"/>
    </xf>
    <xf numFmtId="0" fontId="1" fillId="15" borderId="4" xfId="0" applyFont="1" applyFill="1" applyBorder="1" applyAlignment="1" applyProtection="1">
      <alignment horizontal="center" vertical="top"/>
    </xf>
    <xf numFmtId="0" fontId="1" fillId="15" borderId="18" xfId="0" applyFont="1" applyFill="1" applyBorder="1" applyAlignment="1" applyProtection="1">
      <alignment horizontal="center" vertical="top"/>
    </xf>
    <xf numFmtId="0" fontId="1" fillId="15" borderId="5" xfId="0" applyFont="1" applyFill="1" applyBorder="1" applyAlignment="1" applyProtection="1">
      <alignment horizontal="center" vertical="top"/>
    </xf>
    <xf numFmtId="0" fontId="0" fillId="47" borderId="4" xfId="0" applyFont="1" applyFill="1" applyBorder="1" applyAlignment="1" applyProtection="1">
      <alignment horizontal="center" vertical="center"/>
    </xf>
    <xf numFmtId="0" fontId="1" fillId="15" borderId="4" xfId="0" applyFont="1" applyFill="1" applyBorder="1" applyAlignment="1" applyProtection="1">
      <alignment horizontal="center" vertical="center"/>
    </xf>
    <xf numFmtId="0" fontId="1" fillId="15" borderId="18" xfId="0" applyFont="1" applyFill="1" applyBorder="1" applyAlignment="1" applyProtection="1">
      <alignment horizontal="center" vertical="center"/>
    </xf>
    <xf numFmtId="0" fontId="1" fillId="15" borderId="5" xfId="0" applyFont="1" applyFill="1" applyBorder="1" applyAlignment="1" applyProtection="1">
      <alignment horizontal="center" vertical="center"/>
    </xf>
    <xf numFmtId="9" fontId="1" fillId="15" borderId="4" xfId="1" applyFont="1" applyFill="1" applyBorder="1" applyAlignment="1" applyProtection="1">
      <alignment horizontal="center" vertical="center"/>
    </xf>
    <xf numFmtId="9" fontId="1" fillId="15" borderId="18" xfId="1" applyFont="1" applyFill="1" applyBorder="1" applyAlignment="1" applyProtection="1">
      <alignment horizontal="center" vertical="center"/>
    </xf>
    <xf numFmtId="9" fontId="1" fillId="15" borderId="5" xfId="1" applyFont="1" applyFill="1" applyBorder="1" applyAlignment="1" applyProtection="1">
      <alignment horizontal="center" vertical="center"/>
    </xf>
    <xf numFmtId="0" fontId="49" fillId="0" borderId="16" xfId="0" applyFont="1" applyFill="1" applyBorder="1" applyAlignment="1">
      <alignment horizontal="center" vertical="center" wrapText="1"/>
    </xf>
    <xf numFmtId="0" fontId="49" fillId="0" borderId="17" xfId="0" applyFont="1" applyFill="1" applyBorder="1" applyAlignment="1">
      <alignment horizontal="center" vertical="center" wrapText="1"/>
    </xf>
    <xf numFmtId="9" fontId="0" fillId="15" borderId="4" xfId="1" applyFont="1" applyFill="1" applyBorder="1" applyAlignment="1" applyProtection="1">
      <alignment horizontal="center" vertical="center"/>
    </xf>
    <xf numFmtId="9" fontId="1" fillId="15" borderId="25" xfId="1" applyFont="1" applyFill="1" applyBorder="1" applyAlignment="1" applyProtection="1">
      <alignment horizontal="center" vertical="center"/>
    </xf>
    <xf numFmtId="9" fontId="0" fillId="0" borderId="4" xfId="1" applyFont="1" applyFill="1" applyBorder="1" applyAlignment="1" applyProtection="1">
      <alignment horizontal="center" vertical="center"/>
    </xf>
    <xf numFmtId="9" fontId="1" fillId="0" borderId="18" xfId="1" applyFont="1" applyFill="1" applyBorder="1" applyAlignment="1" applyProtection="1">
      <alignment horizontal="center" vertical="center"/>
    </xf>
    <xf numFmtId="9" fontId="1" fillId="0" borderId="25" xfId="1" applyFont="1" applyFill="1" applyBorder="1" applyAlignment="1" applyProtection="1">
      <alignment horizontal="center" vertical="center"/>
    </xf>
    <xf numFmtId="9" fontId="0" fillId="47" borderId="4" xfId="1" applyFont="1" applyFill="1" applyBorder="1" applyAlignment="1" applyProtection="1">
      <alignment horizontal="center" vertical="center"/>
    </xf>
    <xf numFmtId="9" fontId="1" fillId="47" borderId="18" xfId="1" applyFont="1" applyFill="1" applyBorder="1" applyAlignment="1" applyProtection="1">
      <alignment horizontal="center" vertical="center"/>
    </xf>
    <xf numFmtId="9" fontId="1" fillId="47" borderId="25" xfId="1" applyFont="1" applyFill="1" applyBorder="1" applyAlignment="1" applyProtection="1">
      <alignment horizontal="center" vertical="center"/>
    </xf>
    <xf numFmtId="9" fontId="3" fillId="15" borderId="4" xfId="1" applyFont="1" applyFill="1" applyBorder="1" applyAlignment="1" applyProtection="1">
      <alignment horizontal="center" vertical="center"/>
    </xf>
    <xf numFmtId="9" fontId="3" fillId="15" borderId="18" xfId="1" applyFont="1" applyFill="1" applyBorder="1" applyAlignment="1" applyProtection="1">
      <alignment horizontal="center" vertical="center"/>
    </xf>
    <xf numFmtId="9" fontId="3" fillId="15" borderId="25" xfId="1" applyFont="1" applyFill="1" applyBorder="1" applyAlignment="1" applyProtection="1">
      <alignment horizontal="center" vertical="center"/>
    </xf>
    <xf numFmtId="9" fontId="72" fillId="15" borderId="4" xfId="1" applyFont="1" applyFill="1" applyBorder="1" applyAlignment="1" applyProtection="1">
      <alignment horizontal="left" vertical="center" wrapText="1"/>
    </xf>
    <xf numFmtId="9" fontId="72" fillId="15" borderId="18" xfId="1" applyFont="1" applyFill="1" applyBorder="1" applyAlignment="1" applyProtection="1">
      <alignment horizontal="left" vertical="center" wrapText="1"/>
    </xf>
    <xf numFmtId="9" fontId="72" fillId="15" borderId="25" xfId="1" applyFont="1" applyFill="1" applyBorder="1" applyAlignment="1" applyProtection="1">
      <alignment horizontal="left" vertical="center" wrapText="1"/>
    </xf>
    <xf numFmtId="9" fontId="0" fillId="15" borderId="18" xfId="1" applyFont="1" applyFill="1" applyBorder="1" applyAlignment="1" applyProtection="1">
      <alignment horizontal="center" vertical="center"/>
    </xf>
    <xf numFmtId="9" fontId="0" fillId="15" borderId="25" xfId="1" applyFont="1" applyFill="1" applyBorder="1" applyAlignment="1" applyProtection="1">
      <alignment horizontal="center" vertical="center"/>
    </xf>
    <xf numFmtId="9" fontId="1" fillId="0" borderId="4" xfId="1" applyFont="1" applyFill="1" applyBorder="1" applyAlignment="1" applyProtection="1">
      <alignment horizontal="center" vertical="center"/>
    </xf>
    <xf numFmtId="9" fontId="3" fillId="15" borderId="4" xfId="0" applyNumberFormat="1" applyFont="1" applyFill="1" applyBorder="1" applyAlignment="1" applyProtection="1">
      <alignment horizontal="center" vertical="center" wrapText="1"/>
    </xf>
    <xf numFmtId="9" fontId="3" fillId="15" borderId="18" xfId="0" applyNumberFormat="1" applyFont="1" applyFill="1" applyBorder="1" applyAlignment="1" applyProtection="1">
      <alignment horizontal="center" vertical="center" wrapText="1"/>
    </xf>
    <xf numFmtId="9" fontId="3" fillId="15" borderId="5" xfId="0" applyNumberFormat="1" applyFont="1" applyFill="1" applyBorder="1" applyAlignment="1" applyProtection="1">
      <alignment horizontal="center" vertical="center" wrapText="1"/>
    </xf>
    <xf numFmtId="9" fontId="72" fillId="15" borderId="4" xfId="0" applyNumberFormat="1" applyFont="1" applyFill="1" applyBorder="1" applyAlignment="1" applyProtection="1">
      <alignment horizontal="left" vertical="center" wrapText="1"/>
    </xf>
    <xf numFmtId="9" fontId="72" fillId="15" borderId="18" xfId="0" applyNumberFormat="1" applyFont="1" applyFill="1" applyBorder="1" applyAlignment="1" applyProtection="1">
      <alignment horizontal="left" vertical="center" wrapText="1"/>
    </xf>
    <xf numFmtId="9" fontId="72" fillId="15" borderId="5" xfId="0" applyNumberFormat="1" applyFont="1" applyFill="1" applyBorder="1" applyAlignment="1" applyProtection="1">
      <alignment horizontal="left" vertical="center" wrapText="1"/>
    </xf>
    <xf numFmtId="9" fontId="1" fillId="15" borderId="4" xfId="0" applyNumberFormat="1" applyFont="1" applyFill="1" applyBorder="1" applyAlignment="1" applyProtection="1">
      <alignment horizontal="center" vertical="center"/>
    </xf>
    <xf numFmtId="9" fontId="1" fillId="15" borderId="20" xfId="0" applyNumberFormat="1" applyFont="1" applyFill="1" applyBorder="1" applyAlignment="1" applyProtection="1">
      <alignment horizontal="center" vertical="center"/>
    </xf>
    <xf numFmtId="0" fontId="3" fillId="15" borderId="20" xfId="0" applyFont="1" applyFill="1" applyBorder="1" applyAlignment="1" applyProtection="1">
      <alignment horizontal="center" vertical="center"/>
    </xf>
    <xf numFmtId="0" fontId="3" fillId="15" borderId="18" xfId="0" applyFont="1" applyFill="1" applyBorder="1" applyAlignment="1" applyProtection="1">
      <alignment horizontal="center" vertical="center"/>
    </xf>
    <xf numFmtId="0" fontId="3" fillId="15" borderId="5" xfId="0" applyFont="1" applyFill="1" applyBorder="1" applyAlignment="1" applyProtection="1">
      <alignment horizontal="center" vertical="center"/>
    </xf>
    <xf numFmtId="0" fontId="72" fillId="15" borderId="18" xfId="0" applyFont="1" applyFill="1" applyBorder="1" applyAlignment="1" applyProtection="1">
      <alignment horizontal="left" vertical="center" wrapText="1"/>
    </xf>
    <xf numFmtId="0" fontId="72" fillId="15" borderId="5" xfId="0" applyFont="1" applyFill="1" applyBorder="1" applyAlignment="1" applyProtection="1">
      <alignment horizontal="left" vertical="center" wrapText="1"/>
    </xf>
    <xf numFmtId="9" fontId="0" fillId="15" borderId="4" xfId="0" applyNumberFormat="1" applyFont="1" applyFill="1" applyBorder="1" applyAlignment="1" applyProtection="1">
      <alignment horizontal="center" vertical="center"/>
    </xf>
    <xf numFmtId="9" fontId="0" fillId="15" borderId="18" xfId="0" applyNumberFormat="1" applyFont="1" applyFill="1" applyBorder="1" applyAlignment="1" applyProtection="1">
      <alignment horizontal="center" vertical="center"/>
    </xf>
    <xf numFmtId="9" fontId="0" fillId="15" borderId="5" xfId="0" applyNumberFormat="1" applyFont="1" applyFill="1" applyBorder="1" applyAlignment="1" applyProtection="1">
      <alignment horizontal="center" vertical="center"/>
    </xf>
    <xf numFmtId="9" fontId="1" fillId="0" borderId="18" xfId="0" applyNumberFormat="1" applyFont="1" applyFill="1" applyBorder="1" applyAlignment="1" applyProtection="1">
      <alignment horizontal="center" vertical="center"/>
    </xf>
    <xf numFmtId="9" fontId="1" fillId="0" borderId="5" xfId="0" applyNumberFormat="1" applyFont="1" applyFill="1" applyBorder="1" applyAlignment="1" applyProtection="1">
      <alignment horizontal="center" vertical="center"/>
    </xf>
    <xf numFmtId="9" fontId="1" fillId="15" borderId="18" xfId="0" applyNumberFormat="1" applyFont="1" applyFill="1" applyBorder="1" applyAlignment="1" applyProtection="1">
      <alignment horizontal="center" vertical="center"/>
    </xf>
    <xf numFmtId="9" fontId="1" fillId="15" borderId="5" xfId="0" applyNumberFormat="1" applyFont="1" applyFill="1" applyBorder="1" applyAlignment="1" applyProtection="1">
      <alignment horizontal="center" vertical="center"/>
    </xf>
    <xf numFmtId="0" fontId="0" fillId="15" borderId="20" xfId="0" applyFont="1" applyFill="1" applyBorder="1" applyAlignment="1" applyProtection="1">
      <alignment horizontal="center" vertical="center"/>
    </xf>
    <xf numFmtId="0" fontId="0" fillId="15" borderId="18" xfId="0" applyFont="1" applyFill="1" applyBorder="1" applyAlignment="1" applyProtection="1">
      <alignment horizontal="center" vertical="center"/>
    </xf>
    <xf numFmtId="0" fontId="0" fillId="15" borderId="5" xfId="0" applyFont="1" applyFill="1" applyBorder="1" applyAlignment="1" applyProtection="1">
      <alignment horizontal="center" vertical="center"/>
    </xf>
    <xf numFmtId="0" fontId="1" fillId="0" borderId="20" xfId="0" applyFont="1" applyFill="1" applyBorder="1" applyAlignment="1" applyProtection="1">
      <alignment horizontal="center" vertical="center"/>
    </xf>
    <xf numFmtId="0" fontId="1" fillId="15" borderId="20" xfId="0" applyFont="1" applyFill="1" applyBorder="1" applyAlignment="1" applyProtection="1">
      <alignment horizontal="center" vertical="center"/>
    </xf>
    <xf numFmtId="0" fontId="3" fillId="0" borderId="4" xfId="0" applyFont="1" applyFill="1" applyBorder="1" applyAlignment="1" applyProtection="1">
      <alignment horizontal="center" vertical="center"/>
    </xf>
    <xf numFmtId="0" fontId="3" fillId="0" borderId="18"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75" fillId="44" borderId="4" xfId="0" applyFont="1" applyFill="1" applyBorder="1" applyAlignment="1" applyProtection="1">
      <alignment horizontal="left" vertical="center" wrapText="1"/>
    </xf>
    <xf numFmtId="0" fontId="75" fillId="44" borderId="18" xfId="0" applyFont="1" applyFill="1" applyBorder="1" applyAlignment="1" applyProtection="1">
      <alignment horizontal="left" vertical="center"/>
    </xf>
    <xf numFmtId="0" fontId="75" fillId="44" borderId="5" xfId="0" applyFont="1" applyFill="1" applyBorder="1" applyAlignment="1" applyProtection="1">
      <alignment horizontal="left" vertical="center"/>
    </xf>
    <xf numFmtId="9" fontId="1" fillId="0" borderId="4" xfId="1" applyFont="1" applyFill="1" applyBorder="1" applyAlignment="1">
      <alignment horizontal="center" vertical="center" wrapText="1"/>
    </xf>
    <xf numFmtId="9" fontId="1" fillId="0" borderId="18" xfId="1" applyFont="1" applyFill="1" applyBorder="1" applyAlignment="1">
      <alignment horizontal="center" vertical="center" wrapText="1"/>
    </xf>
    <xf numFmtId="9" fontId="1" fillId="0" borderId="5" xfId="1" applyFont="1" applyFill="1" applyBorder="1" applyAlignment="1">
      <alignment horizontal="center" vertical="center" wrapText="1"/>
    </xf>
    <xf numFmtId="9" fontId="1" fillId="15" borderId="4" xfId="0" applyNumberFormat="1" applyFont="1" applyFill="1" applyBorder="1" applyAlignment="1">
      <alignment horizontal="center" vertical="center" wrapText="1"/>
    </xf>
    <xf numFmtId="0" fontId="1" fillId="15" borderId="18" xfId="0" applyFont="1" applyFill="1" applyBorder="1" applyAlignment="1">
      <alignment horizontal="center" vertical="center" wrapText="1"/>
    </xf>
    <xf numFmtId="0" fontId="1" fillId="15" borderId="5" xfId="0" applyFont="1" applyFill="1" applyBorder="1" applyAlignment="1">
      <alignment horizontal="center" vertical="center" wrapText="1"/>
    </xf>
    <xf numFmtId="9" fontId="0" fillId="15" borderId="5" xfId="1" applyFont="1" applyFill="1" applyBorder="1" applyAlignment="1" applyProtection="1">
      <alignment horizontal="center" vertical="center"/>
    </xf>
    <xf numFmtId="0" fontId="1" fillId="0" borderId="4"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5" xfId="0" applyFont="1" applyFill="1" applyBorder="1" applyAlignment="1">
      <alignment horizontal="center" vertical="center"/>
    </xf>
    <xf numFmtId="0" fontId="3" fillId="15" borderId="4" xfId="0" applyFont="1" applyFill="1" applyBorder="1" applyAlignment="1">
      <alignment horizontal="center" vertical="center" wrapText="1"/>
    </xf>
    <xf numFmtId="0" fontId="3" fillId="15" borderId="18" xfId="0" applyFont="1" applyFill="1" applyBorder="1" applyAlignment="1">
      <alignment horizontal="center" vertical="center" wrapText="1"/>
    </xf>
    <xf numFmtId="0" fontId="3" fillId="15"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15" borderId="4"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47" borderId="4" xfId="0" applyFont="1" applyFill="1" applyBorder="1" applyAlignment="1">
      <alignment horizontal="center" vertical="center" wrapText="1"/>
    </xf>
    <xf numFmtId="0" fontId="1" fillId="47" borderId="18" xfId="0" applyFont="1" applyFill="1" applyBorder="1" applyAlignment="1">
      <alignment horizontal="center" vertical="center" wrapText="1"/>
    </xf>
    <xf numFmtId="0" fontId="1" fillId="47" borderId="5" xfId="0" applyFont="1" applyFill="1" applyBorder="1" applyAlignment="1">
      <alignment horizontal="center" vertical="center" wrapText="1"/>
    </xf>
    <xf numFmtId="0" fontId="1" fillId="0" borderId="4" xfId="0" applyFont="1" applyFill="1" applyBorder="1" applyAlignment="1" applyProtection="1">
      <alignment horizontal="center" vertical="center"/>
    </xf>
    <xf numFmtId="10" fontId="1" fillId="0" borderId="4" xfId="0" applyNumberFormat="1" applyFont="1" applyFill="1" applyBorder="1" applyAlignment="1">
      <alignment horizontal="center" vertical="center" wrapText="1"/>
    </xf>
    <xf numFmtId="10" fontId="1" fillId="15" borderId="4" xfId="0" applyNumberFormat="1" applyFont="1" applyFill="1" applyBorder="1" applyAlignment="1">
      <alignment horizontal="center" vertical="center" wrapText="1"/>
    </xf>
    <xf numFmtId="10" fontId="1" fillId="0" borderId="18" xfId="0" applyNumberFormat="1" applyFont="1" applyFill="1" applyBorder="1" applyAlignment="1">
      <alignment horizontal="center" vertical="center" wrapText="1"/>
    </xf>
    <xf numFmtId="9" fontId="0" fillId="15" borderId="4" xfId="1" applyFont="1" applyFill="1" applyBorder="1" applyAlignment="1">
      <alignment horizontal="center" vertical="center" wrapText="1"/>
    </xf>
    <xf numFmtId="9" fontId="0" fillId="15" borderId="18" xfId="1" applyFont="1" applyFill="1" applyBorder="1" applyAlignment="1">
      <alignment horizontal="center" vertical="center" wrapText="1"/>
    </xf>
    <xf numFmtId="0" fontId="0" fillId="15" borderId="18" xfId="0" applyFont="1" applyFill="1" applyBorder="1" applyAlignment="1" applyProtection="1">
      <alignment horizontal="center" vertical="center" wrapText="1"/>
    </xf>
    <xf numFmtId="0" fontId="0" fillId="15" borderId="5" xfId="0" applyFont="1" applyFill="1" applyBorder="1" applyAlignment="1" applyProtection="1">
      <alignment horizontal="center" vertical="center" wrapText="1"/>
    </xf>
    <xf numFmtId="0" fontId="0" fillId="15" borderId="18" xfId="0" applyFont="1" applyFill="1" applyBorder="1" applyAlignment="1">
      <alignment horizontal="center" vertical="center"/>
    </xf>
    <xf numFmtId="0" fontId="0" fillId="15" borderId="5" xfId="0" applyFont="1" applyFill="1" applyBorder="1" applyAlignment="1">
      <alignment horizontal="center" vertical="center"/>
    </xf>
    <xf numFmtId="0" fontId="0" fillId="15" borderId="18" xfId="0" applyFont="1" applyFill="1" applyBorder="1" applyAlignment="1">
      <alignment horizontal="center" vertical="center" wrapText="1"/>
    </xf>
    <xf numFmtId="0" fontId="0" fillId="15" borderId="5" xfId="0" applyFont="1" applyFill="1" applyBorder="1" applyAlignment="1">
      <alignment horizontal="center" vertical="center" wrapText="1"/>
    </xf>
    <xf numFmtId="0" fontId="0" fillId="15" borderId="4" xfId="0" applyFont="1" applyFill="1" applyBorder="1" applyAlignment="1" applyProtection="1">
      <alignment horizontal="center" vertical="center"/>
    </xf>
    <xf numFmtId="9" fontId="1" fillId="0" borderId="5" xfId="1" applyFont="1" applyFill="1" applyBorder="1" applyAlignment="1" applyProtection="1">
      <alignment horizontal="center" vertical="center"/>
    </xf>
    <xf numFmtId="9" fontId="0" fillId="15" borderId="5" xfId="1" applyFont="1" applyFill="1" applyBorder="1" applyAlignment="1">
      <alignment horizontal="center" vertical="center" wrapText="1"/>
    </xf>
    <xf numFmtId="0" fontId="0" fillId="47" borderId="4" xfId="0" applyFont="1" applyFill="1" applyBorder="1" applyAlignment="1">
      <alignment horizontal="center" vertical="center"/>
    </xf>
    <xf numFmtId="0" fontId="1" fillId="47" borderId="18" xfId="0" applyFont="1" applyFill="1" applyBorder="1" applyAlignment="1">
      <alignment horizontal="center" vertical="center"/>
    </xf>
    <xf numFmtId="0" fontId="1" fillId="47" borderId="5" xfId="0" applyFont="1" applyFill="1" applyBorder="1" applyAlignment="1">
      <alignment horizontal="center" vertical="center"/>
    </xf>
    <xf numFmtId="0" fontId="0" fillId="0" borderId="4" xfId="0" applyFont="1" applyFill="1" applyBorder="1" applyAlignment="1">
      <alignment horizontal="center" vertical="center"/>
    </xf>
    <xf numFmtId="9" fontId="1" fillId="15" borderId="4" xfId="0" applyNumberFormat="1" applyFont="1" applyFill="1" applyBorder="1" applyAlignment="1">
      <alignment horizontal="center" vertical="center"/>
    </xf>
    <xf numFmtId="0" fontId="1" fillId="15" borderId="18" xfId="0" applyFont="1" applyFill="1" applyBorder="1" applyAlignment="1">
      <alignment horizontal="center" vertical="center"/>
    </xf>
    <xf numFmtId="0" fontId="1" fillId="15" borderId="5" xfId="0" applyFont="1" applyFill="1" applyBorder="1" applyAlignment="1">
      <alignment horizontal="center" vertical="center"/>
    </xf>
    <xf numFmtId="9" fontId="0" fillId="15" borderId="4" xfId="1" applyFont="1" applyFill="1" applyBorder="1" applyAlignment="1">
      <alignment horizontal="center" vertical="center"/>
    </xf>
    <xf numFmtId="9" fontId="0" fillId="15" borderId="18" xfId="1" applyFont="1" applyFill="1" applyBorder="1" applyAlignment="1">
      <alignment horizontal="center" vertical="center"/>
    </xf>
    <xf numFmtId="9" fontId="0" fillId="15" borderId="5" xfId="1" applyFont="1" applyFill="1" applyBorder="1" applyAlignment="1">
      <alignment horizontal="center" vertical="center"/>
    </xf>
    <xf numFmtId="9" fontId="0" fillId="15" borderId="4" xfId="0" applyNumberFormat="1" applyFont="1" applyFill="1" applyBorder="1" applyAlignment="1">
      <alignment horizontal="center" vertical="center"/>
    </xf>
    <xf numFmtId="0" fontId="0" fillId="15" borderId="4" xfId="0" applyFont="1" applyFill="1" applyBorder="1" applyAlignment="1">
      <alignment horizontal="center" vertical="center" wrapText="1"/>
    </xf>
    <xf numFmtId="0" fontId="0" fillId="15" borderId="4" xfId="0" applyFont="1" applyFill="1" applyBorder="1" applyAlignment="1">
      <alignment horizontal="center" vertical="center"/>
    </xf>
    <xf numFmtId="0" fontId="3" fillId="15" borderId="18" xfId="0" applyFont="1" applyFill="1" applyBorder="1" applyAlignment="1">
      <alignment horizontal="left" vertical="center"/>
    </xf>
    <xf numFmtId="0" fontId="3" fillId="15" borderId="5" xfId="0" applyFont="1" applyFill="1" applyBorder="1" applyAlignment="1">
      <alignment horizontal="left" vertical="center"/>
    </xf>
    <xf numFmtId="0" fontId="43" fillId="15" borderId="4" xfId="0" applyFont="1" applyFill="1" applyBorder="1" applyAlignment="1">
      <alignment horizontal="center" vertical="center" wrapText="1"/>
    </xf>
    <xf numFmtId="0" fontId="43" fillId="15" borderId="18" xfId="0" applyFont="1" applyFill="1" applyBorder="1" applyAlignment="1">
      <alignment horizontal="center" vertical="center" wrapText="1"/>
    </xf>
    <xf numFmtId="0" fontId="43" fillId="15" borderId="5" xfId="0" applyFont="1" applyFill="1" applyBorder="1" applyAlignment="1">
      <alignment horizontal="center" vertical="center" wrapText="1"/>
    </xf>
    <xf numFmtId="9" fontId="0" fillId="15" borderId="4" xfId="1" applyFont="1" applyFill="1" applyBorder="1" applyAlignment="1" applyProtection="1">
      <alignment horizontal="center" vertical="center" wrapText="1"/>
    </xf>
    <xf numFmtId="9" fontId="0" fillId="15" borderId="18" xfId="1" applyFont="1" applyFill="1" applyBorder="1" applyAlignment="1" applyProtection="1">
      <alignment horizontal="center" vertical="center" wrapText="1"/>
    </xf>
    <xf numFmtId="9" fontId="0" fillId="15" borderId="5" xfId="1" applyFont="1" applyFill="1" applyBorder="1" applyAlignment="1" applyProtection="1">
      <alignment horizontal="center" vertical="center" wrapText="1"/>
    </xf>
    <xf numFmtId="0" fontId="3" fillId="15" borderId="4" xfId="0" applyFont="1" applyFill="1" applyBorder="1" applyAlignment="1">
      <alignment horizontal="left" vertical="center"/>
    </xf>
    <xf numFmtId="9" fontId="1" fillId="0" borderId="4" xfId="1" applyFont="1" applyFill="1" applyBorder="1" applyAlignment="1">
      <alignment horizontal="center" vertical="center"/>
    </xf>
    <xf numFmtId="9" fontId="1" fillId="0" borderId="18" xfId="1" applyFont="1" applyFill="1" applyBorder="1" applyAlignment="1">
      <alignment horizontal="center" vertical="center"/>
    </xf>
    <xf numFmtId="9" fontId="1" fillId="0" borderId="5" xfId="1" applyFont="1" applyFill="1" applyBorder="1" applyAlignment="1">
      <alignment horizontal="center" vertical="center"/>
    </xf>
    <xf numFmtId="165" fontId="0" fillId="15" borderId="4" xfId="2797" applyFont="1" applyFill="1" applyBorder="1" applyAlignment="1">
      <alignment horizontal="center" vertical="center"/>
    </xf>
    <xf numFmtId="165" fontId="0" fillId="15" borderId="5" xfId="2797" applyFont="1" applyFill="1" applyBorder="1" applyAlignment="1">
      <alignment horizontal="center" vertical="center"/>
    </xf>
    <xf numFmtId="0" fontId="0" fillId="15" borderId="4" xfId="0" applyFont="1" applyFill="1" applyBorder="1" applyAlignment="1">
      <alignment horizontal="center"/>
    </xf>
    <xf numFmtId="0" fontId="0" fillId="15" borderId="5" xfId="0" applyFont="1" applyFill="1" applyBorder="1" applyAlignment="1">
      <alignment horizontal="center"/>
    </xf>
    <xf numFmtId="0" fontId="41" fillId="0" borderId="4" xfId="0" applyFont="1" applyFill="1" applyBorder="1" applyAlignment="1">
      <alignment horizontal="left" vertical="center" wrapText="1"/>
    </xf>
    <xf numFmtId="0" fontId="41" fillId="0" borderId="18" xfId="0" applyFont="1" applyFill="1" applyBorder="1" applyAlignment="1">
      <alignment horizontal="left" vertical="center" wrapText="1"/>
    </xf>
    <xf numFmtId="0" fontId="41"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41" fillId="0" borderId="25"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5" borderId="18" xfId="0" applyFont="1" applyFill="1" applyBorder="1" applyAlignment="1">
      <alignment horizontal="left" vertical="center" wrapText="1"/>
    </xf>
    <xf numFmtId="0" fontId="3" fillId="15" borderId="5" xfId="0" applyFont="1" applyFill="1" applyBorder="1" applyAlignment="1">
      <alignment horizontal="left" vertical="center" wrapText="1"/>
    </xf>
    <xf numFmtId="0" fontId="0" fillId="15" borderId="18" xfId="0" applyFont="1" applyFill="1" applyBorder="1" applyAlignment="1">
      <alignment horizontal="center"/>
    </xf>
    <xf numFmtId="0" fontId="0" fillId="15" borderId="25" xfId="0" applyFont="1" applyFill="1" applyBorder="1" applyAlignment="1">
      <alignment horizontal="center"/>
    </xf>
    <xf numFmtId="165" fontId="0" fillId="15" borderId="18" xfId="2797" applyFont="1" applyFill="1" applyBorder="1" applyAlignment="1">
      <alignment horizontal="center" vertical="center"/>
    </xf>
    <xf numFmtId="165" fontId="0" fillId="15" borderId="25" xfId="2797" applyFont="1" applyFill="1" applyBorder="1" applyAlignment="1">
      <alignment horizontal="center" vertical="center"/>
    </xf>
    <xf numFmtId="0" fontId="0" fillId="15" borderId="25" xfId="0" applyFont="1" applyFill="1" applyBorder="1" applyAlignment="1">
      <alignment horizontal="center" vertical="center"/>
    </xf>
    <xf numFmtId="0" fontId="0" fillId="15" borderId="25" xfId="0" applyFont="1" applyFill="1" applyBorder="1" applyAlignment="1">
      <alignment horizontal="center" vertical="center" wrapText="1"/>
    </xf>
    <xf numFmtId="0" fontId="0" fillId="15" borderId="4" xfId="0" applyFont="1" applyFill="1" applyBorder="1" applyAlignment="1">
      <alignment horizontal="left" vertical="center" wrapText="1"/>
    </xf>
    <xf numFmtId="0" fontId="0" fillId="15" borderId="18" xfId="0" applyFont="1" applyFill="1" applyBorder="1" applyAlignment="1">
      <alignment horizontal="left" vertical="center" wrapText="1"/>
    </xf>
    <xf numFmtId="0" fontId="0" fillId="15" borderId="5" xfId="0" applyFont="1" applyFill="1" applyBorder="1" applyAlignment="1">
      <alignment horizontal="left" vertical="center" wrapText="1"/>
    </xf>
    <xf numFmtId="0" fontId="0" fillId="43" borderId="4" xfId="0" applyFont="1" applyFill="1" applyBorder="1" applyAlignment="1" applyProtection="1">
      <alignment horizontal="center" vertical="center" wrapText="1"/>
    </xf>
    <xf numFmtId="0" fontId="0" fillId="0" borderId="18" xfId="0" applyFont="1" applyFill="1" applyBorder="1" applyAlignment="1">
      <alignment horizontal="center" vertical="center" wrapText="1"/>
    </xf>
    <xf numFmtId="181" fontId="64" fillId="0" borderId="18" xfId="0" applyNumberFormat="1" applyFont="1" applyFill="1" applyBorder="1" applyAlignment="1">
      <alignment horizontal="center" vertical="center"/>
    </xf>
    <xf numFmtId="181" fontId="64" fillId="0" borderId="5" xfId="0" applyNumberFormat="1" applyFont="1" applyFill="1" applyBorder="1" applyAlignment="1">
      <alignment horizontal="center" vertical="center"/>
    </xf>
    <xf numFmtId="0" fontId="0" fillId="15" borderId="3" xfId="0" applyFill="1" applyBorder="1" applyAlignment="1">
      <alignment horizontal="center" vertical="center" wrapText="1"/>
    </xf>
    <xf numFmtId="0" fontId="0" fillId="15" borderId="4" xfId="0" applyFill="1" applyBorder="1" applyAlignment="1">
      <alignment horizontal="left" vertical="center"/>
    </xf>
    <xf numFmtId="0" fontId="0" fillId="15" borderId="5" xfId="0" applyFill="1" applyBorder="1" applyAlignment="1">
      <alignment horizontal="left" vertical="center"/>
    </xf>
    <xf numFmtId="1" fontId="40" fillId="15" borderId="18" xfId="1" applyNumberFormat="1" applyFont="1" applyFill="1" applyBorder="1" applyAlignment="1" applyProtection="1">
      <alignment horizontal="center" vertical="center" wrapText="1"/>
    </xf>
    <xf numFmtId="0" fontId="0" fillId="15" borderId="4" xfId="0" applyFont="1" applyFill="1" applyBorder="1" applyAlignment="1" applyProtection="1">
      <alignment horizontal="center" vertical="center" wrapText="1"/>
    </xf>
    <xf numFmtId="0" fontId="0" fillId="0" borderId="20"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5" xfId="0"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18" xfId="0" applyFont="1" applyFill="1" applyBorder="1" applyAlignment="1">
      <alignment horizontal="center" vertical="center" wrapText="1"/>
    </xf>
    <xf numFmtId="0" fontId="35" fillId="0" borderId="5" xfId="0" applyFont="1" applyFill="1" applyBorder="1" applyAlignment="1">
      <alignment horizontal="center" vertical="center" wrapText="1"/>
    </xf>
    <xf numFmtId="0" fontId="35" fillId="0" borderId="20" xfId="0" applyFont="1" applyFill="1" applyBorder="1" applyAlignment="1">
      <alignment horizontal="center" vertical="center"/>
    </xf>
    <xf numFmtId="0" fontId="35" fillId="0" borderId="18" xfId="0" applyFont="1" applyFill="1" applyBorder="1" applyAlignment="1">
      <alignment horizontal="center" vertical="center"/>
    </xf>
    <xf numFmtId="0" fontId="35" fillId="0" borderId="5" xfId="0" applyFont="1" applyFill="1" applyBorder="1" applyAlignment="1">
      <alignment horizontal="center" vertical="center"/>
    </xf>
    <xf numFmtId="0" fontId="35" fillId="0" borderId="4" xfId="0" applyFont="1" applyFill="1" applyBorder="1" applyAlignment="1">
      <alignment horizontal="center" vertical="center" wrapText="1"/>
    </xf>
    <xf numFmtId="164" fontId="35" fillId="0" borderId="4" xfId="0" applyNumberFormat="1" applyFont="1" applyFill="1" applyBorder="1" applyAlignment="1">
      <alignment horizontal="center" vertical="center"/>
    </xf>
    <xf numFmtId="164" fontId="35" fillId="0" borderId="18" xfId="0" applyNumberFormat="1" applyFont="1" applyFill="1" applyBorder="1" applyAlignment="1">
      <alignment horizontal="center" vertical="center"/>
    </xf>
    <xf numFmtId="164" fontId="35" fillId="0" borderId="5" xfId="0" applyNumberFormat="1" applyFont="1" applyFill="1" applyBorder="1" applyAlignment="1">
      <alignment horizontal="center" vertical="center"/>
    </xf>
    <xf numFmtId="9" fontId="1" fillId="15" borderId="4" xfId="1" applyFont="1" applyFill="1" applyBorder="1" applyAlignment="1">
      <alignment horizontal="center" vertical="center" wrapText="1"/>
    </xf>
    <xf numFmtId="9" fontId="1" fillId="15" borderId="18" xfId="1" applyFont="1" applyFill="1" applyBorder="1" applyAlignment="1">
      <alignment horizontal="center" vertical="center" wrapText="1"/>
    </xf>
    <xf numFmtId="0" fontId="0" fillId="15" borderId="22" xfId="0" applyFont="1" applyFill="1" applyBorder="1" applyAlignment="1">
      <alignment horizontal="center" vertical="center" wrapText="1"/>
    </xf>
    <xf numFmtId="0" fontId="0" fillId="15" borderId="30" xfId="0" applyFont="1" applyFill="1" applyBorder="1" applyAlignment="1">
      <alignment horizontal="center" vertical="center" wrapText="1"/>
    </xf>
    <xf numFmtId="0" fontId="0" fillId="15" borderId="19" xfId="0" applyFont="1" applyFill="1" applyBorder="1" applyAlignment="1">
      <alignment horizontal="center" vertical="center" wrapText="1"/>
    </xf>
    <xf numFmtId="0" fontId="0" fillId="15" borderId="24" xfId="0" applyFont="1" applyFill="1" applyBorder="1" applyAlignment="1">
      <alignment horizontal="center" vertical="center" wrapText="1"/>
    </xf>
    <xf numFmtId="0" fontId="0" fillId="15" borderId="20" xfId="0" applyFont="1" applyFill="1" applyBorder="1" applyAlignment="1">
      <alignment horizontal="center" vertical="center" wrapText="1"/>
    </xf>
    <xf numFmtId="0" fontId="0" fillId="15" borderId="29" xfId="0" applyFont="1" applyFill="1" applyBorder="1" applyAlignment="1">
      <alignment horizontal="center" vertical="center" wrapText="1"/>
    </xf>
    <xf numFmtId="0" fontId="0" fillId="15" borderId="31" xfId="0" applyFont="1" applyFill="1" applyBorder="1" applyAlignment="1">
      <alignment horizontal="center" vertical="center" wrapText="1"/>
    </xf>
    <xf numFmtId="0" fontId="0" fillId="15" borderId="33" xfId="0" applyFont="1" applyFill="1" applyBorder="1" applyAlignment="1">
      <alignment horizontal="center" vertical="center" wrapText="1"/>
    </xf>
    <xf numFmtId="0" fontId="0" fillId="15" borderId="3" xfId="0" applyFont="1" applyFill="1" applyBorder="1" applyAlignment="1">
      <alignment horizontal="center" vertical="center" wrapText="1"/>
    </xf>
    <xf numFmtId="0" fontId="0" fillId="15" borderId="32" xfId="0" applyFont="1" applyFill="1" applyBorder="1" applyAlignment="1">
      <alignment horizontal="center" vertical="center" wrapText="1"/>
    </xf>
    <xf numFmtId="0" fontId="0" fillId="15" borderId="34" xfId="0" applyFont="1" applyFill="1" applyBorder="1" applyAlignment="1">
      <alignment horizontal="center" vertical="center" wrapText="1"/>
    </xf>
    <xf numFmtId="9" fontId="1" fillId="0" borderId="4" xfId="0" applyNumberFormat="1" applyFont="1" applyFill="1" applyBorder="1" applyAlignment="1">
      <alignment horizontal="center" vertical="center"/>
    </xf>
    <xf numFmtId="9" fontId="1" fillId="0" borderId="18" xfId="0" applyNumberFormat="1" applyFont="1" applyFill="1" applyBorder="1" applyAlignment="1">
      <alignment horizontal="center" vertical="center"/>
    </xf>
    <xf numFmtId="9" fontId="1" fillId="0" borderId="5" xfId="0" applyNumberFormat="1" applyFont="1" applyFill="1" applyBorder="1" applyAlignment="1">
      <alignment horizontal="center" vertical="center"/>
    </xf>
    <xf numFmtId="10" fontId="1" fillId="0" borderId="4" xfId="0" applyNumberFormat="1" applyFont="1" applyFill="1" applyBorder="1" applyAlignment="1">
      <alignment horizontal="center" vertical="center"/>
    </xf>
    <xf numFmtId="0" fontId="72" fillId="15" borderId="4" xfId="0" applyFont="1" applyFill="1" applyBorder="1" applyAlignment="1">
      <alignment horizontal="left" vertical="center" wrapText="1"/>
    </xf>
    <xf numFmtId="0" fontId="72" fillId="15" borderId="18" xfId="0" applyFont="1" applyFill="1" applyBorder="1" applyAlignment="1">
      <alignment horizontal="left" vertical="center" wrapText="1"/>
    </xf>
    <xf numFmtId="0" fontId="72" fillId="15" borderId="5" xfId="0" applyFont="1" applyFill="1" applyBorder="1" applyAlignment="1">
      <alignment horizontal="left" vertical="center" wrapText="1"/>
    </xf>
    <xf numFmtId="0" fontId="67" fillId="15" borderId="4" xfId="0" applyFont="1" applyFill="1" applyBorder="1" applyAlignment="1">
      <alignment horizontal="left" vertical="center" wrapText="1"/>
    </xf>
    <xf numFmtId="0" fontId="1" fillId="0" borderId="4" xfId="0" applyFont="1" applyFill="1" applyBorder="1" applyAlignment="1">
      <alignment horizontal="center"/>
    </xf>
    <xf numFmtId="0" fontId="1" fillId="0" borderId="18" xfId="0" applyFont="1" applyFill="1" applyBorder="1" applyAlignment="1">
      <alignment horizontal="center"/>
    </xf>
    <xf numFmtId="0" fontId="1" fillId="0" borderId="5" xfId="0" applyFont="1" applyFill="1" applyBorder="1" applyAlignment="1">
      <alignment horizontal="center"/>
    </xf>
    <xf numFmtId="0" fontId="73" fillId="47" borderId="4" xfId="0" applyFont="1" applyFill="1" applyBorder="1" applyAlignment="1">
      <alignment horizontal="justify" vertical="center" wrapText="1"/>
    </xf>
    <xf numFmtId="0" fontId="67" fillId="15" borderId="18" xfId="0" applyFont="1" applyFill="1" applyBorder="1" applyAlignment="1">
      <alignment horizontal="justify" vertical="center" wrapText="1"/>
    </xf>
    <xf numFmtId="0" fontId="67" fillId="47" borderId="4" xfId="0" applyFont="1" applyFill="1" applyBorder="1" applyAlignment="1">
      <alignment horizontal="justify" vertical="center" wrapText="1"/>
    </xf>
    <xf numFmtId="0" fontId="67" fillId="15" borderId="5" xfId="0" applyFont="1" applyFill="1" applyBorder="1" applyAlignment="1">
      <alignment horizontal="justify" vertical="center" wrapText="1"/>
    </xf>
    <xf numFmtId="10" fontId="1" fillId="47" borderId="4" xfId="0" applyNumberFormat="1" applyFont="1" applyFill="1" applyBorder="1" applyAlignment="1">
      <alignment horizontal="center" vertical="center" wrapText="1"/>
    </xf>
    <xf numFmtId="10" fontId="1" fillId="0" borderId="3" xfId="0" applyNumberFormat="1" applyFont="1" applyFill="1" applyBorder="1" applyAlignment="1">
      <alignment horizontal="center" vertical="center" wrapText="1"/>
    </xf>
    <xf numFmtId="10" fontId="1" fillId="0" borderId="5" xfId="0" applyNumberFormat="1" applyFont="1" applyFill="1" applyBorder="1" applyAlignment="1">
      <alignment horizontal="center" vertical="center" wrapText="1"/>
    </xf>
    <xf numFmtId="10" fontId="1" fillId="15" borderId="4" xfId="0" applyNumberFormat="1" applyFont="1" applyFill="1" applyBorder="1" applyAlignment="1">
      <alignment horizontal="center" vertical="center"/>
    </xf>
    <xf numFmtId="10" fontId="1" fillId="0" borderId="18" xfId="0" applyNumberFormat="1" applyFont="1" applyFill="1" applyBorder="1" applyAlignment="1">
      <alignment horizontal="center" vertical="center"/>
    </xf>
    <xf numFmtId="10" fontId="1" fillId="0" borderId="5" xfId="0" applyNumberFormat="1" applyFont="1" applyFill="1" applyBorder="1" applyAlignment="1">
      <alignment horizontal="center" vertical="center"/>
    </xf>
    <xf numFmtId="181" fontId="1" fillId="15" borderId="18" xfId="0" applyNumberFormat="1" applyFont="1" applyFill="1" applyBorder="1" applyAlignment="1">
      <alignment horizontal="center" vertical="center"/>
    </xf>
    <xf numFmtId="181" fontId="1" fillId="15" borderId="5" xfId="0" applyNumberFormat="1" applyFont="1" applyFill="1" applyBorder="1" applyAlignment="1">
      <alignment horizontal="center" vertical="center"/>
    </xf>
    <xf numFmtId="9" fontId="1" fillId="15" borderId="18" xfId="1" applyFont="1" applyFill="1" applyBorder="1" applyAlignment="1">
      <alignment horizontal="center" vertical="center"/>
    </xf>
    <xf numFmtId="9" fontId="1" fillId="15" borderId="5" xfId="1" applyFont="1" applyFill="1" applyBorder="1" applyAlignment="1">
      <alignment horizontal="center" vertical="center"/>
    </xf>
    <xf numFmtId="0" fontId="72" fillId="15" borderId="28" xfId="0" applyFont="1" applyFill="1" applyBorder="1" applyAlignment="1">
      <alignment horizontal="left" vertical="center" wrapText="1"/>
    </xf>
    <xf numFmtId="0" fontId="72" fillId="15" borderId="27" xfId="0" applyFont="1" applyFill="1" applyBorder="1" applyAlignment="1">
      <alignment horizontal="left" vertical="center" wrapText="1"/>
    </xf>
    <xf numFmtId="0" fontId="72" fillId="15" borderId="23" xfId="0" applyFont="1" applyFill="1" applyBorder="1" applyAlignment="1">
      <alignment horizontal="left" vertical="center" wrapText="1"/>
    </xf>
    <xf numFmtId="0" fontId="39" fillId="38" borderId="4" xfId="0" applyFont="1" applyFill="1" applyBorder="1" applyAlignment="1">
      <alignment horizontal="center" vertical="center" wrapText="1"/>
    </xf>
    <xf numFmtId="0" fontId="39" fillId="38" borderId="18" xfId="0" applyFont="1" applyFill="1" applyBorder="1" applyAlignment="1">
      <alignment horizontal="center" vertical="center" wrapText="1"/>
    </xf>
    <xf numFmtId="49" fontId="66" fillId="15" borderId="2" xfId="0" applyNumberFormat="1" applyFont="1" applyFill="1" applyBorder="1" applyAlignment="1">
      <alignment horizontal="left" vertical="center" wrapText="1"/>
    </xf>
    <xf numFmtId="49" fontId="66" fillId="15" borderId="2" xfId="0" applyNumberFormat="1" applyFont="1" applyFill="1" applyBorder="1" applyAlignment="1">
      <alignment horizontal="left" vertical="center"/>
    </xf>
    <xf numFmtId="183" fontId="0" fillId="15" borderId="20" xfId="0" applyNumberFormat="1" applyFont="1" applyFill="1" applyBorder="1" applyAlignment="1">
      <alignment horizontal="center" vertical="center"/>
    </xf>
    <xf numFmtId="183" fontId="0" fillId="15" borderId="18" xfId="0" applyNumberFormat="1" applyFont="1" applyFill="1" applyBorder="1" applyAlignment="1">
      <alignment horizontal="center" vertical="center"/>
    </xf>
    <xf numFmtId="0" fontId="0" fillId="15" borderId="20" xfId="0" applyFont="1" applyFill="1" applyBorder="1" applyAlignment="1">
      <alignment horizontal="center" vertical="center"/>
    </xf>
    <xf numFmtId="0" fontId="0" fillId="15" borderId="20" xfId="0" applyFont="1" applyFill="1" applyBorder="1" applyAlignment="1">
      <alignment horizontal="center"/>
    </xf>
    <xf numFmtId="165" fontId="0" fillId="15" borderId="20" xfId="2797" applyFont="1" applyFill="1" applyBorder="1" applyAlignment="1">
      <alignment horizontal="center" vertical="center"/>
    </xf>
    <xf numFmtId="0" fontId="39" fillId="38" borderId="3" xfId="0" applyFont="1" applyFill="1" applyBorder="1" applyAlignment="1" applyProtection="1">
      <alignment horizontal="center" vertical="center" wrapText="1"/>
      <protection locked="0"/>
    </xf>
    <xf numFmtId="0" fontId="39" fillId="38" borderId="4" xfId="0" applyFont="1" applyFill="1" applyBorder="1" applyAlignment="1" applyProtection="1">
      <alignment horizontal="center" vertical="center" wrapText="1"/>
      <protection locked="0"/>
    </xf>
    <xf numFmtId="0" fontId="1" fillId="15" borderId="18" xfId="0" applyFont="1" applyFill="1" applyBorder="1" applyAlignment="1">
      <alignment horizontal="center"/>
    </xf>
    <xf numFmtId="0" fontId="1" fillId="15" borderId="5" xfId="0" applyFont="1" applyFill="1" applyBorder="1" applyAlignment="1">
      <alignment horizontal="center"/>
    </xf>
    <xf numFmtId="0" fontId="0" fillId="41" borderId="4" xfId="0" applyFont="1" applyFill="1" applyBorder="1" applyAlignment="1">
      <alignment horizontal="center"/>
    </xf>
    <xf numFmtId="0" fontId="0" fillId="41" borderId="18" xfId="0" applyFont="1" applyFill="1" applyBorder="1" applyAlignment="1">
      <alignment horizontal="center"/>
    </xf>
    <xf numFmtId="0" fontId="0" fillId="41" borderId="5" xfId="0" applyFont="1" applyFill="1" applyBorder="1" applyAlignment="1">
      <alignment horizontal="center"/>
    </xf>
    <xf numFmtId="165" fontId="0" fillId="41" borderId="4" xfId="2797" applyFont="1" applyFill="1" applyBorder="1" applyAlignment="1">
      <alignment horizontal="center" vertical="center"/>
    </xf>
    <xf numFmtId="165" fontId="0" fillId="41" borderId="18" xfId="2797" applyFont="1" applyFill="1" applyBorder="1" applyAlignment="1">
      <alignment horizontal="center" vertical="center"/>
    </xf>
    <xf numFmtId="0" fontId="0" fillId="15" borderId="3" xfId="0" applyFont="1" applyFill="1" applyBorder="1" applyAlignment="1">
      <alignment horizontal="center"/>
    </xf>
    <xf numFmtId="0" fontId="32" fillId="15" borderId="3" xfId="0" applyFont="1" applyFill="1" applyBorder="1" applyAlignment="1">
      <alignment horizontal="center" vertical="center"/>
    </xf>
    <xf numFmtId="0" fontId="35" fillId="38" borderId="3" xfId="0" applyFont="1" applyFill="1" applyBorder="1" applyAlignment="1">
      <alignment horizontal="center" vertical="center" wrapText="1"/>
    </xf>
    <xf numFmtId="0" fontId="35" fillId="38" borderId="4" xfId="0" applyFont="1" applyFill="1" applyBorder="1" applyAlignment="1">
      <alignment horizontal="center" vertical="center" wrapText="1"/>
    </xf>
    <xf numFmtId="0" fontId="35" fillId="38" borderId="18" xfId="0" applyFont="1" applyFill="1" applyBorder="1" applyAlignment="1">
      <alignment horizontal="center" vertical="center" wrapText="1"/>
    </xf>
    <xf numFmtId="0" fontId="35" fillId="38" borderId="3" xfId="0" applyFont="1" applyFill="1" applyBorder="1" applyAlignment="1" applyProtection="1">
      <alignment horizontal="center" vertical="center" wrapText="1"/>
      <protection locked="0"/>
    </xf>
    <xf numFmtId="0" fontId="35" fillId="38" borderId="4" xfId="0" applyFont="1" applyFill="1" applyBorder="1" applyAlignment="1" applyProtection="1">
      <alignment horizontal="center" vertical="center" wrapText="1"/>
      <protection locked="0"/>
    </xf>
    <xf numFmtId="49" fontId="35" fillId="38" borderId="4" xfId="0" applyNumberFormat="1" applyFont="1" applyFill="1" applyBorder="1" applyAlignment="1">
      <alignment horizontal="center" vertical="center" wrapText="1"/>
    </xf>
    <xf numFmtId="49" fontId="35" fillId="38" borderId="18" xfId="0" applyNumberFormat="1" applyFont="1" applyFill="1" applyBorder="1" applyAlignment="1">
      <alignment horizontal="center" vertical="center" wrapText="1"/>
    </xf>
    <xf numFmtId="49" fontId="98" fillId="15" borderId="3" xfId="0" applyNumberFormat="1" applyFont="1" applyFill="1" applyBorder="1" applyAlignment="1">
      <alignment horizontal="left" vertical="center"/>
    </xf>
    <xf numFmtId="49" fontId="98" fillId="15" borderId="3" xfId="0" applyNumberFormat="1" applyFont="1" applyFill="1" applyBorder="1" applyAlignment="1">
      <alignment horizontal="left" vertical="center" wrapText="1"/>
    </xf>
    <xf numFmtId="49" fontId="35" fillId="46" borderId="15" xfId="0" applyNumberFormat="1" applyFont="1" applyFill="1" applyBorder="1" applyAlignment="1">
      <alignment horizontal="center" vertical="center"/>
    </xf>
    <xf numFmtId="49" fontId="35" fillId="0" borderId="16" xfId="0" applyNumberFormat="1" applyFont="1" applyFill="1" applyBorder="1" applyAlignment="1">
      <alignment horizontal="center" vertical="center"/>
    </xf>
    <xf numFmtId="49" fontId="35" fillId="45" borderId="16" xfId="0" applyNumberFormat="1" applyFont="1" applyFill="1" applyBorder="1" applyAlignment="1">
      <alignment horizontal="center" vertical="center"/>
    </xf>
    <xf numFmtId="49" fontId="35" fillId="46" borderId="16" xfId="0" applyNumberFormat="1" applyFont="1" applyFill="1" applyBorder="1" applyAlignment="1">
      <alignment horizontal="center" vertical="center"/>
    </xf>
    <xf numFmtId="49" fontId="35" fillId="0" borderId="17" xfId="0" applyNumberFormat="1" applyFont="1" applyFill="1" applyBorder="1" applyAlignment="1">
      <alignment horizontal="center" vertical="center"/>
    </xf>
    <xf numFmtId="0" fontId="35" fillId="38" borderId="18" xfId="0" applyFont="1" applyFill="1" applyBorder="1" applyAlignment="1" applyProtection="1">
      <alignment horizontal="center" vertical="center" wrapText="1"/>
      <protection locked="0"/>
    </xf>
    <xf numFmtId="0" fontId="35" fillId="41" borderId="3" xfId="0" applyFont="1" applyFill="1" applyBorder="1" applyAlignment="1" applyProtection="1">
      <alignment horizontal="center" vertical="center" wrapText="1"/>
      <protection locked="0"/>
    </xf>
    <xf numFmtId="0" fontId="35" fillId="41" borderId="4" xfId="0" applyFont="1" applyFill="1" applyBorder="1" applyAlignment="1" applyProtection="1">
      <alignment horizontal="center" vertical="center" wrapText="1"/>
      <protection locked="0"/>
    </xf>
    <xf numFmtId="0" fontId="39" fillId="38" borderId="18" xfId="0" applyFont="1" applyFill="1" applyBorder="1" applyAlignment="1" applyProtection="1">
      <alignment horizontal="center" vertical="center" wrapText="1"/>
      <protection locked="0"/>
    </xf>
    <xf numFmtId="0" fontId="32" fillId="46" borderId="3" xfId="0" applyFont="1" applyFill="1" applyBorder="1" applyAlignment="1">
      <alignment horizontal="center" vertical="center"/>
    </xf>
    <xf numFmtId="0" fontId="32" fillId="45" borderId="3" xfId="0" applyFont="1" applyFill="1" applyBorder="1" applyAlignment="1">
      <alignment horizontal="center" vertical="center"/>
    </xf>
    <xf numFmtId="0" fontId="32" fillId="0" borderId="3" xfId="0" applyFont="1" applyFill="1" applyBorder="1" applyAlignment="1">
      <alignment horizontal="center" vertical="center"/>
    </xf>
    <xf numFmtId="0" fontId="0" fillId="15" borderId="20" xfId="0" applyFont="1" applyFill="1" applyBorder="1" applyAlignment="1">
      <alignment horizontal="left" vertical="center" wrapText="1"/>
    </xf>
    <xf numFmtId="0" fontId="0" fillId="0" borderId="20"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25" xfId="0" applyFont="1" applyFill="1" applyBorder="1" applyAlignment="1">
      <alignment horizontal="center" vertical="center"/>
    </xf>
    <xf numFmtId="0" fontId="35" fillId="0" borderId="4"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5" fillId="0" borderId="5" xfId="0" applyFont="1" applyFill="1" applyBorder="1" applyAlignment="1">
      <alignment horizontal="left" vertical="center" wrapText="1"/>
    </xf>
    <xf numFmtId="0" fontId="0" fillId="15" borderId="4" xfId="0" applyFill="1" applyBorder="1" applyAlignment="1">
      <alignment horizontal="justify" vertical="center" wrapText="1"/>
    </xf>
    <xf numFmtId="0" fontId="0" fillId="15" borderId="18" xfId="0" applyFill="1" applyBorder="1" applyAlignment="1">
      <alignment horizontal="justify" vertical="center" wrapText="1"/>
    </xf>
    <xf numFmtId="0" fontId="0" fillId="15" borderId="5" xfId="0" applyFill="1" applyBorder="1" applyAlignment="1">
      <alignment horizontal="justify" vertical="center" wrapText="1"/>
    </xf>
    <xf numFmtId="0" fontId="49" fillId="15" borderId="3" xfId="0" applyFont="1" applyFill="1" applyBorder="1" applyAlignment="1">
      <alignment horizontal="left" vertical="center" wrapText="1"/>
    </xf>
    <xf numFmtId="0" fontId="0" fillId="15" borderId="3" xfId="0" applyFont="1" applyFill="1" applyBorder="1" applyAlignment="1">
      <alignment horizontal="left" vertical="center" wrapText="1"/>
    </xf>
    <xf numFmtId="0" fontId="41" fillId="0" borderId="3" xfId="0" applyFont="1" applyFill="1" applyBorder="1" applyAlignment="1">
      <alignment horizontal="left" vertical="center" wrapText="1"/>
    </xf>
    <xf numFmtId="9" fontId="44" fillId="15" borderId="4" xfId="1" applyFont="1" applyFill="1" applyBorder="1" applyAlignment="1" applyProtection="1">
      <alignment horizontal="left" vertical="center"/>
    </xf>
    <xf numFmtId="9" fontId="44" fillId="15" borderId="18" xfId="1" applyFont="1" applyFill="1" applyBorder="1" applyAlignment="1" applyProtection="1">
      <alignment horizontal="left" vertical="center"/>
    </xf>
    <xf numFmtId="9" fontId="44" fillId="15" borderId="3" xfId="1" applyFont="1" applyFill="1" applyBorder="1" applyAlignment="1" applyProtection="1">
      <alignment horizontal="left" vertical="center"/>
    </xf>
    <xf numFmtId="0" fontId="41" fillId="15" borderId="3" xfId="0" applyFont="1" applyFill="1" applyBorder="1" applyAlignment="1">
      <alignment horizontal="left" vertical="center" wrapText="1"/>
    </xf>
    <xf numFmtId="0" fontId="0" fillId="15" borderId="4" xfId="0" applyFill="1" applyBorder="1" applyAlignment="1">
      <alignment horizontal="center" vertical="center" wrapText="1"/>
    </xf>
    <xf numFmtId="0" fontId="0" fillId="15" borderId="5" xfId="0" applyFill="1" applyBorder="1" applyAlignment="1">
      <alignment horizontal="center" vertical="center" wrapText="1"/>
    </xf>
    <xf numFmtId="0" fontId="35" fillId="0" borderId="3" xfId="0" applyFont="1" applyFill="1" applyBorder="1" applyAlignment="1">
      <alignment horizontal="left" vertical="center" wrapText="1"/>
    </xf>
    <xf numFmtId="184" fontId="49" fillId="15" borderId="4" xfId="2799" applyNumberFormat="1" applyFont="1" applyFill="1" applyBorder="1" applyAlignment="1">
      <alignment horizontal="center" vertical="center" wrapText="1"/>
    </xf>
    <xf numFmtId="184" fontId="49" fillId="15" borderId="5" xfId="2799" applyNumberFormat="1" applyFont="1" applyFill="1" applyBorder="1" applyAlignment="1">
      <alignment horizontal="center" vertical="center" wrapText="1"/>
    </xf>
    <xf numFmtId="0" fontId="49" fillId="15" borderId="4" xfId="0" applyFont="1" applyFill="1" applyBorder="1" applyAlignment="1">
      <alignment horizontal="center" vertical="center" wrapText="1"/>
    </xf>
    <xf numFmtId="0" fontId="49" fillId="15" borderId="5" xfId="0" applyFont="1" applyFill="1" applyBorder="1" applyAlignment="1">
      <alignment horizontal="center" vertical="center" wrapText="1"/>
    </xf>
    <xf numFmtId="0" fontId="49" fillId="15" borderId="4" xfId="0" applyFont="1" applyFill="1" applyBorder="1" applyAlignment="1">
      <alignment horizontal="center" vertical="center"/>
    </xf>
    <xf numFmtId="0" fontId="49" fillId="15" borderId="18" xfId="0" applyFont="1" applyFill="1" applyBorder="1" applyAlignment="1">
      <alignment horizontal="center" vertical="center"/>
    </xf>
    <xf numFmtId="0" fontId="49" fillId="15" borderId="5" xfId="0" applyFont="1" applyFill="1" applyBorder="1" applyAlignment="1">
      <alignment horizontal="center" vertical="center"/>
    </xf>
    <xf numFmtId="0" fontId="49" fillId="15" borderId="18" xfId="0" applyFont="1" applyFill="1" applyBorder="1" applyAlignment="1">
      <alignment horizontal="center" vertical="center" wrapText="1"/>
    </xf>
    <xf numFmtId="0" fontId="49" fillId="15" borderId="3" xfId="0" applyFont="1" applyFill="1" applyBorder="1" applyAlignment="1">
      <alignment horizontal="center" vertical="center" wrapText="1"/>
    </xf>
    <xf numFmtId="49" fontId="56" fillId="15" borderId="15" xfId="0" applyNumberFormat="1" applyFont="1" applyFill="1" applyBorder="1" applyAlignment="1">
      <alignment horizontal="center" vertical="center" wrapText="1"/>
    </xf>
    <xf numFmtId="49" fontId="56" fillId="15" borderId="16" xfId="0" applyNumberFormat="1" applyFont="1" applyFill="1" applyBorder="1" applyAlignment="1">
      <alignment horizontal="center" vertical="center" wrapText="1"/>
    </xf>
    <xf numFmtId="184" fontId="49" fillId="15" borderId="18" xfId="2799" applyNumberFormat="1" applyFont="1" applyFill="1" applyBorder="1" applyAlignment="1">
      <alignment horizontal="center" vertical="center" wrapText="1"/>
    </xf>
    <xf numFmtId="0" fontId="67" fillId="0" borderId="4" xfId="0" applyFont="1" applyBorder="1" applyAlignment="1">
      <alignment horizontal="left" vertical="center" wrapText="1"/>
    </xf>
    <xf numFmtId="0" fontId="67" fillId="0" borderId="18" xfId="0" applyFont="1" applyBorder="1" applyAlignment="1">
      <alignment horizontal="left" vertical="center" wrapText="1"/>
    </xf>
    <xf numFmtId="0" fontId="67" fillId="0" borderId="5" xfId="0" applyFont="1" applyBorder="1" applyAlignment="1">
      <alignment horizontal="left" vertical="center" wrapText="1"/>
    </xf>
    <xf numFmtId="184" fontId="58" fillId="15" borderId="4" xfId="2799" applyNumberFormat="1" applyFont="1" applyFill="1" applyBorder="1" applyAlignment="1">
      <alignment horizontal="center" vertical="center" wrapText="1"/>
    </xf>
    <xf numFmtId="184" fontId="58" fillId="15" borderId="18" xfId="2799" applyNumberFormat="1" applyFont="1" applyFill="1" applyBorder="1" applyAlignment="1">
      <alignment horizontal="center" vertical="center" wrapText="1"/>
    </xf>
    <xf numFmtId="184" fontId="58" fillId="15" borderId="5" xfId="2799" applyNumberFormat="1" applyFont="1" applyFill="1" applyBorder="1" applyAlignment="1">
      <alignment horizontal="center" vertical="center" wrapText="1"/>
    </xf>
    <xf numFmtId="0" fontId="0" fillId="0" borderId="18" xfId="0" applyFont="1" applyFill="1" applyBorder="1" applyAlignment="1" applyProtection="1">
      <alignment horizontal="center" vertical="center" wrapText="1"/>
    </xf>
    <xf numFmtId="0" fontId="0" fillId="0" borderId="5" xfId="0" applyFont="1" applyFill="1" applyBorder="1" applyAlignment="1" applyProtection="1">
      <alignment horizontal="center" vertical="center" wrapText="1"/>
    </xf>
    <xf numFmtId="181" fontId="1" fillId="0" borderId="4" xfId="1" applyNumberFormat="1" applyFont="1" applyFill="1" applyBorder="1" applyAlignment="1">
      <alignment horizontal="center" vertical="center" wrapText="1"/>
    </xf>
    <xf numFmtId="181" fontId="1" fillId="0" borderId="18" xfId="1" applyNumberFormat="1" applyFont="1" applyFill="1" applyBorder="1" applyAlignment="1">
      <alignment horizontal="center" vertical="center" wrapText="1"/>
    </xf>
    <xf numFmtId="181" fontId="1" fillId="0" borderId="5" xfId="1" applyNumberFormat="1" applyFont="1" applyFill="1" applyBorder="1" applyAlignment="1">
      <alignment horizontal="center" vertical="center" wrapText="1"/>
    </xf>
  </cellXfs>
  <cellStyles count="2800">
    <cellStyle name="20% - Énfasis1 10" xfId="2"/>
    <cellStyle name="20% - Énfasis1 10 2" xfId="3"/>
    <cellStyle name="20% - Énfasis1 10 3" xfId="4"/>
    <cellStyle name="20% - Énfasis1 10 4" xfId="5"/>
    <cellStyle name="20% - Énfasis1 10 5" xfId="6"/>
    <cellStyle name="20% - Énfasis1 11" xfId="7"/>
    <cellStyle name="20% - Énfasis1 11 2" xfId="8"/>
    <cellStyle name="20% - Énfasis1 11 3" xfId="9"/>
    <cellStyle name="20% - Énfasis1 11 4" xfId="10"/>
    <cellStyle name="20% - Énfasis1 11 5" xfId="11"/>
    <cellStyle name="20% - Énfasis1 12" xfId="12"/>
    <cellStyle name="20% - Énfasis1 12 2" xfId="13"/>
    <cellStyle name="20% - Énfasis1 12 3" xfId="14"/>
    <cellStyle name="20% - Énfasis1 12 4" xfId="15"/>
    <cellStyle name="20% - Énfasis1 12 5" xfId="16"/>
    <cellStyle name="20% - Énfasis1 13" xfId="17"/>
    <cellStyle name="20% - Énfasis1 13 2" xfId="18"/>
    <cellStyle name="20% - Énfasis1 13 3" xfId="19"/>
    <cellStyle name="20% - Énfasis1 13 4" xfId="20"/>
    <cellStyle name="20% - Énfasis1 13 5" xfId="21"/>
    <cellStyle name="20% - Énfasis1 14" xfId="22"/>
    <cellStyle name="20% - Énfasis1 14 2" xfId="23"/>
    <cellStyle name="20% - Énfasis1 14 3" xfId="24"/>
    <cellStyle name="20% - Énfasis1 14 4" xfId="25"/>
    <cellStyle name="20% - Énfasis1 14 5" xfId="26"/>
    <cellStyle name="20% - Énfasis1 15" xfId="27"/>
    <cellStyle name="20% - Énfasis1 15 2" xfId="28"/>
    <cellStyle name="20% - Énfasis1 15 3" xfId="29"/>
    <cellStyle name="20% - Énfasis1 15 4" xfId="30"/>
    <cellStyle name="20% - Énfasis1 15 5" xfId="31"/>
    <cellStyle name="20% - Énfasis1 16" xfId="32"/>
    <cellStyle name="20% - Énfasis1 16 2" xfId="33"/>
    <cellStyle name="20% - Énfasis1 16 3" xfId="34"/>
    <cellStyle name="20% - Énfasis1 16 4" xfId="35"/>
    <cellStyle name="20% - Énfasis1 16 5" xfId="36"/>
    <cellStyle name="20% - Énfasis1 17" xfId="37"/>
    <cellStyle name="20% - Énfasis1 17 2" xfId="38"/>
    <cellStyle name="20% - Énfasis1 17 3" xfId="39"/>
    <cellStyle name="20% - Énfasis1 17 4" xfId="40"/>
    <cellStyle name="20% - Énfasis1 17 5" xfId="41"/>
    <cellStyle name="20% - Énfasis1 18" xfId="42"/>
    <cellStyle name="20% - Énfasis1 19" xfId="43"/>
    <cellStyle name="20% - Énfasis1 2" xfId="44"/>
    <cellStyle name="20% - Énfasis1 2 2" xfId="45"/>
    <cellStyle name="20% - Énfasis1 2 2 2" xfId="46"/>
    <cellStyle name="20% - Énfasis1 2 2 3" xfId="47"/>
    <cellStyle name="20% - Énfasis1 2 2 4" xfId="48"/>
    <cellStyle name="20% - Énfasis1 2 2 5" xfId="49"/>
    <cellStyle name="20% - Énfasis1 2 3" xfId="50"/>
    <cellStyle name="20% - Énfasis1 2 4" xfId="51"/>
    <cellStyle name="20% - Énfasis1 2 5" xfId="52"/>
    <cellStyle name="20% - Énfasis1 2 6" xfId="53"/>
    <cellStyle name="20% - Énfasis1 20" xfId="54"/>
    <cellStyle name="20% - Énfasis1 21" xfId="55"/>
    <cellStyle name="20% - Énfasis1 22" xfId="56"/>
    <cellStyle name="20% - Énfasis1 23" xfId="57"/>
    <cellStyle name="20% - Énfasis1 24" xfId="58"/>
    <cellStyle name="20% - Énfasis1 25" xfId="59"/>
    <cellStyle name="20% - Énfasis1 26" xfId="60"/>
    <cellStyle name="20% - Énfasis1 27" xfId="61"/>
    <cellStyle name="20% - Énfasis1 28" xfId="62"/>
    <cellStyle name="20% - Énfasis1 29" xfId="63"/>
    <cellStyle name="20% - Énfasis1 3" xfId="64"/>
    <cellStyle name="20% - Énfasis1 3 2" xfId="65"/>
    <cellStyle name="20% - Énfasis1 3 2 2" xfId="66"/>
    <cellStyle name="20% - Énfasis1 3 2 3" xfId="67"/>
    <cellStyle name="20% - Énfasis1 3 2 4" xfId="68"/>
    <cellStyle name="20% - Énfasis1 3 2 5" xfId="69"/>
    <cellStyle name="20% - Énfasis1 3 3" xfId="70"/>
    <cellStyle name="20% - Énfasis1 3 4" xfId="71"/>
    <cellStyle name="20% - Énfasis1 3 5" xfId="72"/>
    <cellStyle name="20% - Énfasis1 3 6" xfId="73"/>
    <cellStyle name="20% - Énfasis1 30" xfId="74"/>
    <cellStyle name="20% - Énfasis1 31" xfId="75"/>
    <cellStyle name="20% - Énfasis1 32" xfId="76"/>
    <cellStyle name="20% - Énfasis1 4" xfId="77"/>
    <cellStyle name="20% - Énfasis1 4 2" xfId="78"/>
    <cellStyle name="20% - Énfasis1 4 2 2" xfId="79"/>
    <cellStyle name="20% - Énfasis1 4 2 3" xfId="80"/>
    <cellStyle name="20% - Énfasis1 4 2 4" xfId="81"/>
    <cellStyle name="20% - Énfasis1 4 2 5" xfId="82"/>
    <cellStyle name="20% - Énfasis1 4 3" xfId="83"/>
    <cellStyle name="20% - Énfasis1 4 4" xfId="84"/>
    <cellStyle name="20% - Énfasis1 4 5" xfId="85"/>
    <cellStyle name="20% - Énfasis1 4 6" xfId="86"/>
    <cellStyle name="20% - Énfasis1 5" xfId="87"/>
    <cellStyle name="20% - Énfasis1 5 2" xfId="88"/>
    <cellStyle name="20% - Énfasis1 5 2 2" xfId="89"/>
    <cellStyle name="20% - Énfasis1 5 2 3" xfId="90"/>
    <cellStyle name="20% - Énfasis1 5 2 4" xfId="91"/>
    <cellStyle name="20% - Énfasis1 5 2 5" xfId="92"/>
    <cellStyle name="20% - Énfasis1 5 3" xfId="93"/>
    <cellStyle name="20% - Énfasis1 5 4" xfId="94"/>
    <cellStyle name="20% - Énfasis1 5 5" xfId="95"/>
    <cellStyle name="20% - Énfasis1 5 6" xfId="96"/>
    <cellStyle name="20% - Énfasis1 6" xfId="97"/>
    <cellStyle name="20% - Énfasis1 6 2" xfId="98"/>
    <cellStyle name="20% - Énfasis1 6 2 2" xfId="99"/>
    <cellStyle name="20% - Énfasis1 6 2 3" xfId="100"/>
    <cellStyle name="20% - Énfasis1 6 2 4" xfId="101"/>
    <cellStyle name="20% - Énfasis1 6 2 5" xfId="102"/>
    <cellStyle name="20% - Énfasis1 6 3" xfId="103"/>
    <cellStyle name="20% - Énfasis1 6 4" xfId="104"/>
    <cellStyle name="20% - Énfasis1 6 5" xfId="105"/>
    <cellStyle name="20% - Énfasis1 6 6" xfId="106"/>
    <cellStyle name="20% - Énfasis1 7" xfId="107"/>
    <cellStyle name="20% - Énfasis1 7 2" xfId="108"/>
    <cellStyle name="20% - Énfasis1 7 2 2" xfId="109"/>
    <cellStyle name="20% - Énfasis1 7 2 3" xfId="110"/>
    <cellStyle name="20% - Énfasis1 7 2 4" xfId="111"/>
    <cellStyle name="20% - Énfasis1 7 2 5" xfId="112"/>
    <cellStyle name="20% - Énfasis1 7 3" xfId="113"/>
    <cellStyle name="20% - Énfasis1 7 4" xfId="114"/>
    <cellStyle name="20% - Énfasis1 7 5" xfId="115"/>
    <cellStyle name="20% - Énfasis1 7 6" xfId="116"/>
    <cellStyle name="20% - Énfasis1 8" xfId="117"/>
    <cellStyle name="20% - Énfasis1 8 2" xfId="118"/>
    <cellStyle name="20% - Énfasis1 8 2 2" xfId="119"/>
    <cellStyle name="20% - Énfasis1 8 2 3" xfId="120"/>
    <cellStyle name="20% - Énfasis1 8 2 4" xfId="121"/>
    <cellStyle name="20% - Énfasis1 8 2 5" xfId="122"/>
    <cellStyle name="20% - Énfasis1 8 3" xfId="123"/>
    <cellStyle name="20% - Énfasis1 8 4" xfId="124"/>
    <cellStyle name="20% - Énfasis1 8 5" xfId="125"/>
    <cellStyle name="20% - Énfasis1 8 6" xfId="126"/>
    <cellStyle name="20% - Énfasis1 9" xfId="127"/>
    <cellStyle name="20% - Énfasis1 9 2" xfId="128"/>
    <cellStyle name="20% - Énfasis1 9 3" xfId="129"/>
    <cellStyle name="20% - Énfasis1 9 4" xfId="130"/>
    <cellStyle name="20% - Énfasis1 9 5" xfId="131"/>
    <cellStyle name="20% - Énfasis2 10" xfId="132"/>
    <cellStyle name="20% - Énfasis2 10 2" xfId="133"/>
    <cellStyle name="20% - Énfasis2 10 3" xfId="134"/>
    <cellStyle name="20% - Énfasis2 10 4" xfId="135"/>
    <cellStyle name="20% - Énfasis2 10 5" xfId="136"/>
    <cellStyle name="20% - Énfasis2 11" xfId="137"/>
    <cellStyle name="20% - Énfasis2 11 2" xfId="138"/>
    <cellStyle name="20% - Énfasis2 11 3" xfId="139"/>
    <cellStyle name="20% - Énfasis2 11 4" xfId="140"/>
    <cellStyle name="20% - Énfasis2 11 5" xfId="141"/>
    <cellStyle name="20% - Énfasis2 12" xfId="142"/>
    <cellStyle name="20% - Énfasis2 12 2" xfId="143"/>
    <cellStyle name="20% - Énfasis2 12 3" xfId="144"/>
    <cellStyle name="20% - Énfasis2 12 4" xfId="145"/>
    <cellStyle name="20% - Énfasis2 12 5" xfId="146"/>
    <cellStyle name="20% - Énfasis2 13" xfId="147"/>
    <cellStyle name="20% - Énfasis2 13 2" xfId="148"/>
    <cellStyle name="20% - Énfasis2 13 3" xfId="149"/>
    <cellStyle name="20% - Énfasis2 13 4" xfId="150"/>
    <cellStyle name="20% - Énfasis2 13 5" xfId="151"/>
    <cellStyle name="20% - Énfasis2 14" xfId="152"/>
    <cellStyle name="20% - Énfasis2 14 2" xfId="153"/>
    <cellStyle name="20% - Énfasis2 14 3" xfId="154"/>
    <cellStyle name="20% - Énfasis2 14 4" xfId="155"/>
    <cellStyle name="20% - Énfasis2 14 5" xfId="156"/>
    <cellStyle name="20% - Énfasis2 15" xfId="157"/>
    <cellStyle name="20% - Énfasis2 15 2" xfId="158"/>
    <cellStyle name="20% - Énfasis2 15 3" xfId="159"/>
    <cellStyle name="20% - Énfasis2 15 4" xfId="160"/>
    <cellStyle name="20% - Énfasis2 15 5" xfId="161"/>
    <cellStyle name="20% - Énfasis2 16" xfId="162"/>
    <cellStyle name="20% - Énfasis2 16 2" xfId="163"/>
    <cellStyle name="20% - Énfasis2 16 3" xfId="164"/>
    <cellStyle name="20% - Énfasis2 16 4" xfId="165"/>
    <cellStyle name="20% - Énfasis2 16 5" xfId="166"/>
    <cellStyle name="20% - Énfasis2 17" xfId="167"/>
    <cellStyle name="20% - Énfasis2 17 2" xfId="168"/>
    <cellStyle name="20% - Énfasis2 17 3" xfId="169"/>
    <cellStyle name="20% - Énfasis2 17 4" xfId="170"/>
    <cellStyle name="20% - Énfasis2 17 5" xfId="171"/>
    <cellStyle name="20% - Énfasis2 18" xfId="172"/>
    <cellStyle name="20% - Énfasis2 19" xfId="173"/>
    <cellStyle name="20% - Énfasis2 2" xfId="174"/>
    <cellStyle name="20% - Énfasis2 2 2" xfId="175"/>
    <cellStyle name="20% - Énfasis2 2 2 2" xfId="176"/>
    <cellStyle name="20% - Énfasis2 2 2 3" xfId="177"/>
    <cellStyle name="20% - Énfasis2 2 2 4" xfId="178"/>
    <cellStyle name="20% - Énfasis2 2 2 5" xfId="179"/>
    <cellStyle name="20% - Énfasis2 2 3" xfId="180"/>
    <cellStyle name="20% - Énfasis2 2 4" xfId="181"/>
    <cellStyle name="20% - Énfasis2 2 5" xfId="182"/>
    <cellStyle name="20% - Énfasis2 2 6" xfId="183"/>
    <cellStyle name="20% - Énfasis2 20" xfId="184"/>
    <cellStyle name="20% - Énfasis2 21" xfId="185"/>
    <cellStyle name="20% - Énfasis2 22" xfId="186"/>
    <cellStyle name="20% - Énfasis2 23" xfId="187"/>
    <cellStyle name="20% - Énfasis2 24" xfId="188"/>
    <cellStyle name="20% - Énfasis2 25" xfId="189"/>
    <cellStyle name="20% - Énfasis2 26" xfId="190"/>
    <cellStyle name="20% - Énfasis2 27" xfId="191"/>
    <cellStyle name="20% - Énfasis2 28" xfId="192"/>
    <cellStyle name="20% - Énfasis2 29" xfId="193"/>
    <cellStyle name="20% - Énfasis2 3" xfId="194"/>
    <cellStyle name="20% - Énfasis2 3 2" xfId="195"/>
    <cellStyle name="20% - Énfasis2 3 2 2" xfId="196"/>
    <cellStyle name="20% - Énfasis2 3 2 3" xfId="197"/>
    <cellStyle name="20% - Énfasis2 3 2 4" xfId="198"/>
    <cellStyle name="20% - Énfasis2 3 2 5" xfId="199"/>
    <cellStyle name="20% - Énfasis2 3 3" xfId="200"/>
    <cellStyle name="20% - Énfasis2 3 4" xfId="201"/>
    <cellStyle name="20% - Énfasis2 3 5" xfId="202"/>
    <cellStyle name="20% - Énfasis2 3 6" xfId="203"/>
    <cellStyle name="20% - Énfasis2 30" xfId="204"/>
    <cellStyle name="20% - Énfasis2 31" xfId="205"/>
    <cellStyle name="20% - Énfasis2 32" xfId="206"/>
    <cellStyle name="20% - Énfasis2 4" xfId="207"/>
    <cellStyle name="20% - Énfasis2 4 2" xfId="208"/>
    <cellStyle name="20% - Énfasis2 4 2 2" xfId="209"/>
    <cellStyle name="20% - Énfasis2 4 2 3" xfId="210"/>
    <cellStyle name="20% - Énfasis2 4 2 4" xfId="211"/>
    <cellStyle name="20% - Énfasis2 4 2 5" xfId="212"/>
    <cellStyle name="20% - Énfasis2 4 3" xfId="213"/>
    <cellStyle name="20% - Énfasis2 4 4" xfId="214"/>
    <cellStyle name="20% - Énfasis2 4 5" xfId="215"/>
    <cellStyle name="20% - Énfasis2 4 6" xfId="216"/>
    <cellStyle name="20% - Énfasis2 5" xfId="217"/>
    <cellStyle name="20% - Énfasis2 5 2" xfId="218"/>
    <cellStyle name="20% - Énfasis2 5 2 2" xfId="219"/>
    <cellStyle name="20% - Énfasis2 5 2 3" xfId="220"/>
    <cellStyle name="20% - Énfasis2 5 2 4" xfId="221"/>
    <cellStyle name="20% - Énfasis2 5 2 5" xfId="222"/>
    <cellStyle name="20% - Énfasis2 5 3" xfId="223"/>
    <cellStyle name="20% - Énfasis2 5 4" xfId="224"/>
    <cellStyle name="20% - Énfasis2 5 5" xfId="225"/>
    <cellStyle name="20% - Énfasis2 5 6" xfId="226"/>
    <cellStyle name="20% - Énfasis2 6" xfId="227"/>
    <cellStyle name="20% - Énfasis2 6 2" xfId="228"/>
    <cellStyle name="20% - Énfasis2 6 2 2" xfId="229"/>
    <cellStyle name="20% - Énfasis2 6 2 3" xfId="230"/>
    <cellStyle name="20% - Énfasis2 6 2 4" xfId="231"/>
    <cellStyle name="20% - Énfasis2 6 2 5" xfId="232"/>
    <cellStyle name="20% - Énfasis2 6 3" xfId="233"/>
    <cellStyle name="20% - Énfasis2 6 4" xfId="234"/>
    <cellStyle name="20% - Énfasis2 6 5" xfId="235"/>
    <cellStyle name="20% - Énfasis2 6 6" xfId="236"/>
    <cellStyle name="20% - Énfasis2 7" xfId="237"/>
    <cellStyle name="20% - Énfasis2 7 2" xfId="238"/>
    <cellStyle name="20% - Énfasis2 7 2 2" xfId="239"/>
    <cellStyle name="20% - Énfasis2 7 2 3" xfId="240"/>
    <cellStyle name="20% - Énfasis2 7 2 4" xfId="241"/>
    <cellStyle name="20% - Énfasis2 7 2 5" xfId="242"/>
    <cellStyle name="20% - Énfasis2 7 3" xfId="243"/>
    <cellStyle name="20% - Énfasis2 7 4" xfId="244"/>
    <cellStyle name="20% - Énfasis2 7 5" xfId="245"/>
    <cellStyle name="20% - Énfasis2 7 6" xfId="246"/>
    <cellStyle name="20% - Énfasis2 8" xfId="247"/>
    <cellStyle name="20% - Énfasis2 8 2" xfId="248"/>
    <cellStyle name="20% - Énfasis2 8 2 2" xfId="249"/>
    <cellStyle name="20% - Énfasis2 8 2 3" xfId="250"/>
    <cellStyle name="20% - Énfasis2 8 2 4" xfId="251"/>
    <cellStyle name="20% - Énfasis2 8 2 5" xfId="252"/>
    <cellStyle name="20% - Énfasis2 8 3" xfId="253"/>
    <cellStyle name="20% - Énfasis2 8 4" xfId="254"/>
    <cellStyle name="20% - Énfasis2 8 5" xfId="255"/>
    <cellStyle name="20% - Énfasis2 8 6" xfId="256"/>
    <cellStyle name="20% - Énfasis2 9" xfId="257"/>
    <cellStyle name="20% - Énfasis2 9 2" xfId="258"/>
    <cellStyle name="20% - Énfasis2 9 3" xfId="259"/>
    <cellStyle name="20% - Énfasis2 9 4" xfId="260"/>
    <cellStyle name="20% - Énfasis2 9 5" xfId="261"/>
    <cellStyle name="20% - Énfasis3 10" xfId="262"/>
    <cellStyle name="20% - Énfasis3 10 2" xfId="263"/>
    <cellStyle name="20% - Énfasis3 10 3" xfId="264"/>
    <cellStyle name="20% - Énfasis3 10 4" xfId="265"/>
    <cellStyle name="20% - Énfasis3 10 5" xfId="266"/>
    <cellStyle name="20% - Énfasis3 11" xfId="267"/>
    <cellStyle name="20% - Énfasis3 11 2" xfId="268"/>
    <cellStyle name="20% - Énfasis3 11 3" xfId="269"/>
    <cellStyle name="20% - Énfasis3 11 4" xfId="270"/>
    <cellStyle name="20% - Énfasis3 11 5" xfId="271"/>
    <cellStyle name="20% - Énfasis3 12" xfId="272"/>
    <cellStyle name="20% - Énfasis3 12 2" xfId="273"/>
    <cellStyle name="20% - Énfasis3 12 3" xfId="274"/>
    <cellStyle name="20% - Énfasis3 12 4" xfId="275"/>
    <cellStyle name="20% - Énfasis3 12 5" xfId="276"/>
    <cellStyle name="20% - Énfasis3 13" xfId="277"/>
    <cellStyle name="20% - Énfasis3 13 2" xfId="278"/>
    <cellStyle name="20% - Énfasis3 13 3" xfId="279"/>
    <cellStyle name="20% - Énfasis3 13 4" xfId="280"/>
    <cellStyle name="20% - Énfasis3 13 5" xfId="281"/>
    <cellStyle name="20% - Énfasis3 14" xfId="282"/>
    <cellStyle name="20% - Énfasis3 14 2" xfId="283"/>
    <cellStyle name="20% - Énfasis3 14 3" xfId="284"/>
    <cellStyle name="20% - Énfasis3 14 4" xfId="285"/>
    <cellStyle name="20% - Énfasis3 14 5" xfId="286"/>
    <cellStyle name="20% - Énfasis3 15" xfId="287"/>
    <cellStyle name="20% - Énfasis3 15 2" xfId="288"/>
    <cellStyle name="20% - Énfasis3 15 3" xfId="289"/>
    <cellStyle name="20% - Énfasis3 15 4" xfId="290"/>
    <cellStyle name="20% - Énfasis3 15 5" xfId="291"/>
    <cellStyle name="20% - Énfasis3 16" xfId="292"/>
    <cellStyle name="20% - Énfasis3 16 2" xfId="293"/>
    <cellStyle name="20% - Énfasis3 16 3" xfId="294"/>
    <cellStyle name="20% - Énfasis3 16 4" xfId="295"/>
    <cellStyle name="20% - Énfasis3 16 5" xfId="296"/>
    <cellStyle name="20% - Énfasis3 17" xfId="297"/>
    <cellStyle name="20% - Énfasis3 17 2" xfId="298"/>
    <cellStyle name="20% - Énfasis3 17 3" xfId="299"/>
    <cellStyle name="20% - Énfasis3 17 4" xfId="300"/>
    <cellStyle name="20% - Énfasis3 17 5" xfId="301"/>
    <cellStyle name="20% - Énfasis3 18" xfId="302"/>
    <cellStyle name="20% - Énfasis3 19" xfId="303"/>
    <cellStyle name="20% - Énfasis3 2" xfId="304"/>
    <cellStyle name="20% - Énfasis3 2 2" xfId="305"/>
    <cellStyle name="20% - Énfasis3 2 2 2" xfId="306"/>
    <cellStyle name="20% - Énfasis3 2 2 3" xfId="307"/>
    <cellStyle name="20% - Énfasis3 2 2 4" xfId="308"/>
    <cellStyle name="20% - Énfasis3 2 2 5" xfId="309"/>
    <cellStyle name="20% - Énfasis3 2 3" xfId="310"/>
    <cellStyle name="20% - Énfasis3 2 4" xfId="311"/>
    <cellStyle name="20% - Énfasis3 2 5" xfId="312"/>
    <cellStyle name="20% - Énfasis3 2 6" xfId="313"/>
    <cellStyle name="20% - Énfasis3 20" xfId="314"/>
    <cellStyle name="20% - Énfasis3 21" xfId="315"/>
    <cellStyle name="20% - Énfasis3 22" xfId="316"/>
    <cellStyle name="20% - Énfasis3 23" xfId="317"/>
    <cellStyle name="20% - Énfasis3 24" xfId="318"/>
    <cellStyle name="20% - Énfasis3 25" xfId="319"/>
    <cellStyle name="20% - Énfasis3 26" xfId="320"/>
    <cellStyle name="20% - Énfasis3 27" xfId="321"/>
    <cellStyle name="20% - Énfasis3 28" xfId="322"/>
    <cellStyle name="20% - Énfasis3 29" xfId="323"/>
    <cellStyle name="20% - Énfasis3 3" xfId="324"/>
    <cellStyle name="20% - Énfasis3 3 2" xfId="325"/>
    <cellStyle name="20% - Énfasis3 3 2 2" xfId="326"/>
    <cellStyle name="20% - Énfasis3 3 2 3" xfId="327"/>
    <cellStyle name="20% - Énfasis3 3 2 4" xfId="328"/>
    <cellStyle name="20% - Énfasis3 3 2 5" xfId="329"/>
    <cellStyle name="20% - Énfasis3 3 3" xfId="330"/>
    <cellStyle name="20% - Énfasis3 3 4" xfId="331"/>
    <cellStyle name="20% - Énfasis3 3 5" xfId="332"/>
    <cellStyle name="20% - Énfasis3 3 6" xfId="333"/>
    <cellStyle name="20% - Énfasis3 30" xfId="334"/>
    <cellStyle name="20% - Énfasis3 31" xfId="335"/>
    <cellStyle name="20% - Énfasis3 32" xfId="336"/>
    <cellStyle name="20% - Énfasis3 4" xfId="337"/>
    <cellStyle name="20% - Énfasis3 4 2" xfId="338"/>
    <cellStyle name="20% - Énfasis3 4 2 2" xfId="339"/>
    <cellStyle name="20% - Énfasis3 4 2 3" xfId="340"/>
    <cellStyle name="20% - Énfasis3 4 2 4" xfId="341"/>
    <cellStyle name="20% - Énfasis3 4 2 5" xfId="342"/>
    <cellStyle name="20% - Énfasis3 4 3" xfId="343"/>
    <cellStyle name="20% - Énfasis3 4 4" xfId="344"/>
    <cellStyle name="20% - Énfasis3 4 5" xfId="345"/>
    <cellStyle name="20% - Énfasis3 4 6" xfId="346"/>
    <cellStyle name="20% - Énfasis3 5" xfId="347"/>
    <cellStyle name="20% - Énfasis3 5 2" xfId="348"/>
    <cellStyle name="20% - Énfasis3 5 2 2" xfId="349"/>
    <cellStyle name="20% - Énfasis3 5 2 3" xfId="350"/>
    <cellStyle name="20% - Énfasis3 5 2 4" xfId="351"/>
    <cellStyle name="20% - Énfasis3 5 2 5" xfId="352"/>
    <cellStyle name="20% - Énfasis3 5 3" xfId="353"/>
    <cellStyle name="20% - Énfasis3 5 4" xfId="354"/>
    <cellStyle name="20% - Énfasis3 5 5" xfId="355"/>
    <cellStyle name="20% - Énfasis3 5 6" xfId="356"/>
    <cellStyle name="20% - Énfasis3 6" xfId="357"/>
    <cellStyle name="20% - Énfasis3 6 2" xfId="358"/>
    <cellStyle name="20% - Énfasis3 6 2 2" xfId="359"/>
    <cellStyle name="20% - Énfasis3 6 2 3" xfId="360"/>
    <cellStyle name="20% - Énfasis3 6 2 4" xfId="361"/>
    <cellStyle name="20% - Énfasis3 6 2 5" xfId="362"/>
    <cellStyle name="20% - Énfasis3 6 3" xfId="363"/>
    <cellStyle name="20% - Énfasis3 6 4" xfId="364"/>
    <cellStyle name="20% - Énfasis3 6 5" xfId="365"/>
    <cellStyle name="20% - Énfasis3 6 6" xfId="366"/>
    <cellStyle name="20% - Énfasis3 7" xfId="367"/>
    <cellStyle name="20% - Énfasis3 7 2" xfId="368"/>
    <cellStyle name="20% - Énfasis3 7 2 2" xfId="369"/>
    <cellStyle name="20% - Énfasis3 7 2 3" xfId="370"/>
    <cellStyle name="20% - Énfasis3 7 2 4" xfId="371"/>
    <cellStyle name="20% - Énfasis3 7 2 5" xfId="372"/>
    <cellStyle name="20% - Énfasis3 7 3" xfId="373"/>
    <cellStyle name="20% - Énfasis3 7 4" xfId="374"/>
    <cellStyle name="20% - Énfasis3 7 5" xfId="375"/>
    <cellStyle name="20% - Énfasis3 7 6" xfId="376"/>
    <cellStyle name="20% - Énfasis3 8" xfId="377"/>
    <cellStyle name="20% - Énfasis3 8 2" xfId="378"/>
    <cellStyle name="20% - Énfasis3 8 2 2" xfId="379"/>
    <cellStyle name="20% - Énfasis3 8 2 3" xfId="380"/>
    <cellStyle name="20% - Énfasis3 8 2 4" xfId="381"/>
    <cellStyle name="20% - Énfasis3 8 2 5" xfId="382"/>
    <cellStyle name="20% - Énfasis3 8 3" xfId="383"/>
    <cellStyle name="20% - Énfasis3 8 4" xfId="384"/>
    <cellStyle name="20% - Énfasis3 8 5" xfId="385"/>
    <cellStyle name="20% - Énfasis3 8 6" xfId="386"/>
    <cellStyle name="20% - Énfasis3 9" xfId="387"/>
    <cellStyle name="20% - Énfasis3 9 2" xfId="388"/>
    <cellStyle name="20% - Énfasis3 9 3" xfId="389"/>
    <cellStyle name="20% - Énfasis3 9 4" xfId="390"/>
    <cellStyle name="20% - Énfasis3 9 5" xfId="391"/>
    <cellStyle name="20% - Énfasis4 10" xfId="392"/>
    <cellStyle name="20% - Énfasis4 10 2" xfId="393"/>
    <cellStyle name="20% - Énfasis4 10 3" xfId="394"/>
    <cellStyle name="20% - Énfasis4 10 4" xfId="395"/>
    <cellStyle name="20% - Énfasis4 10 5" xfId="396"/>
    <cellStyle name="20% - Énfasis4 11" xfId="397"/>
    <cellStyle name="20% - Énfasis4 11 2" xfId="398"/>
    <cellStyle name="20% - Énfasis4 11 3" xfId="399"/>
    <cellStyle name="20% - Énfasis4 11 4" xfId="400"/>
    <cellStyle name="20% - Énfasis4 11 5" xfId="401"/>
    <cellStyle name="20% - Énfasis4 12" xfId="402"/>
    <cellStyle name="20% - Énfasis4 12 2" xfId="403"/>
    <cellStyle name="20% - Énfasis4 12 3" xfId="404"/>
    <cellStyle name="20% - Énfasis4 12 4" xfId="405"/>
    <cellStyle name="20% - Énfasis4 12 5" xfId="406"/>
    <cellStyle name="20% - Énfasis4 13" xfId="407"/>
    <cellStyle name="20% - Énfasis4 13 2" xfId="408"/>
    <cellStyle name="20% - Énfasis4 13 3" xfId="409"/>
    <cellStyle name="20% - Énfasis4 13 4" xfId="410"/>
    <cellStyle name="20% - Énfasis4 13 5" xfId="411"/>
    <cellStyle name="20% - Énfasis4 14" xfId="412"/>
    <cellStyle name="20% - Énfasis4 14 2" xfId="413"/>
    <cellStyle name="20% - Énfasis4 14 3" xfId="414"/>
    <cellStyle name="20% - Énfasis4 14 4" xfId="415"/>
    <cellStyle name="20% - Énfasis4 14 5" xfId="416"/>
    <cellStyle name="20% - Énfasis4 15" xfId="417"/>
    <cellStyle name="20% - Énfasis4 15 2" xfId="418"/>
    <cellStyle name="20% - Énfasis4 15 3" xfId="419"/>
    <cellStyle name="20% - Énfasis4 15 4" xfId="420"/>
    <cellStyle name="20% - Énfasis4 15 5" xfId="421"/>
    <cellStyle name="20% - Énfasis4 16" xfId="422"/>
    <cellStyle name="20% - Énfasis4 16 2" xfId="423"/>
    <cellStyle name="20% - Énfasis4 16 3" xfId="424"/>
    <cellStyle name="20% - Énfasis4 16 4" xfId="425"/>
    <cellStyle name="20% - Énfasis4 16 5" xfId="426"/>
    <cellStyle name="20% - Énfasis4 17" xfId="427"/>
    <cellStyle name="20% - Énfasis4 17 2" xfId="428"/>
    <cellStyle name="20% - Énfasis4 17 3" xfId="429"/>
    <cellStyle name="20% - Énfasis4 17 4" xfId="430"/>
    <cellStyle name="20% - Énfasis4 17 5" xfId="431"/>
    <cellStyle name="20% - Énfasis4 18" xfId="432"/>
    <cellStyle name="20% - Énfasis4 19" xfId="433"/>
    <cellStyle name="20% - Énfasis4 2" xfId="434"/>
    <cellStyle name="20% - Énfasis4 2 2" xfId="435"/>
    <cellStyle name="20% - Énfasis4 2 2 2" xfId="436"/>
    <cellStyle name="20% - Énfasis4 2 2 3" xfId="437"/>
    <cellStyle name="20% - Énfasis4 2 2 4" xfId="438"/>
    <cellStyle name="20% - Énfasis4 2 2 5" xfId="439"/>
    <cellStyle name="20% - Énfasis4 2 3" xfId="440"/>
    <cellStyle name="20% - Énfasis4 2 4" xfId="441"/>
    <cellStyle name="20% - Énfasis4 2 5" xfId="442"/>
    <cellStyle name="20% - Énfasis4 2 6" xfId="443"/>
    <cellStyle name="20% - Énfasis4 20" xfId="444"/>
    <cellStyle name="20% - Énfasis4 21" xfId="445"/>
    <cellStyle name="20% - Énfasis4 22" xfId="446"/>
    <cellStyle name="20% - Énfasis4 23" xfId="447"/>
    <cellStyle name="20% - Énfasis4 24" xfId="448"/>
    <cellStyle name="20% - Énfasis4 25" xfId="449"/>
    <cellStyle name="20% - Énfasis4 26" xfId="450"/>
    <cellStyle name="20% - Énfasis4 27" xfId="451"/>
    <cellStyle name="20% - Énfasis4 28" xfId="452"/>
    <cellStyle name="20% - Énfasis4 29" xfId="453"/>
    <cellStyle name="20% - Énfasis4 3" xfId="454"/>
    <cellStyle name="20% - Énfasis4 3 2" xfId="455"/>
    <cellStyle name="20% - Énfasis4 3 2 2" xfId="456"/>
    <cellStyle name="20% - Énfasis4 3 2 3" xfId="457"/>
    <cellStyle name="20% - Énfasis4 3 2 4" xfId="458"/>
    <cellStyle name="20% - Énfasis4 3 2 5" xfId="459"/>
    <cellStyle name="20% - Énfasis4 3 3" xfId="460"/>
    <cellStyle name="20% - Énfasis4 3 4" xfId="461"/>
    <cellStyle name="20% - Énfasis4 3 5" xfId="462"/>
    <cellStyle name="20% - Énfasis4 3 6" xfId="463"/>
    <cellStyle name="20% - Énfasis4 30" xfId="464"/>
    <cellStyle name="20% - Énfasis4 31" xfId="465"/>
    <cellStyle name="20% - Énfasis4 32" xfId="466"/>
    <cellStyle name="20% - Énfasis4 4" xfId="467"/>
    <cellStyle name="20% - Énfasis4 4 2" xfId="468"/>
    <cellStyle name="20% - Énfasis4 4 2 2" xfId="469"/>
    <cellStyle name="20% - Énfasis4 4 2 3" xfId="470"/>
    <cellStyle name="20% - Énfasis4 4 2 4" xfId="471"/>
    <cellStyle name="20% - Énfasis4 4 2 5" xfId="472"/>
    <cellStyle name="20% - Énfasis4 4 3" xfId="473"/>
    <cellStyle name="20% - Énfasis4 4 4" xfId="474"/>
    <cellStyle name="20% - Énfasis4 4 5" xfId="475"/>
    <cellStyle name="20% - Énfasis4 4 6" xfId="476"/>
    <cellStyle name="20% - Énfasis4 5" xfId="477"/>
    <cellStyle name="20% - Énfasis4 5 2" xfId="478"/>
    <cellStyle name="20% - Énfasis4 5 2 2" xfId="479"/>
    <cellStyle name="20% - Énfasis4 5 2 3" xfId="480"/>
    <cellStyle name="20% - Énfasis4 5 2 4" xfId="481"/>
    <cellStyle name="20% - Énfasis4 5 2 5" xfId="482"/>
    <cellStyle name="20% - Énfasis4 5 3" xfId="483"/>
    <cellStyle name="20% - Énfasis4 5 4" xfId="484"/>
    <cellStyle name="20% - Énfasis4 5 5" xfId="485"/>
    <cellStyle name="20% - Énfasis4 5 6" xfId="486"/>
    <cellStyle name="20% - Énfasis4 6" xfId="487"/>
    <cellStyle name="20% - Énfasis4 6 2" xfId="488"/>
    <cellStyle name="20% - Énfasis4 6 2 2" xfId="489"/>
    <cellStyle name="20% - Énfasis4 6 2 3" xfId="490"/>
    <cellStyle name="20% - Énfasis4 6 2 4" xfId="491"/>
    <cellStyle name="20% - Énfasis4 6 2 5" xfId="492"/>
    <cellStyle name="20% - Énfasis4 6 3" xfId="493"/>
    <cellStyle name="20% - Énfasis4 6 4" xfId="494"/>
    <cellStyle name="20% - Énfasis4 6 5" xfId="495"/>
    <cellStyle name="20% - Énfasis4 6 6" xfId="496"/>
    <cellStyle name="20% - Énfasis4 7" xfId="497"/>
    <cellStyle name="20% - Énfasis4 7 2" xfId="498"/>
    <cellStyle name="20% - Énfasis4 7 2 2" xfId="499"/>
    <cellStyle name="20% - Énfasis4 7 2 3" xfId="500"/>
    <cellStyle name="20% - Énfasis4 7 2 4" xfId="501"/>
    <cellStyle name="20% - Énfasis4 7 2 5" xfId="502"/>
    <cellStyle name="20% - Énfasis4 7 3" xfId="503"/>
    <cellStyle name="20% - Énfasis4 7 4" xfId="504"/>
    <cellStyle name="20% - Énfasis4 7 5" xfId="505"/>
    <cellStyle name="20% - Énfasis4 7 6" xfId="506"/>
    <cellStyle name="20% - Énfasis4 8" xfId="507"/>
    <cellStyle name="20% - Énfasis4 8 2" xfId="508"/>
    <cellStyle name="20% - Énfasis4 8 2 2" xfId="509"/>
    <cellStyle name="20% - Énfasis4 8 2 3" xfId="510"/>
    <cellStyle name="20% - Énfasis4 8 2 4" xfId="511"/>
    <cellStyle name="20% - Énfasis4 8 2 5" xfId="512"/>
    <cellStyle name="20% - Énfasis4 8 3" xfId="513"/>
    <cellStyle name="20% - Énfasis4 8 4" xfId="514"/>
    <cellStyle name="20% - Énfasis4 8 5" xfId="515"/>
    <cellStyle name="20% - Énfasis4 8 6" xfId="516"/>
    <cellStyle name="20% - Énfasis4 9" xfId="517"/>
    <cellStyle name="20% - Énfasis4 9 2" xfId="518"/>
    <cellStyle name="20% - Énfasis4 9 3" xfId="519"/>
    <cellStyle name="20% - Énfasis4 9 4" xfId="520"/>
    <cellStyle name="20% - Énfasis4 9 5" xfId="521"/>
    <cellStyle name="20% - Énfasis5 10" xfId="522"/>
    <cellStyle name="20% - Énfasis5 10 2" xfId="523"/>
    <cellStyle name="20% - Énfasis5 10 3" xfId="524"/>
    <cellStyle name="20% - Énfasis5 10 4" xfId="525"/>
    <cellStyle name="20% - Énfasis5 10 5" xfId="526"/>
    <cellStyle name="20% - Énfasis5 11" xfId="527"/>
    <cellStyle name="20% - Énfasis5 11 2" xfId="528"/>
    <cellStyle name="20% - Énfasis5 11 3" xfId="529"/>
    <cellStyle name="20% - Énfasis5 11 4" xfId="530"/>
    <cellStyle name="20% - Énfasis5 11 5" xfId="531"/>
    <cellStyle name="20% - Énfasis5 12" xfId="532"/>
    <cellStyle name="20% - Énfasis5 12 2" xfId="533"/>
    <cellStyle name="20% - Énfasis5 12 3" xfId="534"/>
    <cellStyle name="20% - Énfasis5 12 4" xfId="535"/>
    <cellStyle name="20% - Énfasis5 12 5" xfId="536"/>
    <cellStyle name="20% - Énfasis5 13" xfId="537"/>
    <cellStyle name="20% - Énfasis5 13 2" xfId="538"/>
    <cellStyle name="20% - Énfasis5 13 3" xfId="539"/>
    <cellStyle name="20% - Énfasis5 13 4" xfId="540"/>
    <cellStyle name="20% - Énfasis5 13 5" xfId="541"/>
    <cellStyle name="20% - Énfasis5 14" xfId="542"/>
    <cellStyle name="20% - Énfasis5 14 2" xfId="543"/>
    <cellStyle name="20% - Énfasis5 14 3" xfId="544"/>
    <cellStyle name="20% - Énfasis5 14 4" xfId="545"/>
    <cellStyle name="20% - Énfasis5 14 5" xfId="546"/>
    <cellStyle name="20% - Énfasis5 15" xfId="547"/>
    <cellStyle name="20% - Énfasis5 15 2" xfId="548"/>
    <cellStyle name="20% - Énfasis5 15 3" xfId="549"/>
    <cellStyle name="20% - Énfasis5 15 4" xfId="550"/>
    <cellStyle name="20% - Énfasis5 15 5" xfId="551"/>
    <cellStyle name="20% - Énfasis5 16" xfId="552"/>
    <cellStyle name="20% - Énfasis5 16 2" xfId="553"/>
    <cellStyle name="20% - Énfasis5 16 3" xfId="554"/>
    <cellStyle name="20% - Énfasis5 16 4" xfId="555"/>
    <cellStyle name="20% - Énfasis5 16 5" xfId="556"/>
    <cellStyle name="20% - Énfasis5 17" xfId="557"/>
    <cellStyle name="20% - Énfasis5 17 2" xfId="558"/>
    <cellStyle name="20% - Énfasis5 17 3" xfId="559"/>
    <cellStyle name="20% - Énfasis5 17 4" xfId="560"/>
    <cellStyle name="20% - Énfasis5 17 5" xfId="561"/>
    <cellStyle name="20% - Énfasis5 18" xfId="562"/>
    <cellStyle name="20% - Énfasis5 19" xfId="563"/>
    <cellStyle name="20% - Énfasis5 2" xfId="564"/>
    <cellStyle name="20% - Énfasis5 2 2" xfId="565"/>
    <cellStyle name="20% - Énfasis5 2 2 2" xfId="566"/>
    <cellStyle name="20% - Énfasis5 2 2 3" xfId="567"/>
    <cellStyle name="20% - Énfasis5 2 2 4" xfId="568"/>
    <cellStyle name="20% - Énfasis5 2 2 5" xfId="569"/>
    <cellStyle name="20% - Énfasis5 2 3" xfId="570"/>
    <cellStyle name="20% - Énfasis5 2 4" xfId="571"/>
    <cellStyle name="20% - Énfasis5 2 5" xfId="572"/>
    <cellStyle name="20% - Énfasis5 2 6" xfId="573"/>
    <cellStyle name="20% - Énfasis5 20" xfId="574"/>
    <cellStyle name="20% - Énfasis5 21" xfId="575"/>
    <cellStyle name="20% - Énfasis5 22" xfId="576"/>
    <cellStyle name="20% - Énfasis5 23" xfId="577"/>
    <cellStyle name="20% - Énfasis5 24" xfId="578"/>
    <cellStyle name="20% - Énfasis5 25" xfId="579"/>
    <cellStyle name="20% - Énfasis5 26" xfId="580"/>
    <cellStyle name="20% - Énfasis5 27" xfId="581"/>
    <cellStyle name="20% - Énfasis5 28" xfId="582"/>
    <cellStyle name="20% - Énfasis5 29" xfId="583"/>
    <cellStyle name="20% - Énfasis5 3" xfId="584"/>
    <cellStyle name="20% - Énfasis5 3 2" xfId="585"/>
    <cellStyle name="20% - Énfasis5 3 2 2" xfId="586"/>
    <cellStyle name="20% - Énfasis5 3 2 3" xfId="587"/>
    <cellStyle name="20% - Énfasis5 3 2 4" xfId="588"/>
    <cellStyle name="20% - Énfasis5 3 2 5" xfId="589"/>
    <cellStyle name="20% - Énfasis5 3 3" xfId="590"/>
    <cellStyle name="20% - Énfasis5 3 4" xfId="591"/>
    <cellStyle name="20% - Énfasis5 3 5" xfId="592"/>
    <cellStyle name="20% - Énfasis5 3 6" xfId="593"/>
    <cellStyle name="20% - Énfasis5 30" xfId="594"/>
    <cellStyle name="20% - Énfasis5 31" xfId="595"/>
    <cellStyle name="20% - Énfasis5 32" xfId="596"/>
    <cellStyle name="20% - Énfasis5 4" xfId="597"/>
    <cellStyle name="20% - Énfasis5 4 2" xfId="598"/>
    <cellStyle name="20% - Énfasis5 4 2 2" xfId="599"/>
    <cellStyle name="20% - Énfasis5 4 2 3" xfId="600"/>
    <cellStyle name="20% - Énfasis5 4 2 4" xfId="601"/>
    <cellStyle name="20% - Énfasis5 4 2 5" xfId="602"/>
    <cellStyle name="20% - Énfasis5 4 3" xfId="603"/>
    <cellStyle name="20% - Énfasis5 4 4" xfId="604"/>
    <cellStyle name="20% - Énfasis5 4 5" xfId="605"/>
    <cellStyle name="20% - Énfasis5 4 6" xfId="606"/>
    <cellStyle name="20% - Énfasis5 5" xfId="607"/>
    <cellStyle name="20% - Énfasis5 5 2" xfId="608"/>
    <cellStyle name="20% - Énfasis5 5 2 2" xfId="609"/>
    <cellStyle name="20% - Énfasis5 5 2 3" xfId="610"/>
    <cellStyle name="20% - Énfasis5 5 2 4" xfId="611"/>
    <cellStyle name="20% - Énfasis5 5 2 5" xfId="612"/>
    <cellStyle name="20% - Énfasis5 5 3" xfId="613"/>
    <cellStyle name="20% - Énfasis5 5 4" xfId="614"/>
    <cellStyle name="20% - Énfasis5 5 5" xfId="615"/>
    <cellStyle name="20% - Énfasis5 5 6" xfId="616"/>
    <cellStyle name="20% - Énfasis5 6" xfId="617"/>
    <cellStyle name="20% - Énfasis5 6 2" xfId="618"/>
    <cellStyle name="20% - Énfasis5 6 2 2" xfId="619"/>
    <cellStyle name="20% - Énfasis5 6 2 3" xfId="620"/>
    <cellStyle name="20% - Énfasis5 6 2 4" xfId="621"/>
    <cellStyle name="20% - Énfasis5 6 2 5" xfId="622"/>
    <cellStyle name="20% - Énfasis5 6 3" xfId="623"/>
    <cellStyle name="20% - Énfasis5 6 4" xfId="624"/>
    <cellStyle name="20% - Énfasis5 6 5" xfId="625"/>
    <cellStyle name="20% - Énfasis5 6 6" xfId="626"/>
    <cellStyle name="20% - Énfasis5 7" xfId="627"/>
    <cellStyle name="20% - Énfasis5 7 2" xfId="628"/>
    <cellStyle name="20% - Énfasis5 7 2 2" xfId="629"/>
    <cellStyle name="20% - Énfasis5 7 2 3" xfId="630"/>
    <cellStyle name="20% - Énfasis5 7 2 4" xfId="631"/>
    <cellStyle name="20% - Énfasis5 7 2 5" xfId="632"/>
    <cellStyle name="20% - Énfasis5 7 3" xfId="633"/>
    <cellStyle name="20% - Énfasis5 7 4" xfId="634"/>
    <cellStyle name="20% - Énfasis5 7 5" xfId="635"/>
    <cellStyle name="20% - Énfasis5 7 6" xfId="636"/>
    <cellStyle name="20% - Énfasis5 8" xfId="637"/>
    <cellStyle name="20% - Énfasis5 8 2" xfId="638"/>
    <cellStyle name="20% - Énfasis5 8 2 2" xfId="639"/>
    <cellStyle name="20% - Énfasis5 8 2 3" xfId="640"/>
    <cellStyle name="20% - Énfasis5 8 2 4" xfId="641"/>
    <cellStyle name="20% - Énfasis5 8 2 5" xfId="642"/>
    <cellStyle name="20% - Énfasis5 8 3" xfId="643"/>
    <cellStyle name="20% - Énfasis5 8 4" xfId="644"/>
    <cellStyle name="20% - Énfasis5 8 5" xfId="645"/>
    <cellStyle name="20% - Énfasis5 8 6" xfId="646"/>
    <cellStyle name="20% - Énfasis5 9" xfId="647"/>
    <cellStyle name="20% - Énfasis5 9 2" xfId="648"/>
    <cellStyle name="20% - Énfasis5 9 3" xfId="649"/>
    <cellStyle name="20% - Énfasis5 9 4" xfId="650"/>
    <cellStyle name="20% - Énfasis5 9 5" xfId="651"/>
    <cellStyle name="20% - Énfasis6 10" xfId="652"/>
    <cellStyle name="20% - Énfasis6 10 2" xfId="653"/>
    <cellStyle name="20% - Énfasis6 10 3" xfId="654"/>
    <cellStyle name="20% - Énfasis6 10 4" xfId="655"/>
    <cellStyle name="20% - Énfasis6 10 5" xfId="656"/>
    <cellStyle name="20% - Énfasis6 11" xfId="657"/>
    <cellStyle name="20% - Énfasis6 11 2" xfId="658"/>
    <cellStyle name="20% - Énfasis6 11 3" xfId="659"/>
    <cellStyle name="20% - Énfasis6 11 4" xfId="660"/>
    <cellStyle name="20% - Énfasis6 11 5" xfId="661"/>
    <cellStyle name="20% - Énfasis6 12" xfId="662"/>
    <cellStyle name="20% - Énfasis6 12 2" xfId="663"/>
    <cellStyle name="20% - Énfasis6 12 3" xfId="664"/>
    <cellStyle name="20% - Énfasis6 12 4" xfId="665"/>
    <cellStyle name="20% - Énfasis6 12 5" xfId="666"/>
    <cellStyle name="20% - Énfasis6 13" xfId="667"/>
    <cellStyle name="20% - Énfasis6 13 2" xfId="668"/>
    <cellStyle name="20% - Énfasis6 13 3" xfId="669"/>
    <cellStyle name="20% - Énfasis6 13 4" xfId="670"/>
    <cellStyle name="20% - Énfasis6 13 5" xfId="671"/>
    <cellStyle name="20% - Énfasis6 14" xfId="672"/>
    <cellStyle name="20% - Énfasis6 14 2" xfId="673"/>
    <cellStyle name="20% - Énfasis6 14 3" xfId="674"/>
    <cellStyle name="20% - Énfasis6 14 4" xfId="675"/>
    <cellStyle name="20% - Énfasis6 14 5" xfId="676"/>
    <cellStyle name="20% - Énfasis6 15" xfId="677"/>
    <cellStyle name="20% - Énfasis6 15 2" xfId="678"/>
    <cellStyle name="20% - Énfasis6 15 3" xfId="679"/>
    <cellStyle name="20% - Énfasis6 15 4" xfId="680"/>
    <cellStyle name="20% - Énfasis6 15 5" xfId="681"/>
    <cellStyle name="20% - Énfasis6 16" xfId="682"/>
    <cellStyle name="20% - Énfasis6 16 2" xfId="683"/>
    <cellStyle name="20% - Énfasis6 16 3" xfId="684"/>
    <cellStyle name="20% - Énfasis6 16 4" xfId="685"/>
    <cellStyle name="20% - Énfasis6 16 5" xfId="686"/>
    <cellStyle name="20% - Énfasis6 17" xfId="687"/>
    <cellStyle name="20% - Énfasis6 17 2" xfId="688"/>
    <cellStyle name="20% - Énfasis6 17 3" xfId="689"/>
    <cellStyle name="20% - Énfasis6 17 4" xfId="690"/>
    <cellStyle name="20% - Énfasis6 17 5" xfId="691"/>
    <cellStyle name="20% - Énfasis6 18" xfId="692"/>
    <cellStyle name="20% - Énfasis6 19" xfId="693"/>
    <cellStyle name="20% - Énfasis6 2" xfId="694"/>
    <cellStyle name="20% - Énfasis6 2 2" xfId="695"/>
    <cellStyle name="20% - Énfasis6 2 2 2" xfId="696"/>
    <cellStyle name="20% - Énfasis6 2 2 3" xfId="697"/>
    <cellStyle name="20% - Énfasis6 2 2 4" xfId="698"/>
    <cellStyle name="20% - Énfasis6 2 2 5" xfId="699"/>
    <cellStyle name="20% - Énfasis6 2 3" xfId="700"/>
    <cellStyle name="20% - Énfasis6 2 4" xfId="701"/>
    <cellStyle name="20% - Énfasis6 2 5" xfId="702"/>
    <cellStyle name="20% - Énfasis6 2 6" xfId="703"/>
    <cellStyle name="20% - Énfasis6 20" xfId="704"/>
    <cellStyle name="20% - Énfasis6 21" xfId="705"/>
    <cellStyle name="20% - Énfasis6 22" xfId="706"/>
    <cellStyle name="20% - Énfasis6 23" xfId="707"/>
    <cellStyle name="20% - Énfasis6 24" xfId="708"/>
    <cellStyle name="20% - Énfasis6 25" xfId="709"/>
    <cellStyle name="20% - Énfasis6 26" xfId="710"/>
    <cellStyle name="20% - Énfasis6 27" xfId="711"/>
    <cellStyle name="20% - Énfasis6 28" xfId="712"/>
    <cellStyle name="20% - Énfasis6 29" xfId="713"/>
    <cellStyle name="20% - Énfasis6 3" xfId="714"/>
    <cellStyle name="20% - Énfasis6 3 2" xfId="715"/>
    <cellStyle name="20% - Énfasis6 3 2 2" xfId="716"/>
    <cellStyle name="20% - Énfasis6 3 2 3" xfId="717"/>
    <cellStyle name="20% - Énfasis6 3 2 4" xfId="718"/>
    <cellStyle name="20% - Énfasis6 3 2 5" xfId="719"/>
    <cellStyle name="20% - Énfasis6 3 3" xfId="720"/>
    <cellStyle name="20% - Énfasis6 3 4" xfId="721"/>
    <cellStyle name="20% - Énfasis6 3 5" xfId="722"/>
    <cellStyle name="20% - Énfasis6 3 6" xfId="723"/>
    <cellStyle name="20% - Énfasis6 30" xfId="724"/>
    <cellStyle name="20% - Énfasis6 31" xfId="725"/>
    <cellStyle name="20% - Énfasis6 32" xfId="726"/>
    <cellStyle name="20% - Énfasis6 4" xfId="727"/>
    <cellStyle name="20% - Énfasis6 4 2" xfId="728"/>
    <cellStyle name="20% - Énfasis6 4 2 2" xfId="729"/>
    <cellStyle name="20% - Énfasis6 4 2 3" xfId="730"/>
    <cellStyle name="20% - Énfasis6 4 2 4" xfId="731"/>
    <cellStyle name="20% - Énfasis6 4 2 5" xfId="732"/>
    <cellStyle name="20% - Énfasis6 4 3" xfId="733"/>
    <cellStyle name="20% - Énfasis6 4 4" xfId="734"/>
    <cellStyle name="20% - Énfasis6 4 5" xfId="735"/>
    <cellStyle name="20% - Énfasis6 4 6" xfId="736"/>
    <cellStyle name="20% - Énfasis6 5" xfId="737"/>
    <cellStyle name="20% - Énfasis6 5 2" xfId="738"/>
    <cellStyle name="20% - Énfasis6 5 2 2" xfId="739"/>
    <cellStyle name="20% - Énfasis6 5 2 3" xfId="740"/>
    <cellStyle name="20% - Énfasis6 5 2 4" xfId="741"/>
    <cellStyle name="20% - Énfasis6 5 2 5" xfId="742"/>
    <cellStyle name="20% - Énfasis6 5 3" xfId="743"/>
    <cellStyle name="20% - Énfasis6 5 4" xfId="744"/>
    <cellStyle name="20% - Énfasis6 5 5" xfId="745"/>
    <cellStyle name="20% - Énfasis6 5 6" xfId="746"/>
    <cellStyle name="20% - Énfasis6 6" xfId="747"/>
    <cellStyle name="20% - Énfasis6 6 2" xfId="748"/>
    <cellStyle name="20% - Énfasis6 6 2 2" xfId="749"/>
    <cellStyle name="20% - Énfasis6 6 2 3" xfId="750"/>
    <cellStyle name="20% - Énfasis6 6 2 4" xfId="751"/>
    <cellStyle name="20% - Énfasis6 6 2 5" xfId="752"/>
    <cellStyle name="20% - Énfasis6 6 3" xfId="753"/>
    <cellStyle name="20% - Énfasis6 6 4" xfId="754"/>
    <cellStyle name="20% - Énfasis6 6 5" xfId="755"/>
    <cellStyle name="20% - Énfasis6 6 6" xfId="756"/>
    <cellStyle name="20% - Énfasis6 7" xfId="757"/>
    <cellStyle name="20% - Énfasis6 7 2" xfId="758"/>
    <cellStyle name="20% - Énfasis6 7 2 2" xfId="759"/>
    <cellStyle name="20% - Énfasis6 7 2 3" xfId="760"/>
    <cellStyle name="20% - Énfasis6 7 2 4" xfId="761"/>
    <cellStyle name="20% - Énfasis6 7 2 5" xfId="762"/>
    <cellStyle name="20% - Énfasis6 7 3" xfId="763"/>
    <cellStyle name="20% - Énfasis6 7 4" xfId="764"/>
    <cellStyle name="20% - Énfasis6 7 5" xfId="765"/>
    <cellStyle name="20% - Énfasis6 7 6" xfId="766"/>
    <cellStyle name="20% - Énfasis6 8" xfId="767"/>
    <cellStyle name="20% - Énfasis6 8 2" xfId="768"/>
    <cellStyle name="20% - Énfasis6 8 2 2" xfId="769"/>
    <cellStyle name="20% - Énfasis6 8 2 3" xfId="770"/>
    <cellStyle name="20% - Énfasis6 8 2 4" xfId="771"/>
    <cellStyle name="20% - Énfasis6 8 2 5" xfId="772"/>
    <cellStyle name="20% - Énfasis6 8 3" xfId="773"/>
    <cellStyle name="20% - Énfasis6 8 4" xfId="774"/>
    <cellStyle name="20% - Énfasis6 8 5" xfId="775"/>
    <cellStyle name="20% - Énfasis6 8 6" xfId="776"/>
    <cellStyle name="20% - Énfasis6 9" xfId="777"/>
    <cellStyle name="20% - Énfasis6 9 2" xfId="778"/>
    <cellStyle name="20% - Énfasis6 9 3" xfId="779"/>
    <cellStyle name="20% - Énfasis6 9 4" xfId="780"/>
    <cellStyle name="20% - Énfasis6 9 5" xfId="781"/>
    <cellStyle name="40% - Énfasis1 10" xfId="782"/>
    <cellStyle name="40% - Énfasis1 10 2" xfId="783"/>
    <cellStyle name="40% - Énfasis1 10 3" xfId="784"/>
    <cellStyle name="40% - Énfasis1 10 4" xfId="785"/>
    <cellStyle name="40% - Énfasis1 10 5" xfId="786"/>
    <cellStyle name="40% - Énfasis1 11" xfId="787"/>
    <cellStyle name="40% - Énfasis1 11 2" xfId="788"/>
    <cellStyle name="40% - Énfasis1 11 3" xfId="789"/>
    <cellStyle name="40% - Énfasis1 11 4" xfId="790"/>
    <cellStyle name="40% - Énfasis1 11 5" xfId="791"/>
    <cellStyle name="40% - Énfasis1 12" xfId="792"/>
    <cellStyle name="40% - Énfasis1 12 2" xfId="793"/>
    <cellStyle name="40% - Énfasis1 12 3" xfId="794"/>
    <cellStyle name="40% - Énfasis1 12 4" xfId="795"/>
    <cellStyle name="40% - Énfasis1 12 5" xfId="796"/>
    <cellStyle name="40% - Énfasis1 13" xfId="797"/>
    <cellStyle name="40% - Énfasis1 13 2" xfId="798"/>
    <cellStyle name="40% - Énfasis1 13 3" xfId="799"/>
    <cellStyle name="40% - Énfasis1 13 4" xfId="800"/>
    <cellStyle name="40% - Énfasis1 13 5" xfId="801"/>
    <cellStyle name="40% - Énfasis1 14" xfId="802"/>
    <cellStyle name="40% - Énfasis1 14 2" xfId="803"/>
    <cellStyle name="40% - Énfasis1 14 3" xfId="804"/>
    <cellStyle name="40% - Énfasis1 14 4" xfId="805"/>
    <cellStyle name="40% - Énfasis1 14 5" xfId="806"/>
    <cellStyle name="40% - Énfasis1 15" xfId="807"/>
    <cellStyle name="40% - Énfasis1 15 2" xfId="808"/>
    <cellStyle name="40% - Énfasis1 15 3" xfId="809"/>
    <cellStyle name="40% - Énfasis1 15 4" xfId="810"/>
    <cellStyle name="40% - Énfasis1 15 5" xfId="811"/>
    <cellStyle name="40% - Énfasis1 16" xfId="812"/>
    <cellStyle name="40% - Énfasis1 16 2" xfId="813"/>
    <cellStyle name="40% - Énfasis1 16 3" xfId="814"/>
    <cellStyle name="40% - Énfasis1 16 4" xfId="815"/>
    <cellStyle name="40% - Énfasis1 16 5" xfId="816"/>
    <cellStyle name="40% - Énfasis1 17" xfId="817"/>
    <cellStyle name="40% - Énfasis1 17 2" xfId="818"/>
    <cellStyle name="40% - Énfasis1 17 3" xfId="819"/>
    <cellStyle name="40% - Énfasis1 17 4" xfId="820"/>
    <cellStyle name="40% - Énfasis1 17 5" xfId="821"/>
    <cellStyle name="40% - Énfasis1 18" xfId="822"/>
    <cellStyle name="40% - Énfasis1 19" xfId="823"/>
    <cellStyle name="40% - Énfasis1 2" xfId="824"/>
    <cellStyle name="40% - Énfasis1 2 2" xfId="825"/>
    <cellStyle name="40% - Énfasis1 2 2 2" xfId="826"/>
    <cellStyle name="40% - Énfasis1 2 2 3" xfId="827"/>
    <cellStyle name="40% - Énfasis1 2 2 4" xfId="828"/>
    <cellStyle name="40% - Énfasis1 2 2 5" xfId="829"/>
    <cellStyle name="40% - Énfasis1 2 3" xfId="830"/>
    <cellStyle name="40% - Énfasis1 2 4" xfId="831"/>
    <cellStyle name="40% - Énfasis1 2 5" xfId="832"/>
    <cellStyle name="40% - Énfasis1 2 6" xfId="833"/>
    <cellStyle name="40% - Énfasis1 20" xfId="834"/>
    <cellStyle name="40% - Énfasis1 21" xfId="835"/>
    <cellStyle name="40% - Énfasis1 22" xfId="836"/>
    <cellStyle name="40% - Énfasis1 23" xfId="837"/>
    <cellStyle name="40% - Énfasis1 24" xfId="838"/>
    <cellStyle name="40% - Énfasis1 25" xfId="839"/>
    <cellStyle name="40% - Énfasis1 26" xfId="840"/>
    <cellStyle name="40% - Énfasis1 27" xfId="841"/>
    <cellStyle name="40% - Énfasis1 28" xfId="842"/>
    <cellStyle name="40% - Énfasis1 29" xfId="843"/>
    <cellStyle name="40% - Énfasis1 3" xfId="844"/>
    <cellStyle name="40% - Énfasis1 3 2" xfId="845"/>
    <cellStyle name="40% - Énfasis1 3 2 2" xfId="846"/>
    <cellStyle name="40% - Énfasis1 3 2 3" xfId="847"/>
    <cellStyle name="40% - Énfasis1 3 2 4" xfId="848"/>
    <cellStyle name="40% - Énfasis1 3 2 5" xfId="849"/>
    <cellStyle name="40% - Énfasis1 3 3" xfId="850"/>
    <cellStyle name="40% - Énfasis1 3 4" xfId="851"/>
    <cellStyle name="40% - Énfasis1 3 5" xfId="852"/>
    <cellStyle name="40% - Énfasis1 3 6" xfId="853"/>
    <cellStyle name="40% - Énfasis1 30" xfId="854"/>
    <cellStyle name="40% - Énfasis1 31" xfId="855"/>
    <cellStyle name="40% - Énfasis1 32" xfId="856"/>
    <cellStyle name="40% - Énfasis1 4" xfId="857"/>
    <cellStyle name="40% - Énfasis1 4 2" xfId="858"/>
    <cellStyle name="40% - Énfasis1 4 2 2" xfId="859"/>
    <cellStyle name="40% - Énfasis1 4 2 3" xfId="860"/>
    <cellStyle name="40% - Énfasis1 4 2 4" xfId="861"/>
    <cellStyle name="40% - Énfasis1 4 2 5" xfId="862"/>
    <cellStyle name="40% - Énfasis1 4 3" xfId="863"/>
    <cellStyle name="40% - Énfasis1 4 4" xfId="864"/>
    <cellStyle name="40% - Énfasis1 4 5" xfId="865"/>
    <cellStyle name="40% - Énfasis1 4 6" xfId="866"/>
    <cellStyle name="40% - Énfasis1 5" xfId="867"/>
    <cellStyle name="40% - Énfasis1 5 2" xfId="868"/>
    <cellStyle name="40% - Énfasis1 5 2 2" xfId="869"/>
    <cellStyle name="40% - Énfasis1 5 2 3" xfId="870"/>
    <cellStyle name="40% - Énfasis1 5 2 4" xfId="871"/>
    <cellStyle name="40% - Énfasis1 5 2 5" xfId="872"/>
    <cellStyle name="40% - Énfasis1 5 3" xfId="873"/>
    <cellStyle name="40% - Énfasis1 5 4" xfId="874"/>
    <cellStyle name="40% - Énfasis1 5 5" xfId="875"/>
    <cellStyle name="40% - Énfasis1 5 6" xfId="876"/>
    <cellStyle name="40% - Énfasis1 6" xfId="877"/>
    <cellStyle name="40% - Énfasis1 6 2" xfId="878"/>
    <cellStyle name="40% - Énfasis1 6 2 2" xfId="879"/>
    <cellStyle name="40% - Énfasis1 6 2 3" xfId="880"/>
    <cellStyle name="40% - Énfasis1 6 2 4" xfId="881"/>
    <cellStyle name="40% - Énfasis1 6 2 5" xfId="882"/>
    <cellStyle name="40% - Énfasis1 6 3" xfId="883"/>
    <cellStyle name="40% - Énfasis1 6 4" xfId="884"/>
    <cellStyle name="40% - Énfasis1 6 5" xfId="885"/>
    <cellStyle name="40% - Énfasis1 6 6" xfId="886"/>
    <cellStyle name="40% - Énfasis1 7" xfId="887"/>
    <cellStyle name="40% - Énfasis1 7 2" xfId="888"/>
    <cellStyle name="40% - Énfasis1 7 2 2" xfId="889"/>
    <cellStyle name="40% - Énfasis1 7 2 3" xfId="890"/>
    <cellStyle name="40% - Énfasis1 7 2 4" xfId="891"/>
    <cellStyle name="40% - Énfasis1 7 2 5" xfId="892"/>
    <cellStyle name="40% - Énfasis1 7 3" xfId="893"/>
    <cellStyle name="40% - Énfasis1 7 4" xfId="894"/>
    <cellStyle name="40% - Énfasis1 7 5" xfId="895"/>
    <cellStyle name="40% - Énfasis1 7 6" xfId="896"/>
    <cellStyle name="40% - Énfasis1 8" xfId="897"/>
    <cellStyle name="40% - Énfasis1 8 2" xfId="898"/>
    <cellStyle name="40% - Énfasis1 8 2 2" xfId="899"/>
    <cellStyle name="40% - Énfasis1 8 2 3" xfId="900"/>
    <cellStyle name="40% - Énfasis1 8 2 4" xfId="901"/>
    <cellStyle name="40% - Énfasis1 8 2 5" xfId="902"/>
    <cellStyle name="40% - Énfasis1 8 3" xfId="903"/>
    <cellStyle name="40% - Énfasis1 8 4" xfId="904"/>
    <cellStyle name="40% - Énfasis1 8 5" xfId="905"/>
    <cellStyle name="40% - Énfasis1 8 6" xfId="906"/>
    <cellStyle name="40% - Énfasis1 9" xfId="907"/>
    <cellStyle name="40% - Énfasis1 9 2" xfId="908"/>
    <cellStyle name="40% - Énfasis1 9 3" xfId="909"/>
    <cellStyle name="40% - Énfasis1 9 4" xfId="910"/>
    <cellStyle name="40% - Énfasis1 9 5" xfId="911"/>
    <cellStyle name="40% - Énfasis2 10" xfId="912"/>
    <cellStyle name="40% - Énfasis2 10 2" xfId="913"/>
    <cellStyle name="40% - Énfasis2 10 3" xfId="914"/>
    <cellStyle name="40% - Énfasis2 10 4" xfId="915"/>
    <cellStyle name="40% - Énfasis2 10 5" xfId="916"/>
    <cellStyle name="40% - Énfasis2 11" xfId="917"/>
    <cellStyle name="40% - Énfasis2 11 2" xfId="918"/>
    <cellStyle name="40% - Énfasis2 11 3" xfId="919"/>
    <cellStyle name="40% - Énfasis2 11 4" xfId="920"/>
    <cellStyle name="40% - Énfasis2 11 5" xfId="921"/>
    <cellStyle name="40% - Énfasis2 12" xfId="922"/>
    <cellStyle name="40% - Énfasis2 12 2" xfId="923"/>
    <cellStyle name="40% - Énfasis2 12 3" xfId="924"/>
    <cellStyle name="40% - Énfasis2 12 4" xfId="925"/>
    <cellStyle name="40% - Énfasis2 12 5" xfId="926"/>
    <cellStyle name="40% - Énfasis2 13" xfId="927"/>
    <cellStyle name="40% - Énfasis2 13 2" xfId="928"/>
    <cellStyle name="40% - Énfasis2 13 3" xfId="929"/>
    <cellStyle name="40% - Énfasis2 13 4" xfId="930"/>
    <cellStyle name="40% - Énfasis2 13 5" xfId="931"/>
    <cellStyle name="40% - Énfasis2 14" xfId="932"/>
    <cellStyle name="40% - Énfasis2 14 2" xfId="933"/>
    <cellStyle name="40% - Énfasis2 14 3" xfId="934"/>
    <cellStyle name="40% - Énfasis2 14 4" xfId="935"/>
    <cellStyle name="40% - Énfasis2 14 5" xfId="936"/>
    <cellStyle name="40% - Énfasis2 15" xfId="937"/>
    <cellStyle name="40% - Énfasis2 15 2" xfId="938"/>
    <cellStyle name="40% - Énfasis2 15 3" xfId="939"/>
    <cellStyle name="40% - Énfasis2 15 4" xfId="940"/>
    <cellStyle name="40% - Énfasis2 15 5" xfId="941"/>
    <cellStyle name="40% - Énfasis2 16" xfId="942"/>
    <cellStyle name="40% - Énfasis2 16 2" xfId="943"/>
    <cellStyle name="40% - Énfasis2 16 3" xfId="944"/>
    <cellStyle name="40% - Énfasis2 16 4" xfId="945"/>
    <cellStyle name="40% - Énfasis2 16 5" xfId="946"/>
    <cellStyle name="40% - Énfasis2 17" xfId="947"/>
    <cellStyle name="40% - Énfasis2 17 2" xfId="948"/>
    <cellStyle name="40% - Énfasis2 17 3" xfId="949"/>
    <cellStyle name="40% - Énfasis2 17 4" xfId="950"/>
    <cellStyle name="40% - Énfasis2 17 5" xfId="951"/>
    <cellStyle name="40% - Énfasis2 18" xfId="952"/>
    <cellStyle name="40% - Énfasis2 19" xfId="953"/>
    <cellStyle name="40% - Énfasis2 2" xfId="954"/>
    <cellStyle name="40% - Énfasis2 2 2" xfId="955"/>
    <cellStyle name="40% - Énfasis2 2 2 2" xfId="956"/>
    <cellStyle name="40% - Énfasis2 2 2 3" xfId="957"/>
    <cellStyle name="40% - Énfasis2 2 2 4" xfId="958"/>
    <cellStyle name="40% - Énfasis2 2 2 5" xfId="959"/>
    <cellStyle name="40% - Énfasis2 2 3" xfId="960"/>
    <cellStyle name="40% - Énfasis2 2 4" xfId="961"/>
    <cellStyle name="40% - Énfasis2 2 5" xfId="962"/>
    <cellStyle name="40% - Énfasis2 2 6" xfId="963"/>
    <cellStyle name="40% - Énfasis2 20" xfId="964"/>
    <cellStyle name="40% - Énfasis2 21" xfId="965"/>
    <cellStyle name="40% - Énfasis2 22" xfId="966"/>
    <cellStyle name="40% - Énfasis2 23" xfId="967"/>
    <cellStyle name="40% - Énfasis2 24" xfId="968"/>
    <cellStyle name="40% - Énfasis2 25" xfId="969"/>
    <cellStyle name="40% - Énfasis2 26" xfId="970"/>
    <cellStyle name="40% - Énfasis2 27" xfId="971"/>
    <cellStyle name="40% - Énfasis2 28" xfId="972"/>
    <cellStyle name="40% - Énfasis2 29" xfId="973"/>
    <cellStyle name="40% - Énfasis2 3" xfId="974"/>
    <cellStyle name="40% - Énfasis2 3 2" xfId="975"/>
    <cellStyle name="40% - Énfasis2 3 2 2" xfId="976"/>
    <cellStyle name="40% - Énfasis2 3 2 3" xfId="977"/>
    <cellStyle name="40% - Énfasis2 3 2 4" xfId="978"/>
    <cellStyle name="40% - Énfasis2 3 2 5" xfId="979"/>
    <cellStyle name="40% - Énfasis2 3 3" xfId="980"/>
    <cellStyle name="40% - Énfasis2 3 4" xfId="981"/>
    <cellStyle name="40% - Énfasis2 3 5" xfId="982"/>
    <cellStyle name="40% - Énfasis2 3 6" xfId="983"/>
    <cellStyle name="40% - Énfasis2 30" xfId="984"/>
    <cellStyle name="40% - Énfasis2 31" xfId="985"/>
    <cellStyle name="40% - Énfasis2 32" xfId="986"/>
    <cellStyle name="40% - Énfasis2 4" xfId="987"/>
    <cellStyle name="40% - Énfasis2 4 2" xfId="988"/>
    <cellStyle name="40% - Énfasis2 4 2 2" xfId="989"/>
    <cellStyle name="40% - Énfasis2 4 2 3" xfId="990"/>
    <cellStyle name="40% - Énfasis2 4 2 4" xfId="991"/>
    <cellStyle name="40% - Énfasis2 4 2 5" xfId="992"/>
    <cellStyle name="40% - Énfasis2 4 3" xfId="993"/>
    <cellStyle name="40% - Énfasis2 4 4" xfId="994"/>
    <cellStyle name="40% - Énfasis2 4 5" xfId="995"/>
    <cellStyle name="40% - Énfasis2 4 6" xfId="996"/>
    <cellStyle name="40% - Énfasis2 5" xfId="997"/>
    <cellStyle name="40% - Énfasis2 5 2" xfId="998"/>
    <cellStyle name="40% - Énfasis2 5 2 2" xfId="999"/>
    <cellStyle name="40% - Énfasis2 5 2 3" xfId="1000"/>
    <cellStyle name="40% - Énfasis2 5 2 4" xfId="1001"/>
    <cellStyle name="40% - Énfasis2 5 2 5" xfId="1002"/>
    <cellStyle name="40% - Énfasis2 5 3" xfId="1003"/>
    <cellStyle name="40% - Énfasis2 5 4" xfId="1004"/>
    <cellStyle name="40% - Énfasis2 5 5" xfId="1005"/>
    <cellStyle name="40% - Énfasis2 5 6" xfId="1006"/>
    <cellStyle name="40% - Énfasis2 6" xfId="1007"/>
    <cellStyle name="40% - Énfasis2 6 2" xfId="1008"/>
    <cellStyle name="40% - Énfasis2 6 2 2" xfId="1009"/>
    <cellStyle name="40% - Énfasis2 6 2 3" xfId="1010"/>
    <cellStyle name="40% - Énfasis2 6 2 4" xfId="1011"/>
    <cellStyle name="40% - Énfasis2 6 2 5" xfId="1012"/>
    <cellStyle name="40% - Énfasis2 6 3" xfId="1013"/>
    <cellStyle name="40% - Énfasis2 6 4" xfId="1014"/>
    <cellStyle name="40% - Énfasis2 6 5" xfId="1015"/>
    <cellStyle name="40% - Énfasis2 6 6" xfId="1016"/>
    <cellStyle name="40% - Énfasis2 7" xfId="1017"/>
    <cellStyle name="40% - Énfasis2 7 2" xfId="1018"/>
    <cellStyle name="40% - Énfasis2 7 2 2" xfId="1019"/>
    <cellStyle name="40% - Énfasis2 7 2 3" xfId="1020"/>
    <cellStyle name="40% - Énfasis2 7 2 4" xfId="1021"/>
    <cellStyle name="40% - Énfasis2 7 2 5" xfId="1022"/>
    <cellStyle name="40% - Énfasis2 7 3" xfId="1023"/>
    <cellStyle name="40% - Énfasis2 7 4" xfId="1024"/>
    <cellStyle name="40% - Énfasis2 7 5" xfId="1025"/>
    <cellStyle name="40% - Énfasis2 7 6" xfId="1026"/>
    <cellStyle name="40% - Énfasis2 8" xfId="1027"/>
    <cellStyle name="40% - Énfasis2 8 2" xfId="1028"/>
    <cellStyle name="40% - Énfasis2 8 2 2" xfId="1029"/>
    <cellStyle name="40% - Énfasis2 8 2 3" xfId="1030"/>
    <cellStyle name="40% - Énfasis2 8 2 4" xfId="1031"/>
    <cellStyle name="40% - Énfasis2 8 2 5" xfId="1032"/>
    <cellStyle name="40% - Énfasis2 8 3" xfId="1033"/>
    <cellStyle name="40% - Énfasis2 8 4" xfId="1034"/>
    <cellStyle name="40% - Énfasis2 8 5" xfId="1035"/>
    <cellStyle name="40% - Énfasis2 8 6" xfId="1036"/>
    <cellStyle name="40% - Énfasis2 9" xfId="1037"/>
    <cellStyle name="40% - Énfasis2 9 2" xfId="1038"/>
    <cellStyle name="40% - Énfasis2 9 3" xfId="1039"/>
    <cellStyle name="40% - Énfasis2 9 4" xfId="1040"/>
    <cellStyle name="40% - Énfasis2 9 5" xfId="1041"/>
    <cellStyle name="40% - Énfasis3 10" xfId="1042"/>
    <cellStyle name="40% - Énfasis3 10 2" xfId="1043"/>
    <cellStyle name="40% - Énfasis3 10 3" xfId="1044"/>
    <cellStyle name="40% - Énfasis3 10 4" xfId="1045"/>
    <cellStyle name="40% - Énfasis3 10 5" xfId="1046"/>
    <cellStyle name="40% - Énfasis3 11" xfId="1047"/>
    <cellStyle name="40% - Énfasis3 11 2" xfId="1048"/>
    <cellStyle name="40% - Énfasis3 11 3" xfId="1049"/>
    <cellStyle name="40% - Énfasis3 11 4" xfId="1050"/>
    <cellStyle name="40% - Énfasis3 11 5" xfId="1051"/>
    <cellStyle name="40% - Énfasis3 12" xfId="1052"/>
    <cellStyle name="40% - Énfasis3 12 2" xfId="1053"/>
    <cellStyle name="40% - Énfasis3 12 3" xfId="1054"/>
    <cellStyle name="40% - Énfasis3 12 4" xfId="1055"/>
    <cellStyle name="40% - Énfasis3 12 5" xfId="1056"/>
    <cellStyle name="40% - Énfasis3 13" xfId="1057"/>
    <cellStyle name="40% - Énfasis3 13 2" xfId="1058"/>
    <cellStyle name="40% - Énfasis3 13 3" xfId="1059"/>
    <cellStyle name="40% - Énfasis3 13 4" xfId="1060"/>
    <cellStyle name="40% - Énfasis3 13 5" xfId="1061"/>
    <cellStyle name="40% - Énfasis3 14" xfId="1062"/>
    <cellStyle name="40% - Énfasis3 14 2" xfId="1063"/>
    <cellStyle name="40% - Énfasis3 14 3" xfId="1064"/>
    <cellStyle name="40% - Énfasis3 14 4" xfId="1065"/>
    <cellStyle name="40% - Énfasis3 14 5" xfId="1066"/>
    <cellStyle name="40% - Énfasis3 15" xfId="1067"/>
    <cellStyle name="40% - Énfasis3 15 2" xfId="1068"/>
    <cellStyle name="40% - Énfasis3 15 3" xfId="1069"/>
    <cellStyle name="40% - Énfasis3 15 4" xfId="1070"/>
    <cellStyle name="40% - Énfasis3 15 5" xfId="1071"/>
    <cellStyle name="40% - Énfasis3 16" xfId="1072"/>
    <cellStyle name="40% - Énfasis3 16 2" xfId="1073"/>
    <cellStyle name="40% - Énfasis3 16 3" xfId="1074"/>
    <cellStyle name="40% - Énfasis3 16 4" xfId="1075"/>
    <cellStyle name="40% - Énfasis3 16 5" xfId="1076"/>
    <cellStyle name="40% - Énfasis3 17" xfId="1077"/>
    <cellStyle name="40% - Énfasis3 17 2" xfId="1078"/>
    <cellStyle name="40% - Énfasis3 17 3" xfId="1079"/>
    <cellStyle name="40% - Énfasis3 17 4" xfId="1080"/>
    <cellStyle name="40% - Énfasis3 17 5" xfId="1081"/>
    <cellStyle name="40% - Énfasis3 18" xfId="1082"/>
    <cellStyle name="40% - Énfasis3 19" xfId="1083"/>
    <cellStyle name="40% - Énfasis3 2" xfId="1084"/>
    <cellStyle name="40% - Énfasis3 2 2" xfId="1085"/>
    <cellStyle name="40% - Énfasis3 2 2 2" xfId="1086"/>
    <cellStyle name="40% - Énfasis3 2 2 3" xfId="1087"/>
    <cellStyle name="40% - Énfasis3 2 2 4" xfId="1088"/>
    <cellStyle name="40% - Énfasis3 2 2 5" xfId="1089"/>
    <cellStyle name="40% - Énfasis3 2 3" xfId="1090"/>
    <cellStyle name="40% - Énfasis3 2 4" xfId="1091"/>
    <cellStyle name="40% - Énfasis3 2 5" xfId="1092"/>
    <cellStyle name="40% - Énfasis3 2 6" xfId="1093"/>
    <cellStyle name="40% - Énfasis3 20" xfId="1094"/>
    <cellStyle name="40% - Énfasis3 21" xfId="1095"/>
    <cellStyle name="40% - Énfasis3 22" xfId="1096"/>
    <cellStyle name="40% - Énfasis3 23" xfId="1097"/>
    <cellStyle name="40% - Énfasis3 24" xfId="1098"/>
    <cellStyle name="40% - Énfasis3 25" xfId="1099"/>
    <cellStyle name="40% - Énfasis3 26" xfId="1100"/>
    <cellStyle name="40% - Énfasis3 27" xfId="1101"/>
    <cellStyle name="40% - Énfasis3 28" xfId="1102"/>
    <cellStyle name="40% - Énfasis3 29" xfId="1103"/>
    <cellStyle name="40% - Énfasis3 3" xfId="1104"/>
    <cellStyle name="40% - Énfasis3 3 2" xfId="1105"/>
    <cellStyle name="40% - Énfasis3 3 2 2" xfId="1106"/>
    <cellStyle name="40% - Énfasis3 3 2 3" xfId="1107"/>
    <cellStyle name="40% - Énfasis3 3 2 4" xfId="1108"/>
    <cellStyle name="40% - Énfasis3 3 2 5" xfId="1109"/>
    <cellStyle name="40% - Énfasis3 3 3" xfId="1110"/>
    <cellStyle name="40% - Énfasis3 3 4" xfId="1111"/>
    <cellStyle name="40% - Énfasis3 3 5" xfId="1112"/>
    <cellStyle name="40% - Énfasis3 3 6" xfId="1113"/>
    <cellStyle name="40% - Énfasis3 30" xfId="1114"/>
    <cellStyle name="40% - Énfasis3 31" xfId="1115"/>
    <cellStyle name="40% - Énfasis3 32" xfId="1116"/>
    <cellStyle name="40% - Énfasis3 4" xfId="1117"/>
    <cellStyle name="40% - Énfasis3 4 2" xfId="1118"/>
    <cellStyle name="40% - Énfasis3 4 2 2" xfId="1119"/>
    <cellStyle name="40% - Énfasis3 4 2 3" xfId="1120"/>
    <cellStyle name="40% - Énfasis3 4 2 4" xfId="1121"/>
    <cellStyle name="40% - Énfasis3 4 2 5" xfId="1122"/>
    <cellStyle name="40% - Énfasis3 4 3" xfId="1123"/>
    <cellStyle name="40% - Énfasis3 4 4" xfId="1124"/>
    <cellStyle name="40% - Énfasis3 4 5" xfId="1125"/>
    <cellStyle name="40% - Énfasis3 4 6" xfId="1126"/>
    <cellStyle name="40% - Énfasis3 5" xfId="1127"/>
    <cellStyle name="40% - Énfasis3 5 2" xfId="1128"/>
    <cellStyle name="40% - Énfasis3 5 2 2" xfId="1129"/>
    <cellStyle name="40% - Énfasis3 5 2 3" xfId="1130"/>
    <cellStyle name="40% - Énfasis3 5 2 4" xfId="1131"/>
    <cellStyle name="40% - Énfasis3 5 2 5" xfId="1132"/>
    <cellStyle name="40% - Énfasis3 5 3" xfId="1133"/>
    <cellStyle name="40% - Énfasis3 5 4" xfId="1134"/>
    <cellStyle name="40% - Énfasis3 5 5" xfId="1135"/>
    <cellStyle name="40% - Énfasis3 5 6" xfId="1136"/>
    <cellStyle name="40% - Énfasis3 6" xfId="1137"/>
    <cellStyle name="40% - Énfasis3 6 2" xfId="1138"/>
    <cellStyle name="40% - Énfasis3 6 2 2" xfId="1139"/>
    <cellStyle name="40% - Énfasis3 6 2 3" xfId="1140"/>
    <cellStyle name="40% - Énfasis3 6 2 4" xfId="1141"/>
    <cellStyle name="40% - Énfasis3 6 2 5" xfId="1142"/>
    <cellStyle name="40% - Énfasis3 6 3" xfId="1143"/>
    <cellStyle name="40% - Énfasis3 6 4" xfId="1144"/>
    <cellStyle name="40% - Énfasis3 6 5" xfId="1145"/>
    <cellStyle name="40% - Énfasis3 6 6" xfId="1146"/>
    <cellStyle name="40% - Énfasis3 7" xfId="1147"/>
    <cellStyle name="40% - Énfasis3 7 2" xfId="1148"/>
    <cellStyle name="40% - Énfasis3 7 2 2" xfId="1149"/>
    <cellStyle name="40% - Énfasis3 7 2 3" xfId="1150"/>
    <cellStyle name="40% - Énfasis3 7 2 4" xfId="1151"/>
    <cellStyle name="40% - Énfasis3 7 2 5" xfId="1152"/>
    <cellStyle name="40% - Énfasis3 7 3" xfId="1153"/>
    <cellStyle name="40% - Énfasis3 7 4" xfId="1154"/>
    <cellStyle name="40% - Énfasis3 7 5" xfId="1155"/>
    <cellStyle name="40% - Énfasis3 7 6" xfId="1156"/>
    <cellStyle name="40% - Énfasis3 8" xfId="1157"/>
    <cellStyle name="40% - Énfasis3 8 2" xfId="1158"/>
    <cellStyle name="40% - Énfasis3 8 2 2" xfId="1159"/>
    <cellStyle name="40% - Énfasis3 8 2 3" xfId="1160"/>
    <cellStyle name="40% - Énfasis3 8 2 4" xfId="1161"/>
    <cellStyle name="40% - Énfasis3 8 2 5" xfId="1162"/>
    <cellStyle name="40% - Énfasis3 8 3" xfId="1163"/>
    <cellStyle name="40% - Énfasis3 8 4" xfId="1164"/>
    <cellStyle name="40% - Énfasis3 8 5" xfId="1165"/>
    <cellStyle name="40% - Énfasis3 8 6" xfId="1166"/>
    <cellStyle name="40% - Énfasis3 9" xfId="1167"/>
    <cellStyle name="40% - Énfasis3 9 2" xfId="1168"/>
    <cellStyle name="40% - Énfasis3 9 3" xfId="1169"/>
    <cellStyle name="40% - Énfasis3 9 4" xfId="1170"/>
    <cellStyle name="40% - Énfasis3 9 5" xfId="1171"/>
    <cellStyle name="40% - Énfasis4 10" xfId="1172"/>
    <cellStyle name="40% - Énfasis4 10 2" xfId="1173"/>
    <cellStyle name="40% - Énfasis4 10 3" xfId="1174"/>
    <cellStyle name="40% - Énfasis4 10 4" xfId="1175"/>
    <cellStyle name="40% - Énfasis4 10 5" xfId="1176"/>
    <cellStyle name="40% - Énfasis4 11" xfId="1177"/>
    <cellStyle name="40% - Énfasis4 11 2" xfId="1178"/>
    <cellStyle name="40% - Énfasis4 11 3" xfId="1179"/>
    <cellStyle name="40% - Énfasis4 11 4" xfId="1180"/>
    <cellStyle name="40% - Énfasis4 11 5" xfId="1181"/>
    <cellStyle name="40% - Énfasis4 12" xfId="1182"/>
    <cellStyle name="40% - Énfasis4 12 2" xfId="1183"/>
    <cellStyle name="40% - Énfasis4 12 3" xfId="1184"/>
    <cellStyle name="40% - Énfasis4 12 4" xfId="1185"/>
    <cellStyle name="40% - Énfasis4 12 5" xfId="1186"/>
    <cellStyle name="40% - Énfasis4 13" xfId="1187"/>
    <cellStyle name="40% - Énfasis4 13 2" xfId="1188"/>
    <cellStyle name="40% - Énfasis4 13 3" xfId="1189"/>
    <cellStyle name="40% - Énfasis4 13 4" xfId="1190"/>
    <cellStyle name="40% - Énfasis4 13 5" xfId="1191"/>
    <cellStyle name="40% - Énfasis4 14" xfId="1192"/>
    <cellStyle name="40% - Énfasis4 14 2" xfId="1193"/>
    <cellStyle name="40% - Énfasis4 14 3" xfId="1194"/>
    <cellStyle name="40% - Énfasis4 14 4" xfId="1195"/>
    <cellStyle name="40% - Énfasis4 14 5" xfId="1196"/>
    <cellStyle name="40% - Énfasis4 15" xfId="1197"/>
    <cellStyle name="40% - Énfasis4 15 2" xfId="1198"/>
    <cellStyle name="40% - Énfasis4 15 3" xfId="1199"/>
    <cellStyle name="40% - Énfasis4 15 4" xfId="1200"/>
    <cellStyle name="40% - Énfasis4 15 5" xfId="1201"/>
    <cellStyle name="40% - Énfasis4 16" xfId="1202"/>
    <cellStyle name="40% - Énfasis4 16 2" xfId="1203"/>
    <cellStyle name="40% - Énfasis4 16 3" xfId="1204"/>
    <cellStyle name="40% - Énfasis4 16 4" xfId="1205"/>
    <cellStyle name="40% - Énfasis4 16 5" xfId="1206"/>
    <cellStyle name="40% - Énfasis4 17" xfId="1207"/>
    <cellStyle name="40% - Énfasis4 17 2" xfId="1208"/>
    <cellStyle name="40% - Énfasis4 17 3" xfId="1209"/>
    <cellStyle name="40% - Énfasis4 17 4" xfId="1210"/>
    <cellStyle name="40% - Énfasis4 17 5" xfId="1211"/>
    <cellStyle name="40% - Énfasis4 18" xfId="1212"/>
    <cellStyle name="40% - Énfasis4 19" xfId="1213"/>
    <cellStyle name="40% - Énfasis4 2" xfId="1214"/>
    <cellStyle name="40% - Énfasis4 2 2" xfId="1215"/>
    <cellStyle name="40% - Énfasis4 2 2 2" xfId="1216"/>
    <cellStyle name="40% - Énfasis4 2 2 3" xfId="1217"/>
    <cellStyle name="40% - Énfasis4 2 2 4" xfId="1218"/>
    <cellStyle name="40% - Énfasis4 2 2 5" xfId="1219"/>
    <cellStyle name="40% - Énfasis4 2 3" xfId="1220"/>
    <cellStyle name="40% - Énfasis4 2 4" xfId="1221"/>
    <cellStyle name="40% - Énfasis4 2 5" xfId="1222"/>
    <cellStyle name="40% - Énfasis4 2 6" xfId="1223"/>
    <cellStyle name="40% - Énfasis4 20" xfId="1224"/>
    <cellStyle name="40% - Énfasis4 21" xfId="1225"/>
    <cellStyle name="40% - Énfasis4 22" xfId="1226"/>
    <cellStyle name="40% - Énfasis4 23" xfId="1227"/>
    <cellStyle name="40% - Énfasis4 24" xfId="1228"/>
    <cellStyle name="40% - Énfasis4 25" xfId="1229"/>
    <cellStyle name="40% - Énfasis4 26" xfId="1230"/>
    <cellStyle name="40% - Énfasis4 27" xfId="1231"/>
    <cellStyle name="40% - Énfasis4 28" xfId="1232"/>
    <cellStyle name="40% - Énfasis4 29" xfId="1233"/>
    <cellStyle name="40% - Énfasis4 3" xfId="1234"/>
    <cellStyle name="40% - Énfasis4 3 2" xfId="1235"/>
    <cellStyle name="40% - Énfasis4 3 2 2" xfId="1236"/>
    <cellStyle name="40% - Énfasis4 3 2 3" xfId="1237"/>
    <cellStyle name="40% - Énfasis4 3 2 4" xfId="1238"/>
    <cellStyle name="40% - Énfasis4 3 2 5" xfId="1239"/>
    <cellStyle name="40% - Énfasis4 3 3" xfId="1240"/>
    <cellStyle name="40% - Énfasis4 3 4" xfId="1241"/>
    <cellStyle name="40% - Énfasis4 3 5" xfId="1242"/>
    <cellStyle name="40% - Énfasis4 3 6" xfId="1243"/>
    <cellStyle name="40% - Énfasis4 30" xfId="1244"/>
    <cellStyle name="40% - Énfasis4 31" xfId="1245"/>
    <cellStyle name="40% - Énfasis4 32" xfId="1246"/>
    <cellStyle name="40% - Énfasis4 4" xfId="1247"/>
    <cellStyle name="40% - Énfasis4 4 2" xfId="1248"/>
    <cellStyle name="40% - Énfasis4 4 2 2" xfId="1249"/>
    <cellStyle name="40% - Énfasis4 4 2 3" xfId="1250"/>
    <cellStyle name="40% - Énfasis4 4 2 4" xfId="1251"/>
    <cellStyle name="40% - Énfasis4 4 2 5" xfId="1252"/>
    <cellStyle name="40% - Énfasis4 4 3" xfId="1253"/>
    <cellStyle name="40% - Énfasis4 4 4" xfId="1254"/>
    <cellStyle name="40% - Énfasis4 4 5" xfId="1255"/>
    <cellStyle name="40% - Énfasis4 4 6" xfId="1256"/>
    <cellStyle name="40% - Énfasis4 5" xfId="1257"/>
    <cellStyle name="40% - Énfasis4 5 2" xfId="1258"/>
    <cellStyle name="40% - Énfasis4 5 2 2" xfId="1259"/>
    <cellStyle name="40% - Énfasis4 5 2 3" xfId="1260"/>
    <cellStyle name="40% - Énfasis4 5 2 4" xfId="1261"/>
    <cellStyle name="40% - Énfasis4 5 2 5" xfId="1262"/>
    <cellStyle name="40% - Énfasis4 5 3" xfId="1263"/>
    <cellStyle name="40% - Énfasis4 5 4" xfId="1264"/>
    <cellStyle name="40% - Énfasis4 5 5" xfId="1265"/>
    <cellStyle name="40% - Énfasis4 5 6" xfId="1266"/>
    <cellStyle name="40% - Énfasis4 6" xfId="1267"/>
    <cellStyle name="40% - Énfasis4 6 2" xfId="1268"/>
    <cellStyle name="40% - Énfasis4 6 2 2" xfId="1269"/>
    <cellStyle name="40% - Énfasis4 6 2 3" xfId="1270"/>
    <cellStyle name="40% - Énfasis4 6 2 4" xfId="1271"/>
    <cellStyle name="40% - Énfasis4 6 2 5" xfId="1272"/>
    <cellStyle name="40% - Énfasis4 6 3" xfId="1273"/>
    <cellStyle name="40% - Énfasis4 6 4" xfId="1274"/>
    <cellStyle name="40% - Énfasis4 6 5" xfId="1275"/>
    <cellStyle name="40% - Énfasis4 6 6" xfId="1276"/>
    <cellStyle name="40% - Énfasis4 7" xfId="1277"/>
    <cellStyle name="40% - Énfasis4 7 2" xfId="1278"/>
    <cellStyle name="40% - Énfasis4 7 2 2" xfId="1279"/>
    <cellStyle name="40% - Énfasis4 7 2 3" xfId="1280"/>
    <cellStyle name="40% - Énfasis4 7 2 4" xfId="1281"/>
    <cellStyle name="40% - Énfasis4 7 2 5" xfId="1282"/>
    <cellStyle name="40% - Énfasis4 7 3" xfId="1283"/>
    <cellStyle name="40% - Énfasis4 7 4" xfId="1284"/>
    <cellStyle name="40% - Énfasis4 7 5" xfId="1285"/>
    <cellStyle name="40% - Énfasis4 7 6" xfId="1286"/>
    <cellStyle name="40% - Énfasis4 8" xfId="1287"/>
    <cellStyle name="40% - Énfasis4 8 2" xfId="1288"/>
    <cellStyle name="40% - Énfasis4 8 2 2" xfId="1289"/>
    <cellStyle name="40% - Énfasis4 8 2 3" xfId="1290"/>
    <cellStyle name="40% - Énfasis4 8 2 4" xfId="1291"/>
    <cellStyle name="40% - Énfasis4 8 2 5" xfId="1292"/>
    <cellStyle name="40% - Énfasis4 8 3" xfId="1293"/>
    <cellStyle name="40% - Énfasis4 8 4" xfId="1294"/>
    <cellStyle name="40% - Énfasis4 8 5" xfId="1295"/>
    <cellStyle name="40% - Énfasis4 8 6" xfId="1296"/>
    <cellStyle name="40% - Énfasis4 9" xfId="1297"/>
    <cellStyle name="40% - Énfasis4 9 2" xfId="1298"/>
    <cellStyle name="40% - Énfasis4 9 3" xfId="1299"/>
    <cellStyle name="40% - Énfasis4 9 4" xfId="1300"/>
    <cellStyle name="40% - Énfasis4 9 5" xfId="1301"/>
    <cellStyle name="40% - Énfasis5 10" xfId="1302"/>
    <cellStyle name="40% - Énfasis5 10 2" xfId="1303"/>
    <cellStyle name="40% - Énfasis5 10 3" xfId="1304"/>
    <cellStyle name="40% - Énfasis5 10 4" xfId="1305"/>
    <cellStyle name="40% - Énfasis5 10 5" xfId="1306"/>
    <cellStyle name="40% - Énfasis5 11" xfId="1307"/>
    <cellStyle name="40% - Énfasis5 11 2" xfId="1308"/>
    <cellStyle name="40% - Énfasis5 11 3" xfId="1309"/>
    <cellStyle name="40% - Énfasis5 11 4" xfId="1310"/>
    <cellStyle name="40% - Énfasis5 11 5" xfId="1311"/>
    <cellStyle name="40% - Énfasis5 12" xfId="1312"/>
    <cellStyle name="40% - Énfasis5 12 2" xfId="1313"/>
    <cellStyle name="40% - Énfasis5 12 3" xfId="1314"/>
    <cellStyle name="40% - Énfasis5 12 4" xfId="1315"/>
    <cellStyle name="40% - Énfasis5 12 5" xfId="1316"/>
    <cellStyle name="40% - Énfasis5 13" xfId="1317"/>
    <cellStyle name="40% - Énfasis5 13 2" xfId="1318"/>
    <cellStyle name="40% - Énfasis5 13 3" xfId="1319"/>
    <cellStyle name="40% - Énfasis5 13 4" xfId="1320"/>
    <cellStyle name="40% - Énfasis5 13 5" xfId="1321"/>
    <cellStyle name="40% - Énfasis5 14" xfId="1322"/>
    <cellStyle name="40% - Énfasis5 14 2" xfId="1323"/>
    <cellStyle name="40% - Énfasis5 14 3" xfId="1324"/>
    <cellStyle name="40% - Énfasis5 14 4" xfId="1325"/>
    <cellStyle name="40% - Énfasis5 14 5" xfId="1326"/>
    <cellStyle name="40% - Énfasis5 15" xfId="1327"/>
    <cellStyle name="40% - Énfasis5 15 2" xfId="1328"/>
    <cellStyle name="40% - Énfasis5 15 3" xfId="1329"/>
    <cellStyle name="40% - Énfasis5 15 4" xfId="1330"/>
    <cellStyle name="40% - Énfasis5 15 5" xfId="1331"/>
    <cellStyle name="40% - Énfasis5 16" xfId="1332"/>
    <cellStyle name="40% - Énfasis5 16 2" xfId="1333"/>
    <cellStyle name="40% - Énfasis5 16 3" xfId="1334"/>
    <cellStyle name="40% - Énfasis5 16 4" xfId="1335"/>
    <cellStyle name="40% - Énfasis5 16 5" xfId="1336"/>
    <cellStyle name="40% - Énfasis5 17" xfId="1337"/>
    <cellStyle name="40% - Énfasis5 17 2" xfId="1338"/>
    <cellStyle name="40% - Énfasis5 17 3" xfId="1339"/>
    <cellStyle name="40% - Énfasis5 17 4" xfId="1340"/>
    <cellStyle name="40% - Énfasis5 17 5" xfId="1341"/>
    <cellStyle name="40% - Énfasis5 18" xfId="1342"/>
    <cellStyle name="40% - Énfasis5 19" xfId="1343"/>
    <cellStyle name="40% - Énfasis5 2" xfId="1344"/>
    <cellStyle name="40% - Énfasis5 2 2" xfId="1345"/>
    <cellStyle name="40% - Énfasis5 2 2 2" xfId="1346"/>
    <cellStyle name="40% - Énfasis5 2 2 3" xfId="1347"/>
    <cellStyle name="40% - Énfasis5 2 2 4" xfId="1348"/>
    <cellStyle name="40% - Énfasis5 2 2 5" xfId="1349"/>
    <cellStyle name="40% - Énfasis5 2 3" xfId="1350"/>
    <cellStyle name="40% - Énfasis5 2 4" xfId="1351"/>
    <cellStyle name="40% - Énfasis5 2 5" xfId="1352"/>
    <cellStyle name="40% - Énfasis5 2 6" xfId="1353"/>
    <cellStyle name="40% - Énfasis5 20" xfId="1354"/>
    <cellStyle name="40% - Énfasis5 21" xfId="1355"/>
    <cellStyle name="40% - Énfasis5 22" xfId="1356"/>
    <cellStyle name="40% - Énfasis5 23" xfId="1357"/>
    <cellStyle name="40% - Énfasis5 24" xfId="1358"/>
    <cellStyle name="40% - Énfasis5 25" xfId="1359"/>
    <cellStyle name="40% - Énfasis5 26" xfId="1360"/>
    <cellStyle name="40% - Énfasis5 27" xfId="1361"/>
    <cellStyle name="40% - Énfasis5 28" xfId="1362"/>
    <cellStyle name="40% - Énfasis5 29" xfId="1363"/>
    <cellStyle name="40% - Énfasis5 3" xfId="1364"/>
    <cellStyle name="40% - Énfasis5 3 2" xfId="1365"/>
    <cellStyle name="40% - Énfasis5 3 2 2" xfId="1366"/>
    <cellStyle name="40% - Énfasis5 3 2 3" xfId="1367"/>
    <cellStyle name="40% - Énfasis5 3 2 4" xfId="1368"/>
    <cellStyle name="40% - Énfasis5 3 2 5" xfId="1369"/>
    <cellStyle name="40% - Énfasis5 3 3" xfId="1370"/>
    <cellStyle name="40% - Énfasis5 3 4" xfId="1371"/>
    <cellStyle name="40% - Énfasis5 3 5" xfId="1372"/>
    <cellStyle name="40% - Énfasis5 3 6" xfId="1373"/>
    <cellStyle name="40% - Énfasis5 30" xfId="1374"/>
    <cellStyle name="40% - Énfasis5 31" xfId="1375"/>
    <cellStyle name="40% - Énfasis5 32" xfId="1376"/>
    <cellStyle name="40% - Énfasis5 4" xfId="1377"/>
    <cellStyle name="40% - Énfasis5 4 2" xfId="1378"/>
    <cellStyle name="40% - Énfasis5 4 2 2" xfId="1379"/>
    <cellStyle name="40% - Énfasis5 4 2 3" xfId="1380"/>
    <cellStyle name="40% - Énfasis5 4 2 4" xfId="1381"/>
    <cellStyle name="40% - Énfasis5 4 2 5" xfId="1382"/>
    <cellStyle name="40% - Énfasis5 4 3" xfId="1383"/>
    <cellStyle name="40% - Énfasis5 4 4" xfId="1384"/>
    <cellStyle name="40% - Énfasis5 4 5" xfId="1385"/>
    <cellStyle name="40% - Énfasis5 4 6" xfId="1386"/>
    <cellStyle name="40% - Énfasis5 5" xfId="1387"/>
    <cellStyle name="40% - Énfasis5 5 2" xfId="1388"/>
    <cellStyle name="40% - Énfasis5 5 2 2" xfId="1389"/>
    <cellStyle name="40% - Énfasis5 5 2 3" xfId="1390"/>
    <cellStyle name="40% - Énfasis5 5 2 4" xfId="1391"/>
    <cellStyle name="40% - Énfasis5 5 2 5" xfId="1392"/>
    <cellStyle name="40% - Énfasis5 5 3" xfId="1393"/>
    <cellStyle name="40% - Énfasis5 5 4" xfId="1394"/>
    <cellStyle name="40% - Énfasis5 5 5" xfId="1395"/>
    <cellStyle name="40% - Énfasis5 5 6" xfId="1396"/>
    <cellStyle name="40% - Énfasis5 6" xfId="1397"/>
    <cellStyle name="40% - Énfasis5 6 2" xfId="1398"/>
    <cellStyle name="40% - Énfasis5 6 2 2" xfId="1399"/>
    <cellStyle name="40% - Énfasis5 6 2 3" xfId="1400"/>
    <cellStyle name="40% - Énfasis5 6 2 4" xfId="1401"/>
    <cellStyle name="40% - Énfasis5 6 2 5" xfId="1402"/>
    <cellStyle name="40% - Énfasis5 6 3" xfId="1403"/>
    <cellStyle name="40% - Énfasis5 6 4" xfId="1404"/>
    <cellStyle name="40% - Énfasis5 6 5" xfId="1405"/>
    <cellStyle name="40% - Énfasis5 6 6" xfId="1406"/>
    <cellStyle name="40% - Énfasis5 7" xfId="1407"/>
    <cellStyle name="40% - Énfasis5 7 2" xfId="1408"/>
    <cellStyle name="40% - Énfasis5 7 2 2" xfId="1409"/>
    <cellStyle name="40% - Énfasis5 7 2 3" xfId="1410"/>
    <cellStyle name="40% - Énfasis5 7 2 4" xfId="1411"/>
    <cellStyle name="40% - Énfasis5 7 2 5" xfId="1412"/>
    <cellStyle name="40% - Énfasis5 7 3" xfId="1413"/>
    <cellStyle name="40% - Énfasis5 7 4" xfId="1414"/>
    <cellStyle name="40% - Énfasis5 7 5" xfId="1415"/>
    <cellStyle name="40% - Énfasis5 7 6" xfId="1416"/>
    <cellStyle name="40% - Énfasis5 8" xfId="1417"/>
    <cellStyle name="40% - Énfasis5 8 2" xfId="1418"/>
    <cellStyle name="40% - Énfasis5 8 2 2" xfId="1419"/>
    <cellStyle name="40% - Énfasis5 8 2 3" xfId="1420"/>
    <cellStyle name="40% - Énfasis5 8 2 4" xfId="1421"/>
    <cellStyle name="40% - Énfasis5 8 2 5" xfId="1422"/>
    <cellStyle name="40% - Énfasis5 8 3" xfId="1423"/>
    <cellStyle name="40% - Énfasis5 8 4" xfId="1424"/>
    <cellStyle name="40% - Énfasis5 8 5" xfId="1425"/>
    <cellStyle name="40% - Énfasis5 8 6" xfId="1426"/>
    <cellStyle name="40% - Énfasis5 9" xfId="1427"/>
    <cellStyle name="40% - Énfasis5 9 2" xfId="1428"/>
    <cellStyle name="40% - Énfasis5 9 3" xfId="1429"/>
    <cellStyle name="40% - Énfasis5 9 4" xfId="1430"/>
    <cellStyle name="40% - Énfasis5 9 5" xfId="1431"/>
    <cellStyle name="40% - Énfasis6 10" xfId="1432"/>
    <cellStyle name="40% - Énfasis6 10 2" xfId="1433"/>
    <cellStyle name="40% - Énfasis6 10 3" xfId="1434"/>
    <cellStyle name="40% - Énfasis6 10 4" xfId="1435"/>
    <cellStyle name="40% - Énfasis6 10 5" xfId="1436"/>
    <cellStyle name="40% - Énfasis6 11" xfId="1437"/>
    <cellStyle name="40% - Énfasis6 11 2" xfId="1438"/>
    <cellStyle name="40% - Énfasis6 11 3" xfId="1439"/>
    <cellStyle name="40% - Énfasis6 11 4" xfId="1440"/>
    <cellStyle name="40% - Énfasis6 11 5" xfId="1441"/>
    <cellStyle name="40% - Énfasis6 12" xfId="1442"/>
    <cellStyle name="40% - Énfasis6 12 2" xfId="1443"/>
    <cellStyle name="40% - Énfasis6 12 3" xfId="1444"/>
    <cellStyle name="40% - Énfasis6 12 4" xfId="1445"/>
    <cellStyle name="40% - Énfasis6 12 5" xfId="1446"/>
    <cellStyle name="40% - Énfasis6 13" xfId="1447"/>
    <cellStyle name="40% - Énfasis6 13 2" xfId="1448"/>
    <cellStyle name="40% - Énfasis6 13 3" xfId="1449"/>
    <cellStyle name="40% - Énfasis6 13 4" xfId="1450"/>
    <cellStyle name="40% - Énfasis6 13 5" xfId="1451"/>
    <cellStyle name="40% - Énfasis6 14" xfId="1452"/>
    <cellStyle name="40% - Énfasis6 14 2" xfId="1453"/>
    <cellStyle name="40% - Énfasis6 14 3" xfId="1454"/>
    <cellStyle name="40% - Énfasis6 14 4" xfId="1455"/>
    <cellStyle name="40% - Énfasis6 14 5" xfId="1456"/>
    <cellStyle name="40% - Énfasis6 15" xfId="1457"/>
    <cellStyle name="40% - Énfasis6 15 2" xfId="1458"/>
    <cellStyle name="40% - Énfasis6 15 3" xfId="1459"/>
    <cellStyle name="40% - Énfasis6 15 4" xfId="1460"/>
    <cellStyle name="40% - Énfasis6 15 5" xfId="1461"/>
    <cellStyle name="40% - Énfasis6 16" xfId="1462"/>
    <cellStyle name="40% - Énfasis6 16 2" xfId="1463"/>
    <cellStyle name="40% - Énfasis6 16 3" xfId="1464"/>
    <cellStyle name="40% - Énfasis6 16 4" xfId="1465"/>
    <cellStyle name="40% - Énfasis6 16 5" xfId="1466"/>
    <cellStyle name="40% - Énfasis6 17" xfId="1467"/>
    <cellStyle name="40% - Énfasis6 17 2" xfId="1468"/>
    <cellStyle name="40% - Énfasis6 17 3" xfId="1469"/>
    <cellStyle name="40% - Énfasis6 17 4" xfId="1470"/>
    <cellStyle name="40% - Énfasis6 17 5" xfId="1471"/>
    <cellStyle name="40% - Énfasis6 18" xfId="1472"/>
    <cellStyle name="40% - Énfasis6 19" xfId="1473"/>
    <cellStyle name="40% - Énfasis6 2" xfId="1474"/>
    <cellStyle name="40% - Énfasis6 2 2" xfId="1475"/>
    <cellStyle name="40% - Énfasis6 2 2 2" xfId="1476"/>
    <cellStyle name="40% - Énfasis6 2 2 3" xfId="1477"/>
    <cellStyle name="40% - Énfasis6 2 2 4" xfId="1478"/>
    <cellStyle name="40% - Énfasis6 2 2 5" xfId="1479"/>
    <cellStyle name="40% - Énfasis6 2 3" xfId="1480"/>
    <cellStyle name="40% - Énfasis6 2 4" xfId="1481"/>
    <cellStyle name="40% - Énfasis6 2 5" xfId="1482"/>
    <cellStyle name="40% - Énfasis6 2 6" xfId="1483"/>
    <cellStyle name="40% - Énfasis6 20" xfId="1484"/>
    <cellStyle name="40% - Énfasis6 21" xfId="1485"/>
    <cellStyle name="40% - Énfasis6 22" xfId="1486"/>
    <cellStyle name="40% - Énfasis6 23" xfId="1487"/>
    <cellStyle name="40% - Énfasis6 24" xfId="1488"/>
    <cellStyle name="40% - Énfasis6 25" xfId="1489"/>
    <cellStyle name="40% - Énfasis6 26" xfId="1490"/>
    <cellStyle name="40% - Énfasis6 27" xfId="1491"/>
    <cellStyle name="40% - Énfasis6 28" xfId="1492"/>
    <cellStyle name="40% - Énfasis6 29" xfId="1493"/>
    <cellStyle name="40% - Énfasis6 3" xfId="1494"/>
    <cellStyle name="40% - Énfasis6 3 2" xfId="1495"/>
    <cellStyle name="40% - Énfasis6 3 2 2" xfId="1496"/>
    <cellStyle name="40% - Énfasis6 3 2 3" xfId="1497"/>
    <cellStyle name="40% - Énfasis6 3 2 4" xfId="1498"/>
    <cellStyle name="40% - Énfasis6 3 2 5" xfId="1499"/>
    <cellStyle name="40% - Énfasis6 3 3" xfId="1500"/>
    <cellStyle name="40% - Énfasis6 3 4" xfId="1501"/>
    <cellStyle name="40% - Énfasis6 3 5" xfId="1502"/>
    <cellStyle name="40% - Énfasis6 3 6" xfId="1503"/>
    <cellStyle name="40% - Énfasis6 30" xfId="1504"/>
    <cellStyle name="40% - Énfasis6 31" xfId="1505"/>
    <cellStyle name="40% - Énfasis6 32" xfId="1506"/>
    <cellStyle name="40% - Énfasis6 4" xfId="1507"/>
    <cellStyle name="40% - Énfasis6 4 2" xfId="1508"/>
    <cellStyle name="40% - Énfasis6 4 2 2" xfId="1509"/>
    <cellStyle name="40% - Énfasis6 4 2 3" xfId="1510"/>
    <cellStyle name="40% - Énfasis6 4 2 4" xfId="1511"/>
    <cellStyle name="40% - Énfasis6 4 2 5" xfId="1512"/>
    <cellStyle name="40% - Énfasis6 4 3" xfId="1513"/>
    <cellStyle name="40% - Énfasis6 4 4" xfId="1514"/>
    <cellStyle name="40% - Énfasis6 4 5" xfId="1515"/>
    <cellStyle name="40% - Énfasis6 4 6" xfId="1516"/>
    <cellStyle name="40% - Énfasis6 5" xfId="1517"/>
    <cellStyle name="40% - Énfasis6 5 2" xfId="1518"/>
    <cellStyle name="40% - Énfasis6 5 2 2" xfId="1519"/>
    <cellStyle name="40% - Énfasis6 5 2 3" xfId="1520"/>
    <cellStyle name="40% - Énfasis6 5 2 4" xfId="1521"/>
    <cellStyle name="40% - Énfasis6 5 2 5" xfId="1522"/>
    <cellStyle name="40% - Énfasis6 5 3" xfId="1523"/>
    <cellStyle name="40% - Énfasis6 5 4" xfId="1524"/>
    <cellStyle name="40% - Énfasis6 5 5" xfId="1525"/>
    <cellStyle name="40% - Énfasis6 5 6" xfId="1526"/>
    <cellStyle name="40% - Énfasis6 6" xfId="1527"/>
    <cellStyle name="40% - Énfasis6 6 2" xfId="1528"/>
    <cellStyle name="40% - Énfasis6 6 2 2" xfId="1529"/>
    <cellStyle name="40% - Énfasis6 6 2 3" xfId="1530"/>
    <cellStyle name="40% - Énfasis6 6 2 4" xfId="1531"/>
    <cellStyle name="40% - Énfasis6 6 2 5" xfId="1532"/>
    <cellStyle name="40% - Énfasis6 6 3" xfId="1533"/>
    <cellStyle name="40% - Énfasis6 6 4" xfId="1534"/>
    <cellStyle name="40% - Énfasis6 6 5" xfId="1535"/>
    <cellStyle name="40% - Énfasis6 6 6" xfId="1536"/>
    <cellStyle name="40% - Énfasis6 7" xfId="1537"/>
    <cellStyle name="40% - Énfasis6 7 2" xfId="1538"/>
    <cellStyle name="40% - Énfasis6 7 2 2" xfId="1539"/>
    <cellStyle name="40% - Énfasis6 7 2 3" xfId="1540"/>
    <cellStyle name="40% - Énfasis6 7 2 4" xfId="1541"/>
    <cellStyle name="40% - Énfasis6 7 2 5" xfId="1542"/>
    <cellStyle name="40% - Énfasis6 7 3" xfId="1543"/>
    <cellStyle name="40% - Énfasis6 7 4" xfId="1544"/>
    <cellStyle name="40% - Énfasis6 7 5" xfId="1545"/>
    <cellStyle name="40% - Énfasis6 7 6" xfId="1546"/>
    <cellStyle name="40% - Énfasis6 8" xfId="1547"/>
    <cellStyle name="40% - Énfasis6 8 2" xfId="1548"/>
    <cellStyle name="40% - Énfasis6 8 2 2" xfId="1549"/>
    <cellStyle name="40% - Énfasis6 8 2 3" xfId="1550"/>
    <cellStyle name="40% - Énfasis6 8 2 4" xfId="1551"/>
    <cellStyle name="40% - Énfasis6 8 2 5" xfId="1552"/>
    <cellStyle name="40% - Énfasis6 8 3" xfId="1553"/>
    <cellStyle name="40% - Énfasis6 8 4" xfId="1554"/>
    <cellStyle name="40% - Énfasis6 8 5" xfId="1555"/>
    <cellStyle name="40% - Énfasis6 8 6" xfId="1556"/>
    <cellStyle name="40% - Énfasis6 9" xfId="1557"/>
    <cellStyle name="40% - Énfasis6 9 2" xfId="1558"/>
    <cellStyle name="40% - Énfasis6 9 3" xfId="1559"/>
    <cellStyle name="40% - Énfasis6 9 4" xfId="1560"/>
    <cellStyle name="40% - Énfasis6 9 5" xfId="1561"/>
    <cellStyle name="60% - Énfasis1 2" xfId="1562"/>
    <cellStyle name="60% - Énfasis1 3" xfId="1563"/>
    <cellStyle name="60% - Énfasis1 4" xfId="1564"/>
    <cellStyle name="60% - Énfasis1 5" xfId="1565"/>
    <cellStyle name="60% - Énfasis1 6" xfId="1566"/>
    <cellStyle name="60% - Énfasis2 2" xfId="1567"/>
    <cellStyle name="60% - Énfasis2 3" xfId="1568"/>
    <cellStyle name="60% - Énfasis2 4" xfId="1569"/>
    <cellStyle name="60% - Énfasis2 5" xfId="1570"/>
    <cellStyle name="60% - Énfasis2 6" xfId="1571"/>
    <cellStyle name="60% - Énfasis3 2" xfId="1572"/>
    <cellStyle name="60% - Énfasis3 3" xfId="1573"/>
    <cellStyle name="60% - Énfasis3 4" xfId="1574"/>
    <cellStyle name="60% - Énfasis3 5" xfId="1575"/>
    <cellStyle name="60% - Énfasis3 6" xfId="1576"/>
    <cellStyle name="60% - Énfasis4 2" xfId="1577"/>
    <cellStyle name="60% - Énfasis4 3" xfId="1578"/>
    <cellStyle name="60% - Énfasis4 4" xfId="1579"/>
    <cellStyle name="60% - Énfasis4 5" xfId="1580"/>
    <cellStyle name="60% - Énfasis4 6" xfId="1581"/>
    <cellStyle name="60% - Énfasis5 2" xfId="1582"/>
    <cellStyle name="60% - Énfasis5 3" xfId="1583"/>
    <cellStyle name="60% - Énfasis5 4" xfId="1584"/>
    <cellStyle name="60% - Énfasis5 5" xfId="1585"/>
    <cellStyle name="60% - Énfasis5 6" xfId="1586"/>
    <cellStyle name="60% - Énfasis6 2" xfId="1587"/>
    <cellStyle name="60% - Énfasis6 3" xfId="1588"/>
    <cellStyle name="60% - Énfasis6 4" xfId="1589"/>
    <cellStyle name="60% - Énfasis6 5" xfId="1590"/>
    <cellStyle name="60% - Énfasis6 6" xfId="1591"/>
    <cellStyle name="Buena 2" xfId="1592"/>
    <cellStyle name="Buena 3" xfId="1593"/>
    <cellStyle name="Buena 4" xfId="1594"/>
    <cellStyle name="Buena 5" xfId="1595"/>
    <cellStyle name="Buena 6" xfId="1596"/>
    <cellStyle name="Cálculo 2" xfId="1597"/>
    <cellStyle name="Cálculo 3" xfId="1598"/>
    <cellStyle name="Cálculo 4" xfId="1599"/>
    <cellStyle name="Cálculo 5" xfId="1600"/>
    <cellStyle name="Cálculo 6" xfId="1601"/>
    <cellStyle name="Celda de comprobación 2" xfId="1602"/>
    <cellStyle name="Celda de comprobación 3" xfId="1603"/>
    <cellStyle name="Celda de comprobación 4" xfId="1604"/>
    <cellStyle name="Celda de comprobación 5" xfId="1605"/>
    <cellStyle name="Celda de comprobación 6" xfId="1606"/>
    <cellStyle name="Celda vinculada 2" xfId="1607"/>
    <cellStyle name="Celda vinculada 3" xfId="1608"/>
    <cellStyle name="Celda vinculada 4" xfId="1609"/>
    <cellStyle name="Celda vinculada 5" xfId="1610"/>
    <cellStyle name="Celda vinculada 6" xfId="1611"/>
    <cellStyle name="Encabezado 4 2" xfId="1612"/>
    <cellStyle name="Encabezado 4 3" xfId="1613"/>
    <cellStyle name="Encabezado 4 4" xfId="1614"/>
    <cellStyle name="Encabezado 4 5" xfId="1615"/>
    <cellStyle name="Encabezado 4 6" xfId="1616"/>
    <cellStyle name="Énfasis1 2" xfId="1617"/>
    <cellStyle name="Énfasis1 3" xfId="1618"/>
    <cellStyle name="Énfasis1 4" xfId="1619"/>
    <cellStyle name="Énfasis1 5" xfId="1620"/>
    <cellStyle name="Énfasis1 6" xfId="1621"/>
    <cellStyle name="Énfasis2 2" xfId="1622"/>
    <cellStyle name="Énfasis2 3" xfId="1623"/>
    <cellStyle name="Énfasis2 4" xfId="1624"/>
    <cellStyle name="Énfasis2 5" xfId="1625"/>
    <cellStyle name="Énfasis2 6" xfId="1626"/>
    <cellStyle name="Énfasis3 2" xfId="1627"/>
    <cellStyle name="Énfasis3 3" xfId="1628"/>
    <cellStyle name="Énfasis3 4" xfId="1629"/>
    <cellStyle name="Énfasis3 5" xfId="1630"/>
    <cellStyle name="Énfasis3 6" xfId="1631"/>
    <cellStyle name="Énfasis4 2" xfId="1632"/>
    <cellStyle name="Énfasis4 3" xfId="1633"/>
    <cellStyle name="Énfasis4 4" xfId="1634"/>
    <cellStyle name="Énfasis4 5" xfId="1635"/>
    <cellStyle name="Énfasis4 6" xfId="1636"/>
    <cellStyle name="Énfasis5 2" xfId="1637"/>
    <cellStyle name="Énfasis5 3" xfId="1638"/>
    <cellStyle name="Énfasis5 4" xfId="1639"/>
    <cellStyle name="Énfasis5 5" xfId="1640"/>
    <cellStyle name="Énfasis5 6" xfId="1641"/>
    <cellStyle name="Énfasis6 2" xfId="1642"/>
    <cellStyle name="Énfasis6 3" xfId="1643"/>
    <cellStyle name="Énfasis6 4" xfId="1644"/>
    <cellStyle name="Énfasis6 5" xfId="1645"/>
    <cellStyle name="Énfasis6 6" xfId="1646"/>
    <cellStyle name="Entrada 2" xfId="1647"/>
    <cellStyle name="Entrada 3" xfId="1648"/>
    <cellStyle name="Entrada 4" xfId="1649"/>
    <cellStyle name="Entrada 5" xfId="1650"/>
    <cellStyle name="Entrada 6" xfId="1651"/>
    <cellStyle name="Euro" xfId="1652"/>
    <cellStyle name="Euro 2" xfId="1653"/>
    <cellStyle name="Euro 2 2" xfId="1654"/>
    <cellStyle name="Euro 2 3" xfId="1655"/>
    <cellStyle name="Euro 2 4" xfId="1656"/>
    <cellStyle name="Euro 2 5" xfId="1657"/>
    <cellStyle name="Euro 2 6" xfId="1658"/>
    <cellStyle name="Euro 3" xfId="1659"/>
    <cellStyle name="Euro 3 2" xfId="1660"/>
    <cellStyle name="Euro 3 3" xfId="1661"/>
    <cellStyle name="Euro 3 4" xfId="1662"/>
    <cellStyle name="Euro 3 5" xfId="1663"/>
    <cellStyle name="Euro 3 6" xfId="1664"/>
    <cellStyle name="Euro 4" xfId="1665"/>
    <cellStyle name="Euro 4 2" xfId="1666"/>
    <cellStyle name="Euro 4 3" xfId="1667"/>
    <cellStyle name="Euro 4 4" xfId="1668"/>
    <cellStyle name="Euro 4 5" xfId="1669"/>
    <cellStyle name="Euro 4 6" xfId="1670"/>
    <cellStyle name="Euro 5" xfId="1671"/>
    <cellStyle name="Euro 5 2" xfId="1672"/>
    <cellStyle name="Euro 5 3" xfId="1673"/>
    <cellStyle name="Euro 5 4" xfId="1674"/>
    <cellStyle name="Euro 5 5" xfId="1675"/>
    <cellStyle name="Euro 5 6" xfId="1676"/>
    <cellStyle name="Excel Built-in Normal" xfId="1677"/>
    <cellStyle name="Hipervínculo 2" xfId="1678"/>
    <cellStyle name="Incorrecto 2" xfId="1679"/>
    <cellStyle name="Incorrecto 3" xfId="1680"/>
    <cellStyle name="Incorrecto 4" xfId="1681"/>
    <cellStyle name="Incorrecto 5" xfId="1682"/>
    <cellStyle name="Incorrecto 6" xfId="1683"/>
    <cellStyle name="Millares [0]" xfId="2798" builtinId="6"/>
    <cellStyle name="Millares 10" xfId="1684"/>
    <cellStyle name="Millares 10 2" xfId="1685"/>
    <cellStyle name="Millares 10 3" xfId="1686"/>
    <cellStyle name="Millares 10 4" xfId="1687"/>
    <cellStyle name="Millares 10 5" xfId="1688"/>
    <cellStyle name="Millares 10 6" xfId="1689"/>
    <cellStyle name="Millares 11" xfId="1690"/>
    <cellStyle name="Millares 12" xfId="1691"/>
    <cellStyle name="Millares 12 2" xfId="1692"/>
    <cellStyle name="Millares 12 3" xfId="1693"/>
    <cellStyle name="Millares 12 4" xfId="1694"/>
    <cellStyle name="Millares 12 5" xfId="1695"/>
    <cellStyle name="Millares 13" xfId="1696"/>
    <cellStyle name="Millares 13 2" xfId="1697"/>
    <cellStyle name="Millares 13 3" xfId="1698"/>
    <cellStyle name="Millares 13 4" xfId="1699"/>
    <cellStyle name="Millares 13 5" xfId="1700"/>
    <cellStyle name="Millares 14" xfId="1701"/>
    <cellStyle name="Millares 14 2" xfId="1702"/>
    <cellStyle name="Millares 14 3" xfId="1703"/>
    <cellStyle name="Millares 14 4" xfId="1704"/>
    <cellStyle name="Millares 14 5" xfId="1705"/>
    <cellStyle name="Millares 15" xfId="1706"/>
    <cellStyle name="Millares 15 2" xfId="1707"/>
    <cellStyle name="Millares 15 3" xfId="1708"/>
    <cellStyle name="Millares 15 4" xfId="1709"/>
    <cellStyle name="Millares 15 5" xfId="1710"/>
    <cellStyle name="Millares 16" xfId="1711"/>
    <cellStyle name="Millares 17" xfId="1712"/>
    <cellStyle name="Millares 18" xfId="1713"/>
    <cellStyle name="Millares 19" xfId="1714"/>
    <cellStyle name="Millares 2" xfId="1715"/>
    <cellStyle name="Millares 2 10" xfId="1716"/>
    <cellStyle name="Millares 2 11" xfId="1717"/>
    <cellStyle name="Millares 2 12" xfId="1718"/>
    <cellStyle name="Millares 2 2" xfId="1719"/>
    <cellStyle name="Millares 2 2 2" xfId="1720"/>
    <cellStyle name="Millares 2 2 2 2" xfId="1721"/>
    <cellStyle name="Millares 2 2 2 3" xfId="1722"/>
    <cellStyle name="Millares 2 2 2 4" xfId="1723"/>
    <cellStyle name="Millares 2 2 2 5" xfId="1724"/>
    <cellStyle name="Millares 2 2 3" xfId="1725"/>
    <cellStyle name="Millares 2 2 4" xfId="1726"/>
    <cellStyle name="Millares 2 2 5" xfId="1727"/>
    <cellStyle name="Millares 2 2 6" xfId="1728"/>
    <cellStyle name="Millares 2 3" xfId="1729"/>
    <cellStyle name="Millares 2 3 2" xfId="1730"/>
    <cellStyle name="Millares 2 3 2 2" xfId="1731"/>
    <cellStyle name="Millares 2 3 2 3" xfId="1732"/>
    <cellStyle name="Millares 2 3 2 4" xfId="1733"/>
    <cellStyle name="Millares 2 3 2 5" xfId="1734"/>
    <cellStyle name="Millares 2 3 3" xfId="1735"/>
    <cellStyle name="Millares 2 3 4" xfId="1736"/>
    <cellStyle name="Millares 2 3 5" xfId="1737"/>
    <cellStyle name="Millares 2 3 6" xfId="1738"/>
    <cellStyle name="Millares 2 4" xfId="1739"/>
    <cellStyle name="Millares 2 4 2" xfId="1740"/>
    <cellStyle name="Millares 2 4 2 2" xfId="1741"/>
    <cellStyle name="Millares 2 4 2 3" xfId="1742"/>
    <cellStyle name="Millares 2 4 2 4" xfId="1743"/>
    <cellStyle name="Millares 2 4 2 5" xfId="1744"/>
    <cellStyle name="Millares 2 4 3" xfId="1745"/>
    <cellStyle name="Millares 2 4 4" xfId="1746"/>
    <cellStyle name="Millares 2 4 5" xfId="1747"/>
    <cellStyle name="Millares 2 4 6" xfId="1748"/>
    <cellStyle name="Millares 2 5" xfId="1749"/>
    <cellStyle name="Millares 2 5 2" xfId="1750"/>
    <cellStyle name="Millares 2 5 2 2" xfId="1751"/>
    <cellStyle name="Millares 2 5 2 3" xfId="1752"/>
    <cellStyle name="Millares 2 5 2 4" xfId="1753"/>
    <cellStyle name="Millares 2 5 2 5" xfId="1754"/>
    <cellStyle name="Millares 2 5 3" xfId="1755"/>
    <cellStyle name="Millares 2 5 4" xfId="1756"/>
    <cellStyle name="Millares 2 5 5" xfId="1757"/>
    <cellStyle name="Millares 2 5 6" xfId="1758"/>
    <cellStyle name="Millares 2 6" xfId="1759"/>
    <cellStyle name="Millares 2 6 2" xfId="1760"/>
    <cellStyle name="Millares 2 6 3" xfId="1761"/>
    <cellStyle name="Millares 2 6 4" xfId="1762"/>
    <cellStyle name="Millares 2 6 5" xfId="1763"/>
    <cellStyle name="Millares 2 7" xfId="1764"/>
    <cellStyle name="Millares 2 8" xfId="1765"/>
    <cellStyle name="Millares 2 8 2" xfId="1766"/>
    <cellStyle name="Millares 2 8 2 2" xfId="1767"/>
    <cellStyle name="Millares 2 9" xfId="1768"/>
    <cellStyle name="Millares 20" xfId="1769"/>
    <cellStyle name="Millares 20 2" xfId="1770"/>
    <cellStyle name="Millares 21" xfId="1771"/>
    <cellStyle name="Millares 21 2" xfId="1772"/>
    <cellStyle name="Millares 22" xfId="1773"/>
    <cellStyle name="Millares 23" xfId="1774"/>
    <cellStyle name="Millares 24" xfId="1775"/>
    <cellStyle name="Millares 24 2" xfId="1776"/>
    <cellStyle name="Millares 24 3" xfId="1777"/>
    <cellStyle name="Millares 25" xfId="1778"/>
    <cellStyle name="Millares 26" xfId="1779"/>
    <cellStyle name="Millares 27" xfId="1780"/>
    <cellStyle name="Millares 28" xfId="1781"/>
    <cellStyle name="Millares 29" xfId="1782"/>
    <cellStyle name="Millares 3" xfId="1783"/>
    <cellStyle name="Millares 3 10" xfId="1784"/>
    <cellStyle name="Millares 3 11" xfId="1785"/>
    <cellStyle name="Millares 3 12" xfId="1786"/>
    <cellStyle name="Millares 3 2" xfId="1787"/>
    <cellStyle name="Millares 3 2 2" xfId="1788"/>
    <cellStyle name="Millares 3 2 2 2" xfId="1789"/>
    <cellStyle name="Millares 3 2 2 3" xfId="1790"/>
    <cellStyle name="Millares 3 2 2 4" xfId="1791"/>
    <cellStyle name="Millares 3 2 2 5" xfId="1792"/>
    <cellStyle name="Millares 3 2 3" xfId="1793"/>
    <cellStyle name="Millares 3 2 4" xfId="1794"/>
    <cellStyle name="Millares 3 2 5" xfId="1795"/>
    <cellStyle name="Millares 3 2 6" xfId="1796"/>
    <cellStyle name="Millares 3 3" xfId="1797"/>
    <cellStyle name="Millares 3 3 2" xfId="1798"/>
    <cellStyle name="Millares 3 3 2 2" xfId="1799"/>
    <cellStyle name="Millares 3 3 2 3" xfId="1800"/>
    <cellStyle name="Millares 3 3 2 4" xfId="1801"/>
    <cellStyle name="Millares 3 3 2 5" xfId="1802"/>
    <cellStyle name="Millares 3 3 3" xfId="1803"/>
    <cellStyle name="Millares 3 3 4" xfId="1804"/>
    <cellStyle name="Millares 3 3 5" xfId="1805"/>
    <cellStyle name="Millares 3 3 6" xfId="1806"/>
    <cellStyle name="Millares 3 4" xfId="1807"/>
    <cellStyle name="Millares 3 4 2" xfId="1808"/>
    <cellStyle name="Millares 3 4 2 2" xfId="1809"/>
    <cellStyle name="Millares 3 4 2 3" xfId="1810"/>
    <cellStyle name="Millares 3 4 2 4" xfId="1811"/>
    <cellStyle name="Millares 3 4 2 5" xfId="1812"/>
    <cellStyle name="Millares 3 4 3" xfId="1813"/>
    <cellStyle name="Millares 3 4 4" xfId="1814"/>
    <cellStyle name="Millares 3 4 5" xfId="1815"/>
    <cellStyle name="Millares 3 4 6" xfId="1816"/>
    <cellStyle name="Millares 3 5" xfId="1817"/>
    <cellStyle name="Millares 3 5 2" xfId="1818"/>
    <cellStyle name="Millares 3 5 2 2" xfId="1819"/>
    <cellStyle name="Millares 3 5 2 3" xfId="1820"/>
    <cellStyle name="Millares 3 5 2 4" xfId="1821"/>
    <cellStyle name="Millares 3 5 2 5" xfId="1822"/>
    <cellStyle name="Millares 3 5 3" xfId="1823"/>
    <cellStyle name="Millares 3 5 4" xfId="1824"/>
    <cellStyle name="Millares 3 5 5" xfId="1825"/>
    <cellStyle name="Millares 3 5 6" xfId="1826"/>
    <cellStyle name="Millares 3 6" xfId="1827"/>
    <cellStyle name="Millares 3 6 2" xfId="1828"/>
    <cellStyle name="Millares 3 6 3" xfId="1829"/>
    <cellStyle name="Millares 3 6 4" xfId="1830"/>
    <cellStyle name="Millares 3 6 5" xfId="1831"/>
    <cellStyle name="Millares 3 7" xfId="1832"/>
    <cellStyle name="Millares 3 8" xfId="1833"/>
    <cellStyle name="Millares 3 9" xfId="1834"/>
    <cellStyle name="Millares 30" xfId="1835"/>
    <cellStyle name="Millares 31" xfId="1836"/>
    <cellStyle name="Millares 32" xfId="1837"/>
    <cellStyle name="Millares 32 2" xfId="1838"/>
    <cellStyle name="Millares 4" xfId="1839"/>
    <cellStyle name="Millares 4 2" xfId="1840"/>
    <cellStyle name="Millares 4 3" xfId="1841"/>
    <cellStyle name="Millares 4 4" xfId="1842"/>
    <cellStyle name="Millares 4 5" xfId="1843"/>
    <cellStyle name="Millares 4 6" xfId="1844"/>
    <cellStyle name="Millares 4 7" xfId="1845"/>
    <cellStyle name="Millares 5" xfId="1846"/>
    <cellStyle name="Millares 5 2" xfId="1847"/>
    <cellStyle name="Millares 5 2 2" xfId="1848"/>
    <cellStyle name="Millares 5 2 2 2" xfId="1849"/>
    <cellStyle name="Millares 5 2 2 3" xfId="1850"/>
    <cellStyle name="Millares 5 2 2 4" xfId="1851"/>
    <cellStyle name="Millares 5 2 2 5" xfId="1852"/>
    <cellStyle name="Millares 5 2 3" xfId="1853"/>
    <cellStyle name="Millares 5 2 4" xfId="1854"/>
    <cellStyle name="Millares 5 2 5" xfId="1855"/>
    <cellStyle name="Millares 5 2 6" xfId="1856"/>
    <cellStyle name="Millares 5 3" xfId="1857"/>
    <cellStyle name="Millares 5 3 2" xfId="1858"/>
    <cellStyle name="Millares 5 3 2 2" xfId="1859"/>
    <cellStyle name="Millares 5 3 2 3" xfId="1860"/>
    <cellStyle name="Millares 5 3 2 4" xfId="1861"/>
    <cellStyle name="Millares 5 3 2 5" xfId="1862"/>
    <cellStyle name="Millares 5 3 3" xfId="1863"/>
    <cellStyle name="Millares 5 3 4" xfId="1864"/>
    <cellStyle name="Millares 5 3 5" xfId="1865"/>
    <cellStyle name="Millares 5 3 6" xfId="1866"/>
    <cellStyle name="Millares 5 4" xfId="1867"/>
    <cellStyle name="Millares 5 4 2" xfId="1868"/>
    <cellStyle name="Millares 5 4 2 2" xfId="1869"/>
    <cellStyle name="Millares 5 4 2 3" xfId="1870"/>
    <cellStyle name="Millares 5 4 2 4" xfId="1871"/>
    <cellStyle name="Millares 5 4 2 5" xfId="1872"/>
    <cellStyle name="Millares 5 4 3" xfId="1873"/>
    <cellStyle name="Millares 5 4 4" xfId="1874"/>
    <cellStyle name="Millares 5 4 5" xfId="1875"/>
    <cellStyle name="Millares 5 4 6" xfId="1876"/>
    <cellStyle name="Millares 5 5" xfId="1877"/>
    <cellStyle name="Millares 5 5 2" xfId="1878"/>
    <cellStyle name="Millares 5 5 2 2" xfId="1879"/>
    <cellStyle name="Millares 5 5 2 3" xfId="1880"/>
    <cellStyle name="Millares 5 5 2 4" xfId="1881"/>
    <cellStyle name="Millares 5 5 2 5" xfId="1882"/>
    <cellStyle name="Millares 5 5 3" xfId="1883"/>
    <cellStyle name="Millares 5 5 4" xfId="1884"/>
    <cellStyle name="Millares 5 5 5" xfId="1885"/>
    <cellStyle name="Millares 5 5 6" xfId="1886"/>
    <cellStyle name="Millares 5 6" xfId="1887"/>
    <cellStyle name="Millares 5 7" xfId="1888"/>
    <cellStyle name="Millares 5 8" xfId="1889"/>
    <cellStyle name="Millares 5 9" xfId="1890"/>
    <cellStyle name="Millares 6" xfId="1891"/>
    <cellStyle name="Millares 6 2" xfId="1892"/>
    <cellStyle name="Millares 6 2 2" xfId="1893"/>
    <cellStyle name="Millares 6 2 2 2" xfId="1894"/>
    <cellStyle name="Millares 6 2 2 3" xfId="1895"/>
    <cellStyle name="Millares 6 2 2 4" xfId="1896"/>
    <cellStyle name="Millares 6 2 2 5" xfId="1897"/>
    <cellStyle name="Millares 6 2 3" xfId="1898"/>
    <cellStyle name="Millares 6 2 4" xfId="1899"/>
    <cellStyle name="Millares 6 2 5" xfId="1900"/>
    <cellStyle name="Millares 6 2 6" xfId="1901"/>
    <cellStyle name="Millares 6 3" xfId="1902"/>
    <cellStyle name="Millares 6 3 2" xfId="1903"/>
    <cellStyle name="Millares 6 3 2 2" xfId="1904"/>
    <cellStyle name="Millares 6 3 2 3" xfId="1905"/>
    <cellStyle name="Millares 6 3 2 4" xfId="1906"/>
    <cellStyle name="Millares 6 3 2 5" xfId="1907"/>
    <cellStyle name="Millares 6 3 3" xfId="1908"/>
    <cellStyle name="Millares 6 3 4" xfId="1909"/>
    <cellStyle name="Millares 6 3 5" xfId="1910"/>
    <cellStyle name="Millares 6 3 6" xfId="1911"/>
    <cellStyle name="Millares 6 4" xfId="1912"/>
    <cellStyle name="Millares 6 4 2" xfId="1913"/>
    <cellStyle name="Millares 6 4 2 2" xfId="1914"/>
    <cellStyle name="Millares 6 4 2 3" xfId="1915"/>
    <cellStyle name="Millares 6 4 2 4" xfId="1916"/>
    <cellStyle name="Millares 6 4 2 5" xfId="1917"/>
    <cellStyle name="Millares 6 4 3" xfId="1918"/>
    <cellStyle name="Millares 6 4 4" xfId="1919"/>
    <cellStyle name="Millares 6 4 5" xfId="1920"/>
    <cellStyle name="Millares 6 4 6" xfId="1921"/>
    <cellStyle name="Millares 6 5" xfId="1922"/>
    <cellStyle name="Millares 6 5 2" xfId="1923"/>
    <cellStyle name="Millares 6 5 2 2" xfId="1924"/>
    <cellStyle name="Millares 6 5 2 3" xfId="1925"/>
    <cellStyle name="Millares 6 5 2 4" xfId="1926"/>
    <cellStyle name="Millares 6 5 2 5" xfId="1927"/>
    <cellStyle name="Millares 6 5 3" xfId="1928"/>
    <cellStyle name="Millares 6 5 4" xfId="1929"/>
    <cellStyle name="Millares 6 5 5" xfId="1930"/>
    <cellStyle name="Millares 6 5 6" xfId="1931"/>
    <cellStyle name="Millares 6 6" xfId="1932"/>
    <cellStyle name="Millares 6 7" xfId="1933"/>
    <cellStyle name="Millares 6 8" xfId="1934"/>
    <cellStyle name="Millares 6 9" xfId="1935"/>
    <cellStyle name="Millares 7" xfId="1936"/>
    <cellStyle name="Millares 7 2" xfId="1937"/>
    <cellStyle name="Millares 7 2 2" xfId="1938"/>
    <cellStyle name="Millares 7 2 3" xfId="1939"/>
    <cellStyle name="Millares 7 2 4" xfId="1940"/>
    <cellStyle name="Millares 7 2 5" xfId="1941"/>
    <cellStyle name="Millares 7 3" xfId="1942"/>
    <cellStyle name="Millares 7 4" xfId="1943"/>
    <cellStyle name="Millares 7 5" xfId="1944"/>
    <cellStyle name="Millares 7 6" xfId="1945"/>
    <cellStyle name="Millares 8" xfId="1946"/>
    <cellStyle name="Millares 8 2" xfId="1947"/>
    <cellStyle name="Millares 8 2 2" xfId="1948"/>
    <cellStyle name="Millares 8 2 3" xfId="1949"/>
    <cellStyle name="Millares 8 2 4" xfId="1950"/>
    <cellStyle name="Millares 8 2 5" xfId="1951"/>
    <cellStyle name="Millares 8 3" xfId="1952"/>
    <cellStyle name="Millares 8 4" xfId="1953"/>
    <cellStyle name="Millares 8 5" xfId="1954"/>
    <cellStyle name="Millares 8 6" xfId="1955"/>
    <cellStyle name="Millares 8 7" xfId="1956"/>
    <cellStyle name="Millares 9" xfId="1957"/>
    <cellStyle name="Millares 9 2" xfId="1958"/>
    <cellStyle name="Millares 9 2 2" xfId="1959"/>
    <cellStyle name="Millares 9 2 3" xfId="1960"/>
    <cellStyle name="Millares 9 2 4" xfId="1961"/>
    <cellStyle name="Millares 9 2 5" xfId="1962"/>
    <cellStyle name="Millares 9 3" xfId="1963"/>
    <cellStyle name="Millares 9 4" xfId="1964"/>
    <cellStyle name="Millares 9 5" xfId="1965"/>
    <cellStyle name="Millares 9 6" xfId="1966"/>
    <cellStyle name="Moneda" xfId="2799" builtinId="4"/>
    <cellStyle name="Moneda [0]" xfId="2797" builtinId="7"/>
    <cellStyle name="Moneda 2" xfId="1967"/>
    <cellStyle name="Moneda 2 2" xfId="1968"/>
    <cellStyle name="Moneda 2 3" xfId="1969"/>
    <cellStyle name="Moneda 2 4" xfId="1970"/>
    <cellStyle name="Moneda 2 5" xfId="1971"/>
    <cellStyle name="Moneda 3" xfId="1972"/>
    <cellStyle name="Moneda 3 2" xfId="1973"/>
    <cellStyle name="Moneda 3 3" xfId="1974"/>
    <cellStyle name="Moneda 4" xfId="1975"/>
    <cellStyle name="Moneda 4 2" xfId="1976"/>
    <cellStyle name="Moneda 5" xfId="1977"/>
    <cellStyle name="Moneda 6" xfId="1978"/>
    <cellStyle name="Neutral 2" xfId="1979"/>
    <cellStyle name="Neutral 3" xfId="1980"/>
    <cellStyle name="Neutral 4" xfId="1981"/>
    <cellStyle name="Neutral 5" xfId="1982"/>
    <cellStyle name="Neutral 6" xfId="1983"/>
    <cellStyle name="Normal" xfId="0" builtinId="0"/>
    <cellStyle name="Normal 10" xfId="1984"/>
    <cellStyle name="Normal 10 2" xfId="1985"/>
    <cellStyle name="Normal 10 2 2" xfId="1986"/>
    <cellStyle name="Normal 10 2 3" xfId="1987"/>
    <cellStyle name="Normal 10 2 4" xfId="1988"/>
    <cellStyle name="Normal 10 2 5" xfId="1989"/>
    <cellStyle name="Normal 10 3" xfId="1990"/>
    <cellStyle name="Normal 10 4" xfId="1991"/>
    <cellStyle name="Normal 10 5" xfId="1992"/>
    <cellStyle name="Normal 10 6" xfId="1993"/>
    <cellStyle name="Normal 11" xfId="1994"/>
    <cellStyle name="Normal 12" xfId="1995"/>
    <cellStyle name="Normal 12 2" xfId="1996"/>
    <cellStyle name="Normal 12 3" xfId="1997"/>
    <cellStyle name="Normal 12 4" xfId="1998"/>
    <cellStyle name="Normal 12 5" xfId="1999"/>
    <cellStyle name="Normal 13" xfId="2000"/>
    <cellStyle name="Normal 13 2" xfId="2001"/>
    <cellStyle name="Normal 13 3" xfId="2002"/>
    <cellStyle name="Normal 13 4" xfId="2003"/>
    <cellStyle name="Normal 13 5" xfId="2004"/>
    <cellStyle name="Normal 14" xfId="2005"/>
    <cellStyle name="Normal 14 2" xfId="2006"/>
    <cellStyle name="Normal 14 3" xfId="2007"/>
    <cellStyle name="Normal 14 4" xfId="2008"/>
    <cellStyle name="Normal 14 5" xfId="2009"/>
    <cellStyle name="Normal 15" xfId="2010"/>
    <cellStyle name="Normal 15 2" xfId="2011"/>
    <cellStyle name="Normal 15 3" xfId="2012"/>
    <cellStyle name="Normal 15 4" xfId="2013"/>
    <cellStyle name="Normal 15 5" xfId="2014"/>
    <cellStyle name="Normal 16" xfId="2015"/>
    <cellStyle name="Normal 17" xfId="2016"/>
    <cellStyle name="Normal 18" xfId="2017"/>
    <cellStyle name="Normal 19" xfId="2018"/>
    <cellStyle name="Normal 19 2" xfId="2019"/>
    <cellStyle name="Normal 2" xfId="2020"/>
    <cellStyle name="Normal 2 10" xfId="2021"/>
    <cellStyle name="Normal 2 11" xfId="2022"/>
    <cellStyle name="Normal 2 12" xfId="2023"/>
    <cellStyle name="Normal 2 12 2" xfId="2024"/>
    <cellStyle name="Normal 2 2" xfId="2025"/>
    <cellStyle name="Normal 2 2 2" xfId="2026"/>
    <cellStyle name="Normal 2 2 2 2" xfId="2027"/>
    <cellStyle name="Normal 2 2 2 2 2" xfId="2028"/>
    <cellStyle name="Normal 2 2 2 3" xfId="2029"/>
    <cellStyle name="Normal 2 2 2 4" xfId="2030"/>
    <cellStyle name="Normal 2 2 2 5" xfId="2031"/>
    <cellStyle name="Normal 2 2 3" xfId="2032"/>
    <cellStyle name="Normal 2 2 3 2" xfId="2033"/>
    <cellStyle name="Normal 2 2 4" xfId="2034"/>
    <cellStyle name="Normal 2 2 5" xfId="2035"/>
    <cellStyle name="Normal 2 2 6" xfId="2036"/>
    <cellStyle name="Normal 2 2 7" xfId="2037"/>
    <cellStyle name="Normal 2 2 8" xfId="2038"/>
    <cellStyle name="Normal 2 2 9" xfId="2039"/>
    <cellStyle name="Normal 2 3" xfId="2040"/>
    <cellStyle name="Normal 2 3 2" xfId="2041"/>
    <cellStyle name="Normal 2 3 2 2" xfId="2042"/>
    <cellStyle name="Normal 2 3 2 3" xfId="2043"/>
    <cellStyle name="Normal 2 3 2 4" xfId="2044"/>
    <cellStyle name="Normal 2 3 2 5" xfId="2045"/>
    <cellStyle name="Normal 2 3 3" xfId="2046"/>
    <cellStyle name="Normal 2 3 4" xfId="2047"/>
    <cellStyle name="Normal 2 3 5" xfId="2048"/>
    <cellStyle name="Normal 2 3 6" xfId="2049"/>
    <cellStyle name="Normal 2 4" xfId="2050"/>
    <cellStyle name="Normal 2 4 2" xfId="2051"/>
    <cellStyle name="Normal 2 4 2 2" xfId="2052"/>
    <cellStyle name="Normal 2 4 2 3" xfId="2053"/>
    <cellStyle name="Normal 2 4 2 4" xfId="2054"/>
    <cellStyle name="Normal 2 4 2 5" xfId="2055"/>
    <cellStyle name="Normal 2 4 3" xfId="2056"/>
    <cellStyle name="Normal 2 4 4" xfId="2057"/>
    <cellStyle name="Normal 2 4 5" xfId="2058"/>
    <cellStyle name="Normal 2 4 6" xfId="2059"/>
    <cellStyle name="Normal 2 5" xfId="2060"/>
    <cellStyle name="Normal 2 5 2" xfId="2061"/>
    <cellStyle name="Normal 2 5 2 2" xfId="2062"/>
    <cellStyle name="Normal 2 5 2 3" xfId="2063"/>
    <cellStyle name="Normal 2 5 2 4" xfId="2064"/>
    <cellStyle name="Normal 2 5 2 5" xfId="2065"/>
    <cellStyle name="Normal 2 5 3" xfId="2066"/>
    <cellStyle name="Normal 2 5 4" xfId="2067"/>
    <cellStyle name="Normal 2 5 5" xfId="2068"/>
    <cellStyle name="Normal 2 5 6" xfId="2069"/>
    <cellStyle name="Normal 2 6" xfId="2070"/>
    <cellStyle name="Normal 2 6 2" xfId="2071"/>
    <cellStyle name="Normal 2 6 3" xfId="2072"/>
    <cellStyle name="Normal 2 6 4" xfId="2073"/>
    <cellStyle name="Normal 2 6 5" xfId="2074"/>
    <cellStyle name="Normal 2 7" xfId="2075"/>
    <cellStyle name="Normal 2 7 2" xfId="2076"/>
    <cellStyle name="Normal 2 8" xfId="2077"/>
    <cellStyle name="Normal 2 8 2" xfId="2078"/>
    <cellStyle name="Normal 2 9" xfId="2079"/>
    <cellStyle name="Normal 20" xfId="2080"/>
    <cellStyle name="Normal 21" xfId="2081"/>
    <cellStyle name="Normal 22" xfId="2082"/>
    <cellStyle name="Normal 23" xfId="2083"/>
    <cellStyle name="Normal 24" xfId="2084"/>
    <cellStyle name="Normal 25" xfId="2085"/>
    <cellStyle name="Normal 25 2" xfId="2086"/>
    <cellStyle name="Normal 25 2 2" xfId="2087"/>
    <cellStyle name="Normal 25 3" xfId="2088"/>
    <cellStyle name="Normal 25 4" xfId="2089"/>
    <cellStyle name="Normal 26" xfId="2090"/>
    <cellStyle name="Normal 27" xfId="2091"/>
    <cellStyle name="Normal 28" xfId="2092"/>
    <cellStyle name="Normal 29" xfId="2093"/>
    <cellStyle name="Normal 3" xfId="2094"/>
    <cellStyle name="Normal 3 10" xfId="2095"/>
    <cellStyle name="Normal 3 11" xfId="2096"/>
    <cellStyle name="Normal 3 12" xfId="2097"/>
    <cellStyle name="Normal 3 2" xfId="2098"/>
    <cellStyle name="Normal 3 2 2" xfId="2099"/>
    <cellStyle name="Normal 3 2 2 2" xfId="2100"/>
    <cellStyle name="Normal 3 2 2 3" xfId="2101"/>
    <cellStyle name="Normal 3 2 2 4" xfId="2102"/>
    <cellStyle name="Normal 3 2 2 5" xfId="2103"/>
    <cellStyle name="Normal 3 2 3" xfId="2104"/>
    <cellStyle name="Normal 3 2 4" xfId="2105"/>
    <cellStyle name="Normal 3 2 5" xfId="2106"/>
    <cellStyle name="Normal 3 2 6" xfId="2107"/>
    <cellStyle name="Normal 3 3" xfId="2108"/>
    <cellStyle name="Normal 3 3 2" xfId="2109"/>
    <cellStyle name="Normal 3 3 2 2" xfId="2110"/>
    <cellStyle name="Normal 3 3 2 3" xfId="2111"/>
    <cellStyle name="Normal 3 3 2 4" xfId="2112"/>
    <cellStyle name="Normal 3 3 2 5" xfId="2113"/>
    <cellStyle name="Normal 3 3 3" xfId="2114"/>
    <cellStyle name="Normal 3 3 4" xfId="2115"/>
    <cellStyle name="Normal 3 3 5" xfId="2116"/>
    <cellStyle name="Normal 3 3 6" xfId="2117"/>
    <cellStyle name="Normal 3 4" xfId="2118"/>
    <cellStyle name="Normal 3 4 2" xfId="2119"/>
    <cellStyle name="Normal 3 4 2 2" xfId="2120"/>
    <cellStyle name="Normal 3 4 2 3" xfId="2121"/>
    <cellStyle name="Normal 3 4 2 4" xfId="2122"/>
    <cellStyle name="Normal 3 4 2 5" xfId="2123"/>
    <cellStyle name="Normal 3 4 3" xfId="2124"/>
    <cellStyle name="Normal 3 4 4" xfId="2125"/>
    <cellStyle name="Normal 3 4 5" xfId="2126"/>
    <cellStyle name="Normal 3 4 6" xfId="2127"/>
    <cellStyle name="Normal 3 5" xfId="2128"/>
    <cellStyle name="Normal 3 5 2" xfId="2129"/>
    <cellStyle name="Normal 3 5 2 2" xfId="2130"/>
    <cellStyle name="Normal 3 5 2 3" xfId="2131"/>
    <cellStyle name="Normal 3 5 2 4" xfId="2132"/>
    <cellStyle name="Normal 3 5 2 5" xfId="2133"/>
    <cellStyle name="Normal 3 5 3" xfId="2134"/>
    <cellStyle name="Normal 3 5 4" xfId="2135"/>
    <cellStyle name="Normal 3 5 5" xfId="2136"/>
    <cellStyle name="Normal 3 5 6" xfId="2137"/>
    <cellStyle name="Normal 3 6" xfId="2138"/>
    <cellStyle name="Normal 3 6 2" xfId="2139"/>
    <cellStyle name="Normal 3 6 3" xfId="2140"/>
    <cellStyle name="Normal 3 6 4" xfId="2141"/>
    <cellStyle name="Normal 3 6 5" xfId="2142"/>
    <cellStyle name="Normal 3 7" xfId="2143"/>
    <cellStyle name="Normal 3 8" xfId="2144"/>
    <cellStyle name="Normal 3 9" xfId="2145"/>
    <cellStyle name="Normal 30" xfId="2146"/>
    <cellStyle name="Normal 31" xfId="2147"/>
    <cellStyle name="Normal 32" xfId="2148"/>
    <cellStyle name="Normal 33" xfId="2149"/>
    <cellStyle name="Normal 34" xfId="2150"/>
    <cellStyle name="Normal 35" xfId="2151"/>
    <cellStyle name="Normal 36" xfId="2152"/>
    <cellStyle name="Normal 37" xfId="2153"/>
    <cellStyle name="Normal 38" xfId="2154"/>
    <cellStyle name="Normal 39" xfId="2155"/>
    <cellStyle name="Normal 4" xfId="2156"/>
    <cellStyle name="Normal 4 10" xfId="2157"/>
    <cellStyle name="Normal 4 11" xfId="2158"/>
    <cellStyle name="Normal 4 2" xfId="2159"/>
    <cellStyle name="Normal 4 2 2" xfId="2160"/>
    <cellStyle name="Normal 4 2 2 2" xfId="2161"/>
    <cellStyle name="Normal 4 2 2 3" xfId="2162"/>
    <cellStyle name="Normal 4 2 2 4" xfId="2163"/>
    <cellStyle name="Normal 4 2 2 5" xfId="2164"/>
    <cellStyle name="Normal 4 2 3" xfId="2165"/>
    <cellStyle name="Normal 4 2 4" xfId="2166"/>
    <cellStyle name="Normal 4 2 5" xfId="2167"/>
    <cellStyle name="Normal 4 2 6" xfId="2168"/>
    <cellStyle name="Normal 4 3" xfId="2169"/>
    <cellStyle name="Normal 4 3 2" xfId="2170"/>
    <cellStyle name="Normal 4 3 2 2" xfId="2171"/>
    <cellStyle name="Normal 4 3 2 3" xfId="2172"/>
    <cellStyle name="Normal 4 3 2 4" xfId="2173"/>
    <cellStyle name="Normal 4 3 2 5" xfId="2174"/>
    <cellStyle name="Normal 4 3 3" xfId="2175"/>
    <cellStyle name="Normal 4 3 4" xfId="2176"/>
    <cellStyle name="Normal 4 3 5" xfId="2177"/>
    <cellStyle name="Normal 4 3 6" xfId="2178"/>
    <cellStyle name="Normal 4 4" xfId="2179"/>
    <cellStyle name="Normal 4 4 2" xfId="2180"/>
    <cellStyle name="Normal 4 4 2 2" xfId="2181"/>
    <cellStyle name="Normal 4 4 2 3" xfId="2182"/>
    <cellStyle name="Normal 4 4 2 4" xfId="2183"/>
    <cellStyle name="Normal 4 4 2 5" xfId="2184"/>
    <cellStyle name="Normal 4 4 3" xfId="2185"/>
    <cellStyle name="Normal 4 4 4" xfId="2186"/>
    <cellStyle name="Normal 4 4 5" xfId="2187"/>
    <cellStyle name="Normal 4 4 6" xfId="2188"/>
    <cellStyle name="Normal 4 5" xfId="2189"/>
    <cellStyle name="Normal 4 5 2" xfId="2190"/>
    <cellStyle name="Normal 4 5 2 2" xfId="2191"/>
    <cellStyle name="Normal 4 5 2 3" xfId="2192"/>
    <cellStyle name="Normal 4 5 2 4" xfId="2193"/>
    <cellStyle name="Normal 4 5 2 5" xfId="2194"/>
    <cellStyle name="Normal 4 5 3" xfId="2195"/>
    <cellStyle name="Normal 4 5 4" xfId="2196"/>
    <cellStyle name="Normal 4 5 5" xfId="2197"/>
    <cellStyle name="Normal 4 5 6" xfId="2198"/>
    <cellStyle name="Normal 4 6" xfId="2199"/>
    <cellStyle name="Normal 4 7" xfId="2200"/>
    <cellStyle name="Normal 4 8" xfId="2201"/>
    <cellStyle name="Normal 4 9" xfId="2202"/>
    <cellStyle name="Normal 40" xfId="2203"/>
    <cellStyle name="Normal 40 2" xfId="2204"/>
    <cellStyle name="Normal 41" xfId="2205"/>
    <cellStyle name="Normal 42" xfId="2206"/>
    <cellStyle name="Normal 43" xfId="2207"/>
    <cellStyle name="Normal 44" xfId="2208"/>
    <cellStyle name="Normal 45" xfId="2209"/>
    <cellStyle name="Normal 46" xfId="2210"/>
    <cellStyle name="Normal 47" xfId="2211"/>
    <cellStyle name="Normal 48" xfId="2212"/>
    <cellStyle name="Normal 49" xfId="2213"/>
    <cellStyle name="Normal 5" xfId="2214"/>
    <cellStyle name="Normal 5 2" xfId="2215"/>
    <cellStyle name="Normal 5 2 2" xfId="2216"/>
    <cellStyle name="Normal 5 3" xfId="2217"/>
    <cellStyle name="Normal 5 4" xfId="2218"/>
    <cellStyle name="Normal 5 5" xfId="2219"/>
    <cellStyle name="Normal 5 6" xfId="2220"/>
    <cellStyle name="Normal 50" xfId="2221"/>
    <cellStyle name="Normal 51" xfId="2222"/>
    <cellStyle name="Normal 52" xfId="2223"/>
    <cellStyle name="Normal 53" xfId="2224"/>
    <cellStyle name="Normal 54" xfId="2225"/>
    <cellStyle name="Normal 55" xfId="2226"/>
    <cellStyle name="Normal 56" xfId="2227"/>
    <cellStyle name="Normal 57" xfId="2228"/>
    <cellStyle name="Normal 58" xfId="2229"/>
    <cellStyle name="Normal 59" xfId="2230"/>
    <cellStyle name="Normal 6" xfId="2231"/>
    <cellStyle name="Normal 6 10" xfId="2232"/>
    <cellStyle name="Normal 6 2" xfId="2233"/>
    <cellStyle name="Normal 6 2 2" xfId="2234"/>
    <cellStyle name="Normal 6 2 2 2" xfId="2235"/>
    <cellStyle name="Normal 6 2 2 3" xfId="2236"/>
    <cellStyle name="Normal 6 2 2 4" xfId="2237"/>
    <cellStyle name="Normal 6 2 2 5" xfId="2238"/>
    <cellStyle name="Normal 6 2 3" xfId="2239"/>
    <cellStyle name="Normal 6 2 4" xfId="2240"/>
    <cellStyle name="Normal 6 2 5" xfId="2241"/>
    <cellStyle name="Normal 6 2 6" xfId="2242"/>
    <cellStyle name="Normal 6 3" xfId="2243"/>
    <cellStyle name="Normal 6 3 2" xfId="2244"/>
    <cellStyle name="Normal 6 3 2 2" xfId="2245"/>
    <cellStyle name="Normal 6 3 2 3" xfId="2246"/>
    <cellStyle name="Normal 6 3 2 4" xfId="2247"/>
    <cellStyle name="Normal 6 3 2 5" xfId="2248"/>
    <cellStyle name="Normal 6 3 3" xfId="2249"/>
    <cellStyle name="Normal 6 3 4" xfId="2250"/>
    <cellStyle name="Normal 6 3 5" xfId="2251"/>
    <cellStyle name="Normal 6 3 6" xfId="2252"/>
    <cellStyle name="Normal 6 4" xfId="2253"/>
    <cellStyle name="Normal 6 4 2" xfId="2254"/>
    <cellStyle name="Normal 6 4 2 2" xfId="2255"/>
    <cellStyle name="Normal 6 4 2 3" xfId="2256"/>
    <cellStyle name="Normal 6 4 2 4" xfId="2257"/>
    <cellStyle name="Normal 6 4 2 5" xfId="2258"/>
    <cellStyle name="Normal 6 4 3" xfId="2259"/>
    <cellStyle name="Normal 6 4 4" xfId="2260"/>
    <cellStyle name="Normal 6 4 5" xfId="2261"/>
    <cellStyle name="Normal 6 4 6" xfId="2262"/>
    <cellStyle name="Normal 6 5" xfId="2263"/>
    <cellStyle name="Normal 6 5 2" xfId="2264"/>
    <cellStyle name="Normal 6 5 2 2" xfId="2265"/>
    <cellStyle name="Normal 6 5 2 3" xfId="2266"/>
    <cellStyle name="Normal 6 5 2 4" xfId="2267"/>
    <cellStyle name="Normal 6 5 2 5" xfId="2268"/>
    <cellStyle name="Normal 6 5 3" xfId="2269"/>
    <cellStyle name="Normal 6 5 4" xfId="2270"/>
    <cellStyle name="Normal 6 5 5" xfId="2271"/>
    <cellStyle name="Normal 6 5 6" xfId="2272"/>
    <cellStyle name="Normal 6 6" xfId="2273"/>
    <cellStyle name="Normal 6 6 2" xfId="2274"/>
    <cellStyle name="Normal 6 6 3" xfId="2275"/>
    <cellStyle name="Normal 6 6 4" xfId="2276"/>
    <cellStyle name="Normal 6 6 5" xfId="2277"/>
    <cellStyle name="Normal 6 7" xfId="2278"/>
    <cellStyle name="Normal 6 8" xfId="2279"/>
    <cellStyle name="Normal 6 9" xfId="2280"/>
    <cellStyle name="Normal 60" xfId="2281"/>
    <cellStyle name="Normal 61" xfId="2282"/>
    <cellStyle name="Normal 62" xfId="2283"/>
    <cellStyle name="Normal 63" xfId="2284"/>
    <cellStyle name="Normal 64" xfId="2285"/>
    <cellStyle name="Normal 65" xfId="2286"/>
    <cellStyle name="Normal 66" xfId="2287"/>
    <cellStyle name="Normal 67" xfId="2288"/>
    <cellStyle name="Normal 68" xfId="2289"/>
    <cellStyle name="Normal 69" xfId="2290"/>
    <cellStyle name="Normal 7" xfId="2291"/>
    <cellStyle name="Normal 7 2" xfId="2292"/>
    <cellStyle name="Normal 7 3" xfId="2293"/>
    <cellStyle name="Normal 7 4" xfId="2294"/>
    <cellStyle name="Normal 7 5" xfId="2295"/>
    <cellStyle name="Normal 70" xfId="2296"/>
    <cellStyle name="Normal 71" xfId="2297"/>
    <cellStyle name="Normal 72" xfId="2298"/>
    <cellStyle name="Normal 73" xfId="2299"/>
    <cellStyle name="Normal 8" xfId="2300"/>
    <cellStyle name="Normal 8 2" xfId="2301"/>
    <cellStyle name="Normal 8 2 2" xfId="2302"/>
    <cellStyle name="Normal 8 2 3" xfId="2303"/>
    <cellStyle name="Normal 8 2 4" xfId="2304"/>
    <cellStyle name="Normal 8 2 5" xfId="2305"/>
    <cellStyle name="Normal 8 3" xfId="2306"/>
    <cellStyle name="Normal 8 4" xfId="2307"/>
    <cellStyle name="Normal 8 5" xfId="2308"/>
    <cellStyle name="Normal 8 6" xfId="2309"/>
    <cellStyle name="Normal 9" xfId="2310"/>
    <cellStyle name="Normal 9 2" xfId="2311"/>
    <cellStyle name="Normal 9 2 2" xfId="2312"/>
    <cellStyle name="Normal 9 2 3" xfId="2313"/>
    <cellStyle name="Normal 9 2 4" xfId="2314"/>
    <cellStyle name="Normal 9 2 5" xfId="2315"/>
    <cellStyle name="Normal 9 3" xfId="2316"/>
    <cellStyle name="Normal 9 4" xfId="2317"/>
    <cellStyle name="Normal 9 5" xfId="2318"/>
    <cellStyle name="Normal 9 6" xfId="2319"/>
    <cellStyle name="Notas 10" xfId="2320"/>
    <cellStyle name="Notas 10 2" xfId="2321"/>
    <cellStyle name="Notas 10 2 2" xfId="2322"/>
    <cellStyle name="Notas 10 2 3" xfId="2323"/>
    <cellStyle name="Notas 10 2 4" xfId="2324"/>
    <cellStyle name="Notas 10 2 5" xfId="2325"/>
    <cellStyle name="Notas 10 3" xfId="2326"/>
    <cellStyle name="Notas 10 4" xfId="2327"/>
    <cellStyle name="Notas 10 5" xfId="2328"/>
    <cellStyle name="Notas 10 6" xfId="2329"/>
    <cellStyle name="Notas 11" xfId="2330"/>
    <cellStyle name="Notas 11 2" xfId="2331"/>
    <cellStyle name="Notas 11 2 2" xfId="2332"/>
    <cellStyle name="Notas 11 2 3" xfId="2333"/>
    <cellStyle name="Notas 11 2 4" xfId="2334"/>
    <cellStyle name="Notas 11 2 5" xfId="2335"/>
    <cellStyle name="Notas 11 3" xfId="2336"/>
    <cellStyle name="Notas 11 4" xfId="2337"/>
    <cellStyle name="Notas 11 5" xfId="2338"/>
    <cellStyle name="Notas 11 6" xfId="2339"/>
    <cellStyle name="Notas 12" xfId="2340"/>
    <cellStyle name="Notas 12 2" xfId="2341"/>
    <cellStyle name="Notas 12 2 2" xfId="2342"/>
    <cellStyle name="Notas 12 2 3" xfId="2343"/>
    <cellStyle name="Notas 12 2 4" xfId="2344"/>
    <cellStyle name="Notas 12 2 5" xfId="2345"/>
    <cellStyle name="Notas 12 3" xfId="2346"/>
    <cellStyle name="Notas 12 4" xfId="2347"/>
    <cellStyle name="Notas 12 5" xfId="2348"/>
    <cellStyle name="Notas 12 6" xfId="2349"/>
    <cellStyle name="Notas 13" xfId="2350"/>
    <cellStyle name="Notas 13 2" xfId="2351"/>
    <cellStyle name="Notas 13 2 2" xfId="2352"/>
    <cellStyle name="Notas 13 2 3" xfId="2353"/>
    <cellStyle name="Notas 13 2 4" xfId="2354"/>
    <cellStyle name="Notas 13 2 5" xfId="2355"/>
    <cellStyle name="Notas 13 3" xfId="2356"/>
    <cellStyle name="Notas 13 4" xfId="2357"/>
    <cellStyle name="Notas 13 5" xfId="2358"/>
    <cellStyle name="Notas 13 6" xfId="2359"/>
    <cellStyle name="Notas 14" xfId="2360"/>
    <cellStyle name="Notas 14 2" xfId="2361"/>
    <cellStyle name="Notas 14 2 2" xfId="2362"/>
    <cellStyle name="Notas 14 2 3" xfId="2363"/>
    <cellStyle name="Notas 14 2 4" xfId="2364"/>
    <cellStyle name="Notas 14 2 5" xfId="2365"/>
    <cellStyle name="Notas 14 3" xfId="2366"/>
    <cellStyle name="Notas 14 4" xfId="2367"/>
    <cellStyle name="Notas 14 5" xfId="2368"/>
    <cellStyle name="Notas 14 6" xfId="2369"/>
    <cellStyle name="Notas 15" xfId="2370"/>
    <cellStyle name="Notas 15 2" xfId="2371"/>
    <cellStyle name="Notas 15 3" xfId="2372"/>
    <cellStyle name="Notas 15 4" xfId="2373"/>
    <cellStyle name="Notas 15 5" xfId="2374"/>
    <cellStyle name="Notas 16" xfId="2375"/>
    <cellStyle name="Notas 16 2" xfId="2376"/>
    <cellStyle name="Notas 16 3" xfId="2377"/>
    <cellStyle name="Notas 16 4" xfId="2378"/>
    <cellStyle name="Notas 16 5" xfId="2379"/>
    <cellStyle name="Notas 17" xfId="2380"/>
    <cellStyle name="Notas 17 2" xfId="2381"/>
    <cellStyle name="Notas 17 3" xfId="2382"/>
    <cellStyle name="Notas 17 4" xfId="2383"/>
    <cellStyle name="Notas 17 5" xfId="2384"/>
    <cellStyle name="Notas 18" xfId="2385"/>
    <cellStyle name="Notas 18 2" xfId="2386"/>
    <cellStyle name="Notas 18 3" xfId="2387"/>
    <cellStyle name="Notas 18 4" xfId="2388"/>
    <cellStyle name="Notas 18 5" xfId="2389"/>
    <cellStyle name="Notas 19" xfId="2390"/>
    <cellStyle name="Notas 19 2" xfId="2391"/>
    <cellStyle name="Notas 19 3" xfId="2392"/>
    <cellStyle name="Notas 19 4" xfId="2393"/>
    <cellStyle name="Notas 19 5" xfId="2394"/>
    <cellStyle name="Notas 2" xfId="2395"/>
    <cellStyle name="Notas 2 10" xfId="2396"/>
    <cellStyle name="Notas 2 2" xfId="2397"/>
    <cellStyle name="Notas 2 2 2" xfId="2398"/>
    <cellStyle name="Notas 2 2 2 2" xfId="2399"/>
    <cellStyle name="Notas 2 2 2 3" xfId="2400"/>
    <cellStyle name="Notas 2 2 2 4" xfId="2401"/>
    <cellStyle name="Notas 2 2 2 5" xfId="2402"/>
    <cellStyle name="Notas 2 2 3" xfId="2403"/>
    <cellStyle name="Notas 2 2 4" xfId="2404"/>
    <cellStyle name="Notas 2 2 5" xfId="2405"/>
    <cellStyle name="Notas 2 2 6" xfId="2406"/>
    <cellStyle name="Notas 2 3" xfId="2407"/>
    <cellStyle name="Notas 2 3 2" xfId="2408"/>
    <cellStyle name="Notas 2 3 2 2" xfId="2409"/>
    <cellStyle name="Notas 2 3 2 3" xfId="2410"/>
    <cellStyle name="Notas 2 3 2 4" xfId="2411"/>
    <cellStyle name="Notas 2 3 2 5" xfId="2412"/>
    <cellStyle name="Notas 2 3 3" xfId="2413"/>
    <cellStyle name="Notas 2 3 4" xfId="2414"/>
    <cellStyle name="Notas 2 3 5" xfId="2415"/>
    <cellStyle name="Notas 2 3 6" xfId="2416"/>
    <cellStyle name="Notas 2 4" xfId="2417"/>
    <cellStyle name="Notas 2 4 2" xfId="2418"/>
    <cellStyle name="Notas 2 4 2 2" xfId="2419"/>
    <cellStyle name="Notas 2 4 2 3" xfId="2420"/>
    <cellStyle name="Notas 2 4 2 4" xfId="2421"/>
    <cellStyle name="Notas 2 4 2 5" xfId="2422"/>
    <cellStyle name="Notas 2 4 3" xfId="2423"/>
    <cellStyle name="Notas 2 4 4" xfId="2424"/>
    <cellStyle name="Notas 2 4 5" xfId="2425"/>
    <cellStyle name="Notas 2 4 6" xfId="2426"/>
    <cellStyle name="Notas 2 5" xfId="2427"/>
    <cellStyle name="Notas 2 5 2" xfId="2428"/>
    <cellStyle name="Notas 2 5 2 2" xfId="2429"/>
    <cellStyle name="Notas 2 5 2 3" xfId="2430"/>
    <cellStyle name="Notas 2 5 2 4" xfId="2431"/>
    <cellStyle name="Notas 2 5 2 5" xfId="2432"/>
    <cellStyle name="Notas 2 5 3" xfId="2433"/>
    <cellStyle name="Notas 2 5 4" xfId="2434"/>
    <cellStyle name="Notas 2 5 5" xfId="2435"/>
    <cellStyle name="Notas 2 5 6" xfId="2436"/>
    <cellStyle name="Notas 2 6" xfId="2437"/>
    <cellStyle name="Notas 2 6 2" xfId="2438"/>
    <cellStyle name="Notas 2 6 3" xfId="2439"/>
    <cellStyle name="Notas 2 6 4" xfId="2440"/>
    <cellStyle name="Notas 2 6 5" xfId="2441"/>
    <cellStyle name="Notas 2 7" xfId="2442"/>
    <cellStyle name="Notas 2 8" xfId="2443"/>
    <cellStyle name="Notas 2 9" xfId="2444"/>
    <cellStyle name="Notas 20" xfId="2445"/>
    <cellStyle name="Notas 20 2" xfId="2446"/>
    <cellStyle name="Notas 20 3" xfId="2447"/>
    <cellStyle name="Notas 20 4" xfId="2448"/>
    <cellStyle name="Notas 20 5" xfId="2449"/>
    <cellStyle name="Notas 21" xfId="2450"/>
    <cellStyle name="Notas 21 2" xfId="2451"/>
    <cellStyle name="Notas 21 3" xfId="2452"/>
    <cellStyle name="Notas 21 4" xfId="2453"/>
    <cellStyle name="Notas 21 5" xfId="2454"/>
    <cellStyle name="Notas 22" xfId="2455"/>
    <cellStyle name="Notas 22 2" xfId="2456"/>
    <cellStyle name="Notas 22 3" xfId="2457"/>
    <cellStyle name="Notas 22 4" xfId="2458"/>
    <cellStyle name="Notas 22 5" xfId="2459"/>
    <cellStyle name="Notas 23" xfId="2460"/>
    <cellStyle name="Notas 24" xfId="2461"/>
    <cellStyle name="Notas 25" xfId="2462"/>
    <cellStyle name="Notas 26" xfId="2463"/>
    <cellStyle name="Notas 27" xfId="2464"/>
    <cellStyle name="Notas 28" xfId="2465"/>
    <cellStyle name="Notas 29" xfId="2466"/>
    <cellStyle name="Notas 3" xfId="2467"/>
    <cellStyle name="Notas 3 10" xfId="2468"/>
    <cellStyle name="Notas 3 2" xfId="2469"/>
    <cellStyle name="Notas 3 2 2" xfId="2470"/>
    <cellStyle name="Notas 3 2 2 2" xfId="2471"/>
    <cellStyle name="Notas 3 2 2 3" xfId="2472"/>
    <cellStyle name="Notas 3 2 2 4" xfId="2473"/>
    <cellStyle name="Notas 3 2 2 5" xfId="2474"/>
    <cellStyle name="Notas 3 2 3" xfId="2475"/>
    <cellStyle name="Notas 3 2 4" xfId="2476"/>
    <cellStyle name="Notas 3 2 5" xfId="2477"/>
    <cellStyle name="Notas 3 2 6" xfId="2478"/>
    <cellStyle name="Notas 3 3" xfId="2479"/>
    <cellStyle name="Notas 3 3 2" xfId="2480"/>
    <cellStyle name="Notas 3 3 2 2" xfId="2481"/>
    <cellStyle name="Notas 3 3 2 3" xfId="2482"/>
    <cellStyle name="Notas 3 3 2 4" xfId="2483"/>
    <cellStyle name="Notas 3 3 2 5" xfId="2484"/>
    <cellStyle name="Notas 3 3 3" xfId="2485"/>
    <cellStyle name="Notas 3 3 4" xfId="2486"/>
    <cellStyle name="Notas 3 3 5" xfId="2487"/>
    <cellStyle name="Notas 3 3 6" xfId="2488"/>
    <cellStyle name="Notas 3 4" xfId="2489"/>
    <cellStyle name="Notas 3 4 2" xfId="2490"/>
    <cellStyle name="Notas 3 4 2 2" xfId="2491"/>
    <cellStyle name="Notas 3 4 2 3" xfId="2492"/>
    <cellStyle name="Notas 3 4 2 4" xfId="2493"/>
    <cellStyle name="Notas 3 4 2 5" xfId="2494"/>
    <cellStyle name="Notas 3 4 3" xfId="2495"/>
    <cellStyle name="Notas 3 4 4" xfId="2496"/>
    <cellStyle name="Notas 3 4 5" xfId="2497"/>
    <cellStyle name="Notas 3 4 6" xfId="2498"/>
    <cellStyle name="Notas 3 5" xfId="2499"/>
    <cellStyle name="Notas 3 5 2" xfId="2500"/>
    <cellStyle name="Notas 3 5 2 2" xfId="2501"/>
    <cellStyle name="Notas 3 5 2 3" xfId="2502"/>
    <cellStyle name="Notas 3 5 2 4" xfId="2503"/>
    <cellStyle name="Notas 3 5 2 5" xfId="2504"/>
    <cellStyle name="Notas 3 5 3" xfId="2505"/>
    <cellStyle name="Notas 3 5 4" xfId="2506"/>
    <cellStyle name="Notas 3 5 5" xfId="2507"/>
    <cellStyle name="Notas 3 5 6" xfId="2508"/>
    <cellStyle name="Notas 3 6" xfId="2509"/>
    <cellStyle name="Notas 3 6 2" xfId="2510"/>
    <cellStyle name="Notas 3 6 3" xfId="2511"/>
    <cellStyle name="Notas 3 6 4" xfId="2512"/>
    <cellStyle name="Notas 3 6 5" xfId="2513"/>
    <cellStyle name="Notas 3 7" xfId="2514"/>
    <cellStyle name="Notas 3 8" xfId="2515"/>
    <cellStyle name="Notas 3 9" xfId="2516"/>
    <cellStyle name="Notas 30" xfId="2517"/>
    <cellStyle name="Notas 31" xfId="2518"/>
    <cellStyle name="Notas 32" xfId="2519"/>
    <cellStyle name="Notas 33" xfId="2520"/>
    <cellStyle name="Notas 34" xfId="2521"/>
    <cellStyle name="Notas 35" xfId="2522"/>
    <cellStyle name="Notas 36" xfId="2523"/>
    <cellStyle name="Notas 37" xfId="2524"/>
    <cellStyle name="Notas 4" xfId="2525"/>
    <cellStyle name="Notas 4 10" xfId="2526"/>
    <cellStyle name="Notas 4 2" xfId="2527"/>
    <cellStyle name="Notas 4 2 2" xfId="2528"/>
    <cellStyle name="Notas 4 2 2 2" xfId="2529"/>
    <cellStyle name="Notas 4 2 2 3" xfId="2530"/>
    <cellStyle name="Notas 4 2 2 4" xfId="2531"/>
    <cellStyle name="Notas 4 2 2 5" xfId="2532"/>
    <cellStyle name="Notas 4 2 3" xfId="2533"/>
    <cellStyle name="Notas 4 2 4" xfId="2534"/>
    <cellStyle name="Notas 4 2 5" xfId="2535"/>
    <cellStyle name="Notas 4 2 6" xfId="2536"/>
    <cellStyle name="Notas 4 3" xfId="2537"/>
    <cellStyle name="Notas 4 3 2" xfId="2538"/>
    <cellStyle name="Notas 4 3 2 2" xfId="2539"/>
    <cellStyle name="Notas 4 3 2 3" xfId="2540"/>
    <cellStyle name="Notas 4 3 2 4" xfId="2541"/>
    <cellStyle name="Notas 4 3 2 5" xfId="2542"/>
    <cellStyle name="Notas 4 3 3" xfId="2543"/>
    <cellStyle name="Notas 4 3 4" xfId="2544"/>
    <cellStyle name="Notas 4 3 5" xfId="2545"/>
    <cellStyle name="Notas 4 3 6" xfId="2546"/>
    <cellStyle name="Notas 4 4" xfId="2547"/>
    <cellStyle name="Notas 4 4 2" xfId="2548"/>
    <cellStyle name="Notas 4 4 2 2" xfId="2549"/>
    <cellStyle name="Notas 4 4 2 3" xfId="2550"/>
    <cellStyle name="Notas 4 4 2 4" xfId="2551"/>
    <cellStyle name="Notas 4 4 2 5" xfId="2552"/>
    <cellStyle name="Notas 4 4 3" xfId="2553"/>
    <cellStyle name="Notas 4 4 4" xfId="2554"/>
    <cellStyle name="Notas 4 4 5" xfId="2555"/>
    <cellStyle name="Notas 4 4 6" xfId="2556"/>
    <cellStyle name="Notas 4 5" xfId="2557"/>
    <cellStyle name="Notas 4 5 2" xfId="2558"/>
    <cellStyle name="Notas 4 5 2 2" xfId="2559"/>
    <cellStyle name="Notas 4 5 2 3" xfId="2560"/>
    <cellStyle name="Notas 4 5 2 4" xfId="2561"/>
    <cellStyle name="Notas 4 5 2 5" xfId="2562"/>
    <cellStyle name="Notas 4 5 3" xfId="2563"/>
    <cellStyle name="Notas 4 5 4" xfId="2564"/>
    <cellStyle name="Notas 4 5 5" xfId="2565"/>
    <cellStyle name="Notas 4 5 6" xfId="2566"/>
    <cellStyle name="Notas 4 6" xfId="2567"/>
    <cellStyle name="Notas 4 6 2" xfId="2568"/>
    <cellStyle name="Notas 4 6 3" xfId="2569"/>
    <cellStyle name="Notas 4 6 4" xfId="2570"/>
    <cellStyle name="Notas 4 6 5" xfId="2571"/>
    <cellStyle name="Notas 4 7" xfId="2572"/>
    <cellStyle name="Notas 4 8" xfId="2573"/>
    <cellStyle name="Notas 4 9" xfId="2574"/>
    <cellStyle name="Notas 5" xfId="2575"/>
    <cellStyle name="Notas 5 10" xfId="2576"/>
    <cellStyle name="Notas 5 2" xfId="2577"/>
    <cellStyle name="Notas 5 2 2" xfId="2578"/>
    <cellStyle name="Notas 5 2 2 2" xfId="2579"/>
    <cellStyle name="Notas 5 2 2 3" xfId="2580"/>
    <cellStyle name="Notas 5 2 2 4" xfId="2581"/>
    <cellStyle name="Notas 5 2 2 5" xfId="2582"/>
    <cellStyle name="Notas 5 2 3" xfId="2583"/>
    <cellStyle name="Notas 5 2 4" xfId="2584"/>
    <cellStyle name="Notas 5 2 5" xfId="2585"/>
    <cellStyle name="Notas 5 2 6" xfId="2586"/>
    <cellStyle name="Notas 5 3" xfId="2587"/>
    <cellStyle name="Notas 5 3 2" xfId="2588"/>
    <cellStyle name="Notas 5 3 2 2" xfId="2589"/>
    <cellStyle name="Notas 5 3 2 3" xfId="2590"/>
    <cellStyle name="Notas 5 3 2 4" xfId="2591"/>
    <cellStyle name="Notas 5 3 2 5" xfId="2592"/>
    <cellStyle name="Notas 5 3 3" xfId="2593"/>
    <cellStyle name="Notas 5 3 4" xfId="2594"/>
    <cellStyle name="Notas 5 3 5" xfId="2595"/>
    <cellStyle name="Notas 5 3 6" xfId="2596"/>
    <cellStyle name="Notas 5 4" xfId="2597"/>
    <cellStyle name="Notas 5 4 2" xfId="2598"/>
    <cellStyle name="Notas 5 4 2 2" xfId="2599"/>
    <cellStyle name="Notas 5 4 2 3" xfId="2600"/>
    <cellStyle name="Notas 5 4 2 4" xfId="2601"/>
    <cellStyle name="Notas 5 4 2 5" xfId="2602"/>
    <cellStyle name="Notas 5 4 3" xfId="2603"/>
    <cellStyle name="Notas 5 4 4" xfId="2604"/>
    <cellStyle name="Notas 5 4 5" xfId="2605"/>
    <cellStyle name="Notas 5 4 6" xfId="2606"/>
    <cellStyle name="Notas 5 5" xfId="2607"/>
    <cellStyle name="Notas 5 5 2" xfId="2608"/>
    <cellStyle name="Notas 5 5 2 2" xfId="2609"/>
    <cellStyle name="Notas 5 5 2 3" xfId="2610"/>
    <cellStyle name="Notas 5 5 2 4" xfId="2611"/>
    <cellStyle name="Notas 5 5 2 5" xfId="2612"/>
    <cellStyle name="Notas 5 5 3" xfId="2613"/>
    <cellStyle name="Notas 5 5 4" xfId="2614"/>
    <cellStyle name="Notas 5 5 5" xfId="2615"/>
    <cellStyle name="Notas 5 5 6" xfId="2616"/>
    <cellStyle name="Notas 5 6" xfId="2617"/>
    <cellStyle name="Notas 5 6 2" xfId="2618"/>
    <cellStyle name="Notas 5 6 3" xfId="2619"/>
    <cellStyle name="Notas 5 6 4" xfId="2620"/>
    <cellStyle name="Notas 5 6 5" xfId="2621"/>
    <cellStyle name="Notas 5 7" xfId="2622"/>
    <cellStyle name="Notas 5 8" xfId="2623"/>
    <cellStyle name="Notas 5 9" xfId="2624"/>
    <cellStyle name="Notas 6" xfId="2625"/>
    <cellStyle name="Notas 6 10" xfId="2626"/>
    <cellStyle name="Notas 6 2" xfId="2627"/>
    <cellStyle name="Notas 6 2 2" xfId="2628"/>
    <cellStyle name="Notas 6 2 2 2" xfId="2629"/>
    <cellStyle name="Notas 6 2 2 3" xfId="2630"/>
    <cellStyle name="Notas 6 2 2 4" xfId="2631"/>
    <cellStyle name="Notas 6 2 2 5" xfId="2632"/>
    <cellStyle name="Notas 6 2 3" xfId="2633"/>
    <cellStyle name="Notas 6 2 4" xfId="2634"/>
    <cellStyle name="Notas 6 2 5" xfId="2635"/>
    <cellStyle name="Notas 6 2 6" xfId="2636"/>
    <cellStyle name="Notas 6 3" xfId="2637"/>
    <cellStyle name="Notas 6 3 2" xfId="2638"/>
    <cellStyle name="Notas 6 3 2 2" xfId="2639"/>
    <cellStyle name="Notas 6 3 2 3" xfId="2640"/>
    <cellStyle name="Notas 6 3 2 4" xfId="2641"/>
    <cellStyle name="Notas 6 3 2 5" xfId="2642"/>
    <cellStyle name="Notas 6 3 3" xfId="2643"/>
    <cellStyle name="Notas 6 3 4" xfId="2644"/>
    <cellStyle name="Notas 6 3 5" xfId="2645"/>
    <cellStyle name="Notas 6 3 6" xfId="2646"/>
    <cellStyle name="Notas 6 4" xfId="2647"/>
    <cellStyle name="Notas 6 4 2" xfId="2648"/>
    <cellStyle name="Notas 6 4 2 2" xfId="2649"/>
    <cellStyle name="Notas 6 4 2 3" xfId="2650"/>
    <cellStyle name="Notas 6 4 2 4" xfId="2651"/>
    <cellStyle name="Notas 6 4 2 5" xfId="2652"/>
    <cellStyle name="Notas 6 4 3" xfId="2653"/>
    <cellStyle name="Notas 6 4 4" xfId="2654"/>
    <cellStyle name="Notas 6 4 5" xfId="2655"/>
    <cellStyle name="Notas 6 4 6" xfId="2656"/>
    <cellStyle name="Notas 6 5" xfId="2657"/>
    <cellStyle name="Notas 6 5 2" xfId="2658"/>
    <cellStyle name="Notas 6 5 2 2" xfId="2659"/>
    <cellStyle name="Notas 6 5 2 3" xfId="2660"/>
    <cellStyle name="Notas 6 5 2 4" xfId="2661"/>
    <cellStyle name="Notas 6 5 2 5" xfId="2662"/>
    <cellStyle name="Notas 6 5 3" xfId="2663"/>
    <cellStyle name="Notas 6 5 4" xfId="2664"/>
    <cellStyle name="Notas 6 5 5" xfId="2665"/>
    <cellStyle name="Notas 6 5 6" xfId="2666"/>
    <cellStyle name="Notas 6 6" xfId="2667"/>
    <cellStyle name="Notas 6 6 2" xfId="2668"/>
    <cellStyle name="Notas 6 6 3" xfId="2669"/>
    <cellStyle name="Notas 6 6 4" xfId="2670"/>
    <cellStyle name="Notas 6 6 5" xfId="2671"/>
    <cellStyle name="Notas 6 7" xfId="2672"/>
    <cellStyle name="Notas 6 8" xfId="2673"/>
    <cellStyle name="Notas 6 9" xfId="2674"/>
    <cellStyle name="Notas 7" xfId="2675"/>
    <cellStyle name="Notas 7 10" xfId="2676"/>
    <cellStyle name="Notas 7 2" xfId="2677"/>
    <cellStyle name="Notas 7 2 2" xfId="2678"/>
    <cellStyle name="Notas 7 2 2 2" xfId="2679"/>
    <cellStyle name="Notas 7 2 2 3" xfId="2680"/>
    <cellStyle name="Notas 7 2 2 4" xfId="2681"/>
    <cellStyle name="Notas 7 2 2 5" xfId="2682"/>
    <cellStyle name="Notas 7 2 3" xfId="2683"/>
    <cellStyle name="Notas 7 2 4" xfId="2684"/>
    <cellStyle name="Notas 7 2 5" xfId="2685"/>
    <cellStyle name="Notas 7 2 6" xfId="2686"/>
    <cellStyle name="Notas 7 3" xfId="2687"/>
    <cellStyle name="Notas 7 3 2" xfId="2688"/>
    <cellStyle name="Notas 7 3 2 2" xfId="2689"/>
    <cellStyle name="Notas 7 3 2 3" xfId="2690"/>
    <cellStyle name="Notas 7 3 2 4" xfId="2691"/>
    <cellStyle name="Notas 7 3 2 5" xfId="2692"/>
    <cellStyle name="Notas 7 3 3" xfId="2693"/>
    <cellStyle name="Notas 7 3 4" xfId="2694"/>
    <cellStyle name="Notas 7 3 5" xfId="2695"/>
    <cellStyle name="Notas 7 3 6" xfId="2696"/>
    <cellStyle name="Notas 7 4" xfId="2697"/>
    <cellStyle name="Notas 7 4 2" xfId="2698"/>
    <cellStyle name="Notas 7 4 2 2" xfId="2699"/>
    <cellStyle name="Notas 7 4 2 3" xfId="2700"/>
    <cellStyle name="Notas 7 4 2 4" xfId="2701"/>
    <cellStyle name="Notas 7 4 2 5" xfId="2702"/>
    <cellStyle name="Notas 7 4 3" xfId="2703"/>
    <cellStyle name="Notas 7 4 4" xfId="2704"/>
    <cellStyle name="Notas 7 4 5" xfId="2705"/>
    <cellStyle name="Notas 7 4 6" xfId="2706"/>
    <cellStyle name="Notas 7 5" xfId="2707"/>
    <cellStyle name="Notas 7 5 2" xfId="2708"/>
    <cellStyle name="Notas 7 5 2 2" xfId="2709"/>
    <cellStyle name="Notas 7 5 2 3" xfId="2710"/>
    <cellStyle name="Notas 7 5 2 4" xfId="2711"/>
    <cellStyle name="Notas 7 5 2 5" xfId="2712"/>
    <cellStyle name="Notas 7 5 3" xfId="2713"/>
    <cellStyle name="Notas 7 5 4" xfId="2714"/>
    <cellStyle name="Notas 7 5 5" xfId="2715"/>
    <cellStyle name="Notas 7 5 6" xfId="2716"/>
    <cellStyle name="Notas 7 6" xfId="2717"/>
    <cellStyle name="Notas 7 6 2" xfId="2718"/>
    <cellStyle name="Notas 7 6 3" xfId="2719"/>
    <cellStyle name="Notas 7 6 4" xfId="2720"/>
    <cellStyle name="Notas 7 6 5" xfId="2721"/>
    <cellStyle name="Notas 7 7" xfId="2722"/>
    <cellStyle name="Notas 7 8" xfId="2723"/>
    <cellStyle name="Notas 7 9" xfId="2724"/>
    <cellStyle name="Notas 8" xfId="2725"/>
    <cellStyle name="Notas 8 2" xfId="2726"/>
    <cellStyle name="Notas 8 2 2" xfId="2727"/>
    <cellStyle name="Notas 8 2 3" xfId="2728"/>
    <cellStyle name="Notas 8 2 4" xfId="2729"/>
    <cellStyle name="Notas 8 2 5" xfId="2730"/>
    <cellStyle name="Notas 8 3" xfId="2731"/>
    <cellStyle name="Notas 8 4" xfId="2732"/>
    <cellStyle name="Notas 8 5" xfId="2733"/>
    <cellStyle name="Notas 8 6" xfId="2734"/>
    <cellStyle name="Notas 9" xfId="2735"/>
    <cellStyle name="Notas 9 2" xfId="2736"/>
    <cellStyle name="Notas 9 2 2" xfId="2737"/>
    <cellStyle name="Notas 9 2 3" xfId="2738"/>
    <cellStyle name="Notas 9 2 4" xfId="2739"/>
    <cellStyle name="Notas 9 2 5" xfId="2740"/>
    <cellStyle name="Notas 9 3" xfId="2741"/>
    <cellStyle name="Notas 9 4" xfId="2742"/>
    <cellStyle name="Notas 9 5" xfId="2743"/>
    <cellStyle name="Notas 9 6" xfId="2744"/>
    <cellStyle name="Porcentaje" xfId="1" builtinId="5"/>
    <cellStyle name="Porcentaje 2" xfId="2745"/>
    <cellStyle name="Porcentaje 3" xfId="2746"/>
    <cellStyle name="Porcentaje 4" xfId="2747"/>
    <cellStyle name="Porcentaje 5" xfId="2748"/>
    <cellStyle name="Porcentaje 5 2" xfId="2749"/>
    <cellStyle name="Porcentual 2" xfId="2750"/>
    <cellStyle name="Porcentual 2 2" xfId="2751"/>
    <cellStyle name="Porcentual 2 3" xfId="2752"/>
    <cellStyle name="Porcentual 2 3 2" xfId="2753"/>
    <cellStyle name="Porcentual 3" xfId="2754"/>
    <cellStyle name="Porcentual 4" xfId="2755"/>
    <cellStyle name="Salida 2" xfId="2756"/>
    <cellStyle name="Salida 3" xfId="2757"/>
    <cellStyle name="Salida 4" xfId="2758"/>
    <cellStyle name="Salida 5" xfId="2759"/>
    <cellStyle name="Salida 6" xfId="2760"/>
    <cellStyle name="TableStyleLight1" xfId="2761"/>
    <cellStyle name="Texto de advertencia 2" xfId="2762"/>
    <cellStyle name="Texto de advertencia 3" xfId="2763"/>
    <cellStyle name="Texto de advertencia 4" xfId="2764"/>
    <cellStyle name="Texto de advertencia 5" xfId="2765"/>
    <cellStyle name="Texto de advertencia 6" xfId="2766"/>
    <cellStyle name="Texto explicativo 2" xfId="2767"/>
    <cellStyle name="Texto explicativo 3" xfId="2768"/>
    <cellStyle name="Texto explicativo 4" xfId="2769"/>
    <cellStyle name="Texto explicativo 5" xfId="2770"/>
    <cellStyle name="Texto explicativo 6" xfId="2771"/>
    <cellStyle name="Título 1 2" xfId="2772"/>
    <cellStyle name="Título 1 3" xfId="2773"/>
    <cellStyle name="Título 1 4" xfId="2774"/>
    <cellStyle name="Título 1 5" xfId="2775"/>
    <cellStyle name="Título 1 6" xfId="2776"/>
    <cellStyle name="Título 2 2" xfId="2777"/>
    <cellStyle name="Título 2 3" xfId="2778"/>
    <cellStyle name="Título 2 4" xfId="2779"/>
    <cellStyle name="Título 2 5" xfId="2780"/>
    <cellStyle name="Título 2 6" xfId="2781"/>
    <cellStyle name="Título 3 2" xfId="2782"/>
    <cellStyle name="Título 3 3" xfId="2783"/>
    <cellStyle name="Título 3 4" xfId="2784"/>
    <cellStyle name="Título 3 5" xfId="2785"/>
    <cellStyle name="Título 3 6" xfId="2786"/>
    <cellStyle name="Título 4" xfId="2787"/>
    <cellStyle name="Título 5" xfId="2788"/>
    <cellStyle name="Título 6" xfId="2789"/>
    <cellStyle name="Título 7" xfId="2790"/>
    <cellStyle name="Título 8" xfId="2791"/>
    <cellStyle name="Total 2" xfId="2792"/>
    <cellStyle name="Total 3" xfId="2793"/>
    <cellStyle name="Total 4" xfId="2794"/>
    <cellStyle name="Total 5" xfId="2795"/>
    <cellStyle name="Total 6" xfId="2796"/>
  </cellStyles>
  <dxfs count="0"/>
  <tableStyles count="0" defaultTableStyle="TableStyleMedium2" defaultPivotStyle="PivotStyleLight16"/>
  <colors>
    <mruColors>
      <color rgb="FF6AF2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587143</xdr:colOff>
      <xdr:row>0</xdr:row>
      <xdr:rowOff>63500</xdr:rowOff>
    </xdr:from>
    <xdr:to>
      <xdr:col>0</xdr:col>
      <xdr:colOff>2830286</xdr:colOff>
      <xdr:row>3</xdr:row>
      <xdr:rowOff>367393</xdr:rowOff>
    </xdr:to>
    <xdr:pic>
      <xdr:nvPicPr>
        <xdr:cNvPr id="3" name="Picture 1" descr="Descripción: Macintosh HD:Users:juancarlosquiceno:Desktop:Diseños ISVIMED 2016:Logo Isvimed para Institucional-03.jp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7143" y="63500"/>
          <a:ext cx="2243143" cy="1487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229"/>
  <sheetViews>
    <sheetView tabSelected="1" topLeftCell="I1" zoomScale="90" zoomScaleNormal="90" workbookViewId="0">
      <pane xSplit="3" ySplit="12" topLeftCell="AA50" activePane="bottomRight" state="frozen"/>
      <selection activeCell="I1" sqref="I1"/>
      <selection pane="topRight" activeCell="L1" sqref="L1"/>
      <selection pane="bottomLeft" activeCell="I15" sqref="I15"/>
      <selection pane="bottomRight" activeCell="L11" sqref="L11:L12"/>
    </sheetView>
  </sheetViews>
  <sheetFormatPr baseColWidth="10" defaultColWidth="11.42578125" defaultRowHeight="15" x14ac:dyDescent="0.25"/>
  <cols>
    <col min="1" max="1" width="24.85546875" style="2" hidden="1" customWidth="1"/>
    <col min="2" max="2" width="26.42578125" style="2" hidden="1" customWidth="1"/>
    <col min="3" max="3" width="18" style="2" hidden="1" customWidth="1"/>
    <col min="4" max="4" width="38.7109375" style="2" hidden="1" customWidth="1"/>
    <col min="5" max="5" width="27.85546875" style="2" hidden="1" customWidth="1"/>
    <col min="6" max="6" width="22.85546875" style="2" hidden="1" customWidth="1"/>
    <col min="7" max="8" width="23.42578125" style="2" hidden="1" customWidth="1"/>
    <col min="9" max="9" width="19.85546875" style="2" customWidth="1"/>
    <col min="10" max="10" width="32.140625" style="177" customWidth="1"/>
    <col min="11" max="11" width="20.5703125" style="2" bestFit="1" customWidth="1"/>
    <col min="12" max="12" width="36.5703125" style="7" customWidth="1"/>
    <col min="13" max="13" width="28.42578125" style="15" hidden="1" customWidth="1"/>
    <col min="14" max="14" width="12.140625" style="7" hidden="1" customWidth="1"/>
    <col min="15" max="15" width="14.28515625" style="7" hidden="1" customWidth="1"/>
    <col min="16" max="16" width="18.7109375" style="2" hidden="1" customWidth="1"/>
    <col min="17" max="17" width="8.85546875" style="2" hidden="1" customWidth="1"/>
    <col min="18" max="18" width="10.7109375" style="2" hidden="1" customWidth="1"/>
    <col min="19" max="19" width="9" style="122" customWidth="1"/>
    <col min="20" max="20" width="10.140625" style="2" customWidth="1"/>
    <col min="21" max="21" width="7.42578125" style="2" customWidth="1"/>
    <col min="22" max="22" width="9.28515625" style="2" customWidth="1"/>
    <col min="23" max="23" width="8.7109375" style="2" bestFit="1" customWidth="1"/>
    <col min="24" max="24" width="8.7109375" style="122" bestFit="1" customWidth="1"/>
    <col min="25" max="25" width="7.42578125" style="2" bestFit="1" customWidth="1"/>
    <col min="26" max="26" width="9" style="2" bestFit="1" customWidth="1"/>
    <col min="27" max="27" width="7.140625" style="2" customWidth="1"/>
    <col min="28" max="28" width="8.42578125" style="2" customWidth="1"/>
    <col min="29" max="29" width="12.28515625" style="2" customWidth="1"/>
    <col min="30" max="30" width="11.42578125" style="2" customWidth="1"/>
    <col min="31" max="31" width="10.140625" style="2" customWidth="1"/>
    <col min="32" max="32" width="8.42578125" style="2" customWidth="1"/>
    <col min="33" max="33" width="23.42578125" style="2" hidden="1" customWidth="1"/>
    <col min="34" max="34" width="78" style="8" customWidth="1"/>
    <col min="35" max="16384" width="11.42578125" style="2"/>
  </cols>
  <sheetData>
    <row r="1" spans="1:53" ht="21" customHeight="1" x14ac:dyDescent="0.25">
      <c r="A1" s="548"/>
      <c r="B1" s="548" t="s">
        <v>32</v>
      </c>
      <c r="C1" s="548"/>
      <c r="D1" s="548"/>
      <c r="E1" s="548"/>
      <c r="F1" s="548"/>
      <c r="G1" s="548"/>
      <c r="H1" s="548"/>
      <c r="I1" s="548"/>
      <c r="J1" s="548"/>
      <c r="K1" s="548"/>
      <c r="L1" s="548"/>
      <c r="M1" s="548"/>
      <c r="N1" s="548"/>
      <c r="O1" s="548"/>
      <c r="P1" s="548"/>
      <c r="Q1" s="548"/>
      <c r="R1" s="548"/>
      <c r="S1" s="567"/>
      <c r="T1" s="548"/>
      <c r="U1" s="548"/>
      <c r="V1" s="548"/>
      <c r="W1" s="548"/>
      <c r="X1" s="568"/>
      <c r="Y1" s="567"/>
      <c r="Z1" s="548"/>
      <c r="AA1" s="569"/>
      <c r="AB1" s="548"/>
      <c r="AC1" s="548"/>
      <c r="AD1" s="548"/>
      <c r="AE1" s="548"/>
      <c r="AF1" s="548"/>
      <c r="AG1" s="548"/>
      <c r="AH1" s="3" t="s">
        <v>31</v>
      </c>
      <c r="AI1" s="6"/>
      <c r="AJ1" s="6"/>
      <c r="AK1" s="6"/>
      <c r="AL1" s="6"/>
      <c r="AM1" s="6"/>
      <c r="AN1" s="6"/>
      <c r="AO1" s="6"/>
      <c r="AP1" s="6"/>
      <c r="AQ1" s="6"/>
      <c r="AR1" s="6"/>
      <c r="AS1" s="6"/>
      <c r="AT1" s="6"/>
      <c r="AU1" s="6"/>
      <c r="AV1" s="6"/>
      <c r="AW1" s="6"/>
      <c r="AX1" s="6"/>
      <c r="AY1" s="6"/>
      <c r="BA1" s="4"/>
    </row>
    <row r="2" spans="1:53" ht="21" customHeight="1" x14ac:dyDescent="0.25">
      <c r="A2" s="548"/>
      <c r="B2" s="548"/>
      <c r="C2" s="548"/>
      <c r="D2" s="548"/>
      <c r="E2" s="548"/>
      <c r="F2" s="548"/>
      <c r="G2" s="548"/>
      <c r="H2" s="548"/>
      <c r="I2" s="548"/>
      <c r="J2" s="548"/>
      <c r="K2" s="548"/>
      <c r="L2" s="548"/>
      <c r="M2" s="548"/>
      <c r="N2" s="548"/>
      <c r="O2" s="548"/>
      <c r="P2" s="548"/>
      <c r="Q2" s="548"/>
      <c r="R2" s="548"/>
      <c r="S2" s="567"/>
      <c r="T2" s="548"/>
      <c r="U2" s="548"/>
      <c r="V2" s="548"/>
      <c r="W2" s="548"/>
      <c r="X2" s="568"/>
      <c r="Y2" s="567"/>
      <c r="Z2" s="548"/>
      <c r="AA2" s="569"/>
      <c r="AB2" s="548"/>
      <c r="AC2" s="548"/>
      <c r="AD2" s="548"/>
      <c r="AE2" s="548"/>
      <c r="AF2" s="548"/>
      <c r="AG2" s="548"/>
      <c r="AH2" s="3" t="s">
        <v>66</v>
      </c>
      <c r="AI2" s="6"/>
      <c r="AJ2" s="6"/>
      <c r="AK2" s="6"/>
      <c r="AL2" s="6"/>
      <c r="AM2" s="6"/>
      <c r="AN2" s="6"/>
      <c r="AO2" s="6"/>
      <c r="AP2" s="6"/>
      <c r="AQ2" s="6"/>
      <c r="AR2" s="6"/>
      <c r="AS2" s="6"/>
      <c r="AT2" s="6"/>
      <c r="AU2" s="6"/>
      <c r="AV2" s="6"/>
      <c r="AW2" s="6"/>
      <c r="AX2" s="6"/>
      <c r="AY2" s="6"/>
      <c r="BA2" s="4"/>
    </row>
    <row r="3" spans="1:53" ht="17.25" customHeight="1" x14ac:dyDescent="0.25">
      <c r="A3" s="548"/>
      <c r="B3" s="548"/>
      <c r="C3" s="548"/>
      <c r="D3" s="548"/>
      <c r="E3" s="548"/>
      <c r="F3" s="548"/>
      <c r="G3" s="548"/>
      <c r="H3" s="548"/>
      <c r="I3" s="548"/>
      <c r="J3" s="548"/>
      <c r="K3" s="548"/>
      <c r="L3" s="548"/>
      <c r="M3" s="548"/>
      <c r="N3" s="548"/>
      <c r="O3" s="548"/>
      <c r="P3" s="548"/>
      <c r="Q3" s="548"/>
      <c r="R3" s="548"/>
      <c r="S3" s="567"/>
      <c r="T3" s="548"/>
      <c r="U3" s="548"/>
      <c r="V3" s="548"/>
      <c r="W3" s="548"/>
      <c r="X3" s="568"/>
      <c r="Y3" s="567"/>
      <c r="Z3" s="548"/>
      <c r="AA3" s="569"/>
      <c r="AB3" s="548"/>
      <c r="AC3" s="548"/>
      <c r="AD3" s="548"/>
      <c r="AE3" s="548"/>
      <c r="AF3" s="548"/>
      <c r="AG3" s="548"/>
      <c r="AH3" s="3" t="s">
        <v>67</v>
      </c>
      <c r="AI3" s="6"/>
      <c r="AJ3" s="6"/>
      <c r="AK3" s="6"/>
      <c r="AL3" s="6"/>
      <c r="AM3" s="6"/>
      <c r="AN3" s="6"/>
      <c r="AO3" s="6"/>
      <c r="AP3" s="6"/>
      <c r="AQ3" s="6"/>
      <c r="AR3" s="6"/>
      <c r="AS3" s="6"/>
      <c r="AT3" s="6"/>
      <c r="AU3" s="6"/>
      <c r="AV3" s="6"/>
      <c r="AW3" s="6"/>
      <c r="AX3" s="6"/>
      <c r="AY3" s="6"/>
      <c r="BA3" s="4"/>
    </row>
    <row r="4" spans="1:53" ht="8.25" customHeight="1" x14ac:dyDescent="0.25">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c r="AD4" s="548"/>
      <c r="AE4" s="548"/>
      <c r="AF4" s="548"/>
      <c r="AG4" s="548"/>
      <c r="AH4" s="3" t="s">
        <v>0</v>
      </c>
      <c r="AI4" s="6"/>
      <c r="AJ4" s="6"/>
      <c r="AK4" s="6"/>
      <c r="AL4" s="6"/>
      <c r="AM4" s="6"/>
      <c r="AN4" s="6"/>
      <c r="AO4" s="6"/>
      <c r="AP4" s="6"/>
      <c r="AQ4" s="6"/>
      <c r="AR4" s="6"/>
      <c r="AS4" s="6"/>
      <c r="AT4" s="6"/>
      <c r="AU4" s="6"/>
      <c r="AV4" s="6"/>
      <c r="AW4" s="6"/>
      <c r="AX4" s="6"/>
      <c r="AY4" s="6"/>
      <c r="BA4" s="4"/>
    </row>
    <row r="5" spans="1:53" ht="21" x14ac:dyDescent="0.25">
      <c r="A5" s="22" t="s">
        <v>2</v>
      </c>
      <c r="B5" s="556" t="s">
        <v>64</v>
      </c>
      <c r="C5" s="556"/>
      <c r="D5" s="556"/>
      <c r="E5" s="556"/>
      <c r="F5" s="556"/>
      <c r="G5" s="556"/>
      <c r="H5" s="556"/>
      <c r="I5" s="556"/>
      <c r="J5" s="556"/>
      <c r="K5" s="21"/>
      <c r="M5" s="16"/>
      <c r="R5" s="1"/>
      <c r="S5" s="123"/>
      <c r="T5" s="1"/>
      <c r="U5" s="1"/>
      <c r="V5" s="1"/>
      <c r="W5" s="1"/>
      <c r="X5" s="1"/>
      <c r="Y5" s="1"/>
      <c r="Z5" s="1"/>
      <c r="AA5" s="1"/>
      <c r="AB5" s="1"/>
      <c r="AC5" s="1"/>
      <c r="AD5" s="1"/>
      <c r="AE5" s="1"/>
      <c r="AF5" s="1"/>
      <c r="AG5" s="1"/>
      <c r="AH5" s="1"/>
      <c r="AI5" s="5"/>
      <c r="AJ5" s="5"/>
      <c r="AK5" s="5"/>
      <c r="AL5" s="5"/>
      <c r="AM5" s="5"/>
      <c r="AN5" s="5"/>
      <c r="AO5" s="5"/>
      <c r="AP5" s="5"/>
      <c r="AQ5" s="5"/>
      <c r="AR5" s="5"/>
      <c r="AS5" s="5"/>
      <c r="AT5" s="5"/>
      <c r="AU5" s="5"/>
      <c r="AV5" s="5"/>
      <c r="AW5" s="5"/>
      <c r="AX5" s="5"/>
      <c r="AY5" s="5"/>
      <c r="AZ5" s="5"/>
      <c r="BA5" s="5"/>
    </row>
    <row r="6" spans="1:53" s="5" customFormat="1" ht="29.25" customHeight="1" x14ac:dyDescent="0.25">
      <c r="A6" s="22" t="s">
        <v>3</v>
      </c>
      <c r="B6" s="556" t="s">
        <v>63</v>
      </c>
      <c r="C6" s="556"/>
      <c r="D6" s="556"/>
      <c r="E6" s="556"/>
      <c r="F6" s="556"/>
      <c r="G6" s="556"/>
      <c r="H6" s="556"/>
      <c r="I6" s="556"/>
      <c r="J6" s="556"/>
      <c r="K6" s="21"/>
      <c r="M6" s="17"/>
      <c r="R6" s="1"/>
      <c r="S6" s="123"/>
      <c r="T6" s="1"/>
      <c r="U6" s="1"/>
      <c r="V6" s="1"/>
      <c r="W6" s="1"/>
      <c r="X6" s="1"/>
      <c r="Y6" s="1"/>
      <c r="Z6" s="1"/>
      <c r="AA6" s="1"/>
      <c r="AB6" s="1"/>
      <c r="AC6" s="1"/>
      <c r="AD6" s="1"/>
      <c r="AE6" s="1"/>
      <c r="AF6" s="10"/>
      <c r="AG6" s="10"/>
      <c r="AH6" s="9"/>
      <c r="AI6" s="11"/>
      <c r="AJ6" s="11"/>
      <c r="AK6" s="11"/>
      <c r="AL6" s="12"/>
      <c r="AM6" s="13"/>
    </row>
    <row r="7" spans="1:53" s="5" customFormat="1" ht="45" customHeight="1" x14ac:dyDescent="0.25">
      <c r="A7" s="22" t="s">
        <v>62</v>
      </c>
      <c r="B7" s="557" t="s">
        <v>61</v>
      </c>
      <c r="C7" s="556"/>
      <c r="D7" s="556"/>
      <c r="E7" s="556"/>
      <c r="F7" s="556"/>
      <c r="G7" s="556"/>
      <c r="H7" s="556"/>
      <c r="I7" s="556"/>
      <c r="J7" s="556"/>
      <c r="K7" s="21"/>
      <c r="M7" s="17"/>
      <c r="R7" s="1"/>
      <c r="S7" s="123"/>
      <c r="T7" s="1"/>
      <c r="U7" s="1"/>
      <c r="V7" s="1"/>
      <c r="W7" s="1"/>
      <c r="X7" s="1"/>
      <c r="Y7" s="1"/>
      <c r="Z7" s="1"/>
      <c r="AA7" s="1"/>
      <c r="AB7" s="1"/>
      <c r="AC7" s="1"/>
      <c r="AD7" s="1"/>
      <c r="AE7" s="1"/>
      <c r="AF7" s="10"/>
      <c r="AG7" s="10"/>
      <c r="AH7" s="9"/>
      <c r="AI7" s="11"/>
      <c r="AJ7" s="11"/>
      <c r="AK7" s="11"/>
      <c r="AL7" s="12"/>
      <c r="AM7" s="13"/>
    </row>
    <row r="8" spans="1:53" s="5" customFormat="1" ht="24" customHeight="1" x14ac:dyDescent="0.25">
      <c r="A8" s="22" t="s">
        <v>4</v>
      </c>
      <c r="B8" s="556" t="s">
        <v>63</v>
      </c>
      <c r="C8" s="556"/>
      <c r="D8" s="556"/>
      <c r="E8" s="556"/>
      <c r="F8" s="556"/>
      <c r="G8" s="556"/>
      <c r="H8" s="556"/>
      <c r="I8" s="556"/>
      <c r="J8" s="556"/>
      <c r="K8" s="21"/>
      <c r="M8" s="17"/>
      <c r="R8" s="1"/>
      <c r="S8" s="123"/>
      <c r="T8" s="1"/>
      <c r="U8" s="1"/>
      <c r="V8" s="1"/>
      <c r="W8" s="1"/>
      <c r="X8" s="1"/>
      <c r="Y8" s="1"/>
      <c r="Z8" s="1"/>
      <c r="AA8" s="1"/>
      <c r="AB8" s="1"/>
      <c r="AC8" s="1"/>
      <c r="AD8" s="1"/>
      <c r="AE8" s="1"/>
      <c r="AF8" s="10"/>
      <c r="AG8" s="10"/>
      <c r="AH8" s="9"/>
      <c r="AI8" s="11"/>
      <c r="AJ8" s="11"/>
      <c r="AK8" s="11"/>
      <c r="AL8" s="12"/>
      <c r="AM8" s="13"/>
    </row>
    <row r="9" spans="1:53" ht="36.75" customHeight="1" x14ac:dyDescent="0.25">
      <c r="A9" s="531" t="s">
        <v>65</v>
      </c>
      <c r="B9" s="532"/>
      <c r="C9" s="532"/>
      <c r="D9" s="532"/>
      <c r="E9" s="532"/>
      <c r="F9" s="532"/>
      <c r="G9" s="532"/>
      <c r="H9" s="532"/>
      <c r="I9" s="532"/>
      <c r="J9" s="532"/>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11"/>
      <c r="AJ9" s="11"/>
      <c r="AK9" s="11"/>
      <c r="AL9" s="14"/>
      <c r="AM9" s="8"/>
    </row>
    <row r="10" spans="1:53" ht="23.25" x14ac:dyDescent="0.25">
      <c r="A10" s="19"/>
      <c r="B10" s="19"/>
      <c r="C10" s="23"/>
      <c r="D10" s="23"/>
      <c r="E10" s="23"/>
      <c r="F10" s="23"/>
      <c r="G10" s="23"/>
      <c r="H10" s="23"/>
      <c r="I10" s="23"/>
      <c r="J10" s="178"/>
      <c r="K10" s="23"/>
      <c r="L10" s="19"/>
      <c r="M10" s="19"/>
      <c r="N10" s="19"/>
      <c r="O10" s="24"/>
      <c r="P10" s="19"/>
      <c r="Q10" s="19"/>
      <c r="R10" s="19"/>
      <c r="S10" s="124"/>
      <c r="T10" s="24"/>
      <c r="U10" s="24"/>
      <c r="V10" s="24"/>
      <c r="W10" s="124"/>
      <c r="X10" s="124"/>
      <c r="Y10" s="124"/>
      <c r="Z10" s="19"/>
      <c r="AA10" s="24"/>
      <c r="AB10" s="19"/>
      <c r="AC10" s="19"/>
      <c r="AD10" s="19"/>
      <c r="AE10" s="19"/>
      <c r="AF10" s="19"/>
      <c r="AG10" s="23"/>
      <c r="AH10" s="19"/>
      <c r="AI10" s="11"/>
      <c r="AJ10" s="11"/>
      <c r="AK10" s="11"/>
      <c r="AL10" s="14"/>
      <c r="AM10" s="8"/>
    </row>
    <row r="11" spans="1:53" s="20" customFormat="1" ht="15" customHeight="1" x14ac:dyDescent="0.25">
      <c r="A11" s="549" t="s">
        <v>5</v>
      </c>
      <c r="B11" s="549" t="s">
        <v>6</v>
      </c>
      <c r="C11" s="529" t="s">
        <v>35</v>
      </c>
      <c r="D11" s="550" t="s">
        <v>26</v>
      </c>
      <c r="E11" s="529" t="s">
        <v>49</v>
      </c>
      <c r="F11" s="529" t="s">
        <v>33</v>
      </c>
      <c r="G11" s="529" t="s">
        <v>36</v>
      </c>
      <c r="H11" s="529" t="s">
        <v>48</v>
      </c>
      <c r="I11" s="550" t="s">
        <v>27</v>
      </c>
      <c r="J11" s="550" t="s">
        <v>14</v>
      </c>
      <c r="K11" s="553" t="s">
        <v>1</v>
      </c>
      <c r="L11" s="552" t="s">
        <v>15</v>
      </c>
      <c r="M11" s="552" t="s">
        <v>28</v>
      </c>
      <c r="N11" s="552" t="s">
        <v>13</v>
      </c>
      <c r="O11" s="539" t="s">
        <v>34</v>
      </c>
      <c r="P11" s="553" t="s">
        <v>37</v>
      </c>
      <c r="Q11" s="564" t="s">
        <v>16</v>
      </c>
      <c r="R11" s="552" t="s">
        <v>38</v>
      </c>
      <c r="S11" s="558" t="s">
        <v>39</v>
      </c>
      <c r="T11" s="559"/>
      <c r="U11" s="559"/>
      <c r="V11" s="559"/>
      <c r="W11" s="559"/>
      <c r="X11" s="560"/>
      <c r="Y11" s="561"/>
      <c r="Z11" s="559"/>
      <c r="AA11" s="559"/>
      <c r="AB11" s="559"/>
      <c r="AC11" s="559"/>
      <c r="AD11" s="559"/>
      <c r="AE11" s="559"/>
      <c r="AF11" s="562"/>
      <c r="AG11" s="554" t="s">
        <v>46</v>
      </c>
      <c r="AH11" s="538" t="s">
        <v>47</v>
      </c>
    </row>
    <row r="12" spans="1:53" s="20" customFormat="1" ht="90.75" thickBot="1" x14ac:dyDescent="0.3">
      <c r="A12" s="550"/>
      <c r="B12" s="550"/>
      <c r="C12" s="530"/>
      <c r="D12" s="551"/>
      <c r="E12" s="530"/>
      <c r="F12" s="530"/>
      <c r="G12" s="530"/>
      <c r="H12" s="530"/>
      <c r="I12" s="551"/>
      <c r="J12" s="551"/>
      <c r="K12" s="563"/>
      <c r="L12" s="553"/>
      <c r="M12" s="553"/>
      <c r="N12" s="553"/>
      <c r="O12" s="566"/>
      <c r="P12" s="563"/>
      <c r="Q12" s="565"/>
      <c r="R12" s="553"/>
      <c r="S12" s="183" t="s">
        <v>40</v>
      </c>
      <c r="T12" s="26" t="s">
        <v>41</v>
      </c>
      <c r="U12" s="26" t="s">
        <v>42</v>
      </c>
      <c r="V12" s="26" t="s">
        <v>43</v>
      </c>
      <c r="W12" s="121" t="s">
        <v>44</v>
      </c>
      <c r="X12" s="141" t="s">
        <v>45</v>
      </c>
      <c r="Y12" s="183" t="s">
        <v>7</v>
      </c>
      <c r="Z12" s="26" t="s">
        <v>8</v>
      </c>
      <c r="AA12" s="203" t="s">
        <v>9</v>
      </c>
      <c r="AB12" s="26" t="s">
        <v>10</v>
      </c>
      <c r="AC12" s="26" t="s">
        <v>11</v>
      </c>
      <c r="AD12" s="26" t="s">
        <v>12</v>
      </c>
      <c r="AE12" s="26" t="s">
        <v>29</v>
      </c>
      <c r="AF12" s="25" t="s">
        <v>30</v>
      </c>
      <c r="AG12" s="555"/>
      <c r="AH12" s="539"/>
    </row>
    <row r="13" spans="1:53" ht="94.5" customHeight="1" thickBot="1" x14ac:dyDescent="0.3">
      <c r="A13" s="112" t="s">
        <v>17</v>
      </c>
      <c r="B13" s="117" t="s">
        <v>50</v>
      </c>
      <c r="C13" s="27" t="s">
        <v>51</v>
      </c>
      <c r="D13" s="36" t="s">
        <v>52</v>
      </c>
      <c r="E13" s="39" t="s">
        <v>53</v>
      </c>
      <c r="F13" s="40" t="s">
        <v>54</v>
      </c>
      <c r="G13" s="41">
        <v>1500000000</v>
      </c>
      <c r="H13" s="114" t="s">
        <v>55</v>
      </c>
      <c r="I13" s="113" t="s">
        <v>138</v>
      </c>
      <c r="J13" s="175" t="s">
        <v>157</v>
      </c>
      <c r="K13" s="42" t="s">
        <v>57</v>
      </c>
      <c r="L13" s="128" t="s">
        <v>56</v>
      </c>
      <c r="M13" s="129" t="s">
        <v>58</v>
      </c>
      <c r="N13" s="116" t="s">
        <v>59</v>
      </c>
      <c r="O13" s="128" t="s">
        <v>60</v>
      </c>
      <c r="P13" s="119">
        <v>0.95</v>
      </c>
      <c r="Q13" s="119">
        <v>0.95</v>
      </c>
      <c r="R13" s="119">
        <v>0.95</v>
      </c>
      <c r="S13" s="204">
        <v>1</v>
      </c>
      <c r="T13" s="204">
        <v>1</v>
      </c>
      <c r="U13" s="204">
        <v>1</v>
      </c>
      <c r="V13" s="204">
        <v>1</v>
      </c>
      <c r="W13" s="204">
        <v>1</v>
      </c>
      <c r="X13" s="204">
        <v>1</v>
      </c>
      <c r="Y13" s="199">
        <v>1</v>
      </c>
      <c r="Z13" s="133">
        <v>1</v>
      </c>
      <c r="AA13" s="133">
        <v>1</v>
      </c>
      <c r="AB13" s="204">
        <v>1</v>
      </c>
      <c r="AC13" s="292">
        <v>1</v>
      </c>
      <c r="AD13" s="205"/>
      <c r="AE13" s="206">
        <f>AVERAGE(S13:AB37)</f>
        <v>0.78851052631578944</v>
      </c>
      <c r="AF13" s="133">
        <f>AE13/Q13</f>
        <v>0.83001108033241</v>
      </c>
      <c r="AG13" s="184" t="s">
        <v>286</v>
      </c>
      <c r="AH13" s="279" t="s">
        <v>467</v>
      </c>
    </row>
    <row r="14" spans="1:53" ht="42" customHeight="1" x14ac:dyDescent="0.25">
      <c r="A14" s="492" t="s">
        <v>18</v>
      </c>
      <c r="B14" s="494" t="s">
        <v>68</v>
      </c>
      <c r="C14" s="494" t="s">
        <v>69</v>
      </c>
      <c r="D14" s="43" t="s">
        <v>70</v>
      </c>
      <c r="E14" s="494" t="s">
        <v>71</v>
      </c>
      <c r="F14" s="494" t="s">
        <v>72</v>
      </c>
      <c r="G14" s="533">
        <v>35723687985.157623</v>
      </c>
      <c r="H14" s="535" t="s">
        <v>55</v>
      </c>
      <c r="I14" s="431" t="s">
        <v>73</v>
      </c>
      <c r="J14" s="175" t="s">
        <v>74</v>
      </c>
      <c r="K14" s="42" t="s">
        <v>75</v>
      </c>
      <c r="L14" s="48" t="s">
        <v>76</v>
      </c>
      <c r="M14" s="115" t="s">
        <v>77</v>
      </c>
      <c r="N14" s="116" t="s">
        <v>59</v>
      </c>
      <c r="O14" s="128" t="s">
        <v>78</v>
      </c>
      <c r="P14" s="130">
        <v>0.9</v>
      </c>
      <c r="Q14" s="130">
        <v>0.9</v>
      </c>
      <c r="R14" s="130">
        <v>0.9</v>
      </c>
      <c r="S14" s="153" t="s">
        <v>155</v>
      </c>
      <c r="T14" s="153" t="s">
        <v>155</v>
      </c>
      <c r="U14" s="153" t="s">
        <v>155</v>
      </c>
      <c r="V14" s="153" t="s">
        <v>155</v>
      </c>
      <c r="W14" s="153" t="s">
        <v>155</v>
      </c>
      <c r="X14" s="153">
        <v>0.89700000000000002</v>
      </c>
      <c r="Y14" s="207" t="s">
        <v>155</v>
      </c>
      <c r="Z14" s="205" t="s">
        <v>155</v>
      </c>
      <c r="AA14" s="205" t="s">
        <v>155</v>
      </c>
      <c r="AB14" s="290" t="s">
        <v>155</v>
      </c>
      <c r="AC14" s="293" t="s">
        <v>155</v>
      </c>
      <c r="AD14" s="205"/>
      <c r="AE14" s="206">
        <f>AVERAGE(S14:AD14)</f>
        <v>0.89700000000000002</v>
      </c>
      <c r="AF14" s="205">
        <f>AE14/Q14</f>
        <v>0.9966666666666667</v>
      </c>
      <c r="AG14" s="185"/>
      <c r="AH14" s="197" t="s">
        <v>442</v>
      </c>
    </row>
    <row r="15" spans="1:53" ht="62.25" customHeight="1" thickBot="1" x14ac:dyDescent="0.3">
      <c r="A15" s="490"/>
      <c r="B15" s="415"/>
      <c r="C15" s="415"/>
      <c r="D15" s="44" t="s">
        <v>79</v>
      </c>
      <c r="E15" s="413"/>
      <c r="F15" s="413"/>
      <c r="G15" s="534">
        <v>35723687985.157623</v>
      </c>
      <c r="H15" s="413"/>
      <c r="I15" s="416"/>
      <c r="J15" s="175" t="s">
        <v>83</v>
      </c>
      <c r="K15" s="42" t="s">
        <v>80</v>
      </c>
      <c r="L15" s="131" t="s">
        <v>81</v>
      </c>
      <c r="M15" s="115" t="s">
        <v>77</v>
      </c>
      <c r="N15" s="116" t="s">
        <v>59</v>
      </c>
      <c r="O15" s="128" t="s">
        <v>82</v>
      </c>
      <c r="P15" s="130">
        <v>0.8</v>
      </c>
      <c r="Q15" s="130">
        <v>0.8</v>
      </c>
      <c r="R15" s="130">
        <v>0.8</v>
      </c>
      <c r="S15" s="153">
        <v>0</v>
      </c>
      <c r="T15" s="153">
        <v>0</v>
      </c>
      <c r="U15" s="153" t="s">
        <v>155</v>
      </c>
      <c r="V15" s="153" t="s">
        <v>155</v>
      </c>
      <c r="W15" s="153" t="s">
        <v>155</v>
      </c>
      <c r="X15" s="153" t="s">
        <v>155</v>
      </c>
      <c r="Y15" s="207" t="s">
        <v>155</v>
      </c>
      <c r="Z15" s="205" t="s">
        <v>155</v>
      </c>
      <c r="AA15" s="205" t="s">
        <v>155</v>
      </c>
      <c r="AB15" s="207"/>
      <c r="AC15" s="289"/>
      <c r="AD15" s="205"/>
      <c r="AE15" s="206">
        <f>AVERAGE(S15:Z15)</f>
        <v>0</v>
      </c>
      <c r="AF15" s="206">
        <f>AE15/Q15</f>
        <v>0</v>
      </c>
      <c r="AG15" s="185"/>
      <c r="AH15" s="157" t="s">
        <v>425</v>
      </c>
    </row>
    <row r="16" spans="1:53" ht="45" x14ac:dyDescent="0.25">
      <c r="A16" s="492" t="s">
        <v>24</v>
      </c>
      <c r="B16" s="494" t="s">
        <v>84</v>
      </c>
      <c r="C16" s="494" t="s">
        <v>85</v>
      </c>
      <c r="D16" s="36" t="s">
        <v>86</v>
      </c>
      <c r="E16" s="535" t="s">
        <v>139</v>
      </c>
      <c r="F16" s="535" t="s">
        <v>54</v>
      </c>
      <c r="G16" s="537">
        <v>94753689</v>
      </c>
      <c r="H16" s="536"/>
      <c r="I16" s="415" t="s">
        <v>231</v>
      </c>
      <c r="J16" s="433" t="s">
        <v>74</v>
      </c>
      <c r="K16" s="432" t="s">
        <v>232</v>
      </c>
      <c r="L16" s="431" t="s">
        <v>233</v>
      </c>
      <c r="M16" s="431" t="s">
        <v>234</v>
      </c>
      <c r="N16" s="431" t="s">
        <v>59</v>
      </c>
      <c r="O16" s="431" t="s">
        <v>235</v>
      </c>
      <c r="P16" s="430">
        <v>0.95</v>
      </c>
      <c r="Q16" s="430">
        <v>0.95</v>
      </c>
      <c r="R16" s="432">
        <v>95</v>
      </c>
      <c r="S16" s="392" t="s">
        <v>155</v>
      </c>
      <c r="T16" s="392" t="s">
        <v>155</v>
      </c>
      <c r="U16" s="392" t="s">
        <v>155</v>
      </c>
      <c r="V16" s="392" t="s">
        <v>155</v>
      </c>
      <c r="W16" s="392" t="s">
        <v>155</v>
      </c>
      <c r="X16" s="468">
        <v>0.98729999999999996</v>
      </c>
      <c r="Y16" s="392" t="s">
        <v>155</v>
      </c>
      <c r="Z16" s="425" t="s">
        <v>155</v>
      </c>
      <c r="AA16" s="425" t="s">
        <v>155</v>
      </c>
      <c r="AB16" s="423" t="s">
        <v>155</v>
      </c>
      <c r="AC16" s="420" t="s">
        <v>155</v>
      </c>
      <c r="AD16" s="540"/>
      <c r="AE16" s="522">
        <f>X16</f>
        <v>0.98729999999999996</v>
      </c>
      <c r="AF16" s="524">
        <f>AE16/Q16</f>
        <v>1.0392631578947369</v>
      </c>
      <c r="AG16" s="395" t="s">
        <v>239</v>
      </c>
      <c r="AH16" s="526" t="s">
        <v>433</v>
      </c>
    </row>
    <row r="17" spans="1:34" ht="14.25" customHeight="1" x14ac:dyDescent="0.25">
      <c r="A17" s="490"/>
      <c r="B17" s="415"/>
      <c r="C17" s="415"/>
      <c r="D17" s="37" t="s">
        <v>87</v>
      </c>
      <c r="E17" s="413"/>
      <c r="F17" s="413"/>
      <c r="G17" s="459"/>
      <c r="H17" s="457"/>
      <c r="I17" s="415"/>
      <c r="J17" s="433"/>
      <c r="K17" s="413"/>
      <c r="L17" s="415"/>
      <c r="M17" s="415"/>
      <c r="N17" s="415"/>
      <c r="O17" s="415"/>
      <c r="P17" s="413"/>
      <c r="Q17" s="413"/>
      <c r="R17" s="413"/>
      <c r="S17" s="392"/>
      <c r="T17" s="392"/>
      <c r="U17" s="392"/>
      <c r="V17" s="392"/>
      <c r="W17" s="392"/>
      <c r="X17" s="468"/>
      <c r="Y17" s="392"/>
      <c r="Z17" s="425"/>
      <c r="AA17" s="425"/>
      <c r="AB17" s="392"/>
      <c r="AC17" s="421"/>
      <c r="AD17" s="540"/>
      <c r="AE17" s="522"/>
      <c r="AF17" s="524"/>
      <c r="AG17" s="395"/>
      <c r="AH17" s="527"/>
    </row>
    <row r="18" spans="1:34" ht="45.75" customHeight="1" x14ac:dyDescent="0.25">
      <c r="A18" s="490"/>
      <c r="B18" s="415"/>
      <c r="C18" s="415"/>
      <c r="D18" s="37" t="s">
        <v>88</v>
      </c>
      <c r="E18" s="413"/>
      <c r="F18" s="413"/>
      <c r="G18" s="459"/>
      <c r="H18" s="457"/>
      <c r="I18" s="415"/>
      <c r="J18" s="433"/>
      <c r="K18" s="413"/>
      <c r="L18" s="415"/>
      <c r="M18" s="415"/>
      <c r="N18" s="415"/>
      <c r="O18" s="415"/>
      <c r="P18" s="413"/>
      <c r="Q18" s="413"/>
      <c r="R18" s="413"/>
      <c r="S18" s="392"/>
      <c r="T18" s="392"/>
      <c r="U18" s="392"/>
      <c r="V18" s="392"/>
      <c r="W18" s="392"/>
      <c r="X18" s="468"/>
      <c r="Y18" s="392"/>
      <c r="Z18" s="425"/>
      <c r="AA18" s="425"/>
      <c r="AB18" s="392"/>
      <c r="AC18" s="421"/>
      <c r="AD18" s="540"/>
      <c r="AE18" s="522"/>
      <c r="AF18" s="524"/>
      <c r="AG18" s="395"/>
      <c r="AH18" s="527"/>
    </row>
    <row r="19" spans="1:34" ht="38.25" customHeight="1" x14ac:dyDescent="0.25">
      <c r="A19" s="490"/>
      <c r="B19" s="415"/>
      <c r="C19" s="415"/>
      <c r="D19" s="37" t="s">
        <v>89</v>
      </c>
      <c r="E19" s="413"/>
      <c r="F19" s="413"/>
      <c r="G19" s="459"/>
      <c r="H19" s="457"/>
      <c r="I19" s="415"/>
      <c r="J19" s="433"/>
      <c r="K19" s="413"/>
      <c r="L19" s="415"/>
      <c r="M19" s="415"/>
      <c r="N19" s="415"/>
      <c r="O19" s="415"/>
      <c r="P19" s="413"/>
      <c r="Q19" s="413"/>
      <c r="R19" s="413"/>
      <c r="S19" s="392"/>
      <c r="T19" s="392"/>
      <c r="U19" s="392"/>
      <c r="V19" s="392"/>
      <c r="W19" s="392"/>
      <c r="X19" s="468"/>
      <c r="Y19" s="392"/>
      <c r="Z19" s="425"/>
      <c r="AA19" s="425"/>
      <c r="AB19" s="392"/>
      <c r="AC19" s="421"/>
      <c r="AD19" s="540"/>
      <c r="AE19" s="522"/>
      <c r="AF19" s="524"/>
      <c r="AG19" s="395"/>
      <c r="AH19" s="527"/>
    </row>
    <row r="20" spans="1:34" ht="28.5" customHeight="1" x14ac:dyDescent="0.25">
      <c r="A20" s="490"/>
      <c r="B20" s="415"/>
      <c r="C20" s="415"/>
      <c r="D20" s="37" t="s">
        <v>90</v>
      </c>
      <c r="E20" s="413"/>
      <c r="F20" s="413"/>
      <c r="G20" s="459"/>
      <c r="H20" s="457"/>
      <c r="I20" s="415"/>
      <c r="J20" s="433"/>
      <c r="K20" s="413"/>
      <c r="L20" s="415"/>
      <c r="M20" s="415"/>
      <c r="N20" s="415"/>
      <c r="O20" s="415"/>
      <c r="P20" s="413"/>
      <c r="Q20" s="413"/>
      <c r="R20" s="413"/>
      <c r="S20" s="392"/>
      <c r="T20" s="392"/>
      <c r="U20" s="392"/>
      <c r="V20" s="392"/>
      <c r="W20" s="392"/>
      <c r="X20" s="468"/>
      <c r="Y20" s="392"/>
      <c r="Z20" s="425"/>
      <c r="AA20" s="425"/>
      <c r="AB20" s="392"/>
      <c r="AC20" s="421"/>
      <c r="AD20" s="540"/>
      <c r="AE20" s="522"/>
      <c r="AF20" s="524"/>
      <c r="AG20" s="395"/>
      <c r="AH20" s="527"/>
    </row>
    <row r="21" spans="1:34" ht="16.5" customHeight="1" x14ac:dyDescent="0.25">
      <c r="A21" s="490"/>
      <c r="B21" s="415"/>
      <c r="C21" s="415"/>
      <c r="D21" s="37" t="s">
        <v>91</v>
      </c>
      <c r="E21" s="413"/>
      <c r="F21" s="413"/>
      <c r="G21" s="459"/>
      <c r="H21" s="457"/>
      <c r="I21" s="415"/>
      <c r="J21" s="433"/>
      <c r="K21" s="413"/>
      <c r="L21" s="415"/>
      <c r="M21" s="415"/>
      <c r="N21" s="415"/>
      <c r="O21" s="415"/>
      <c r="P21" s="413"/>
      <c r="Q21" s="413"/>
      <c r="R21" s="413"/>
      <c r="S21" s="392"/>
      <c r="T21" s="392"/>
      <c r="U21" s="392"/>
      <c r="V21" s="392"/>
      <c r="W21" s="392"/>
      <c r="X21" s="468"/>
      <c r="Y21" s="392"/>
      <c r="Z21" s="425"/>
      <c r="AA21" s="425"/>
      <c r="AB21" s="392"/>
      <c r="AC21" s="421"/>
      <c r="AD21" s="540"/>
      <c r="AE21" s="522"/>
      <c r="AF21" s="524"/>
      <c r="AG21" s="395"/>
      <c r="AH21" s="527"/>
    </row>
    <row r="22" spans="1:34" ht="24.75" customHeight="1" x14ac:dyDescent="0.25">
      <c r="A22" s="490"/>
      <c r="B22" s="415"/>
      <c r="C22" s="415"/>
      <c r="D22" s="37" t="s">
        <v>92</v>
      </c>
      <c r="E22" s="413"/>
      <c r="F22" s="413"/>
      <c r="G22" s="459"/>
      <c r="H22" s="457"/>
      <c r="I22" s="415"/>
      <c r="J22" s="433"/>
      <c r="K22" s="413"/>
      <c r="L22" s="415"/>
      <c r="M22" s="415"/>
      <c r="N22" s="415"/>
      <c r="O22" s="415"/>
      <c r="P22" s="413"/>
      <c r="Q22" s="413"/>
      <c r="R22" s="413"/>
      <c r="S22" s="392"/>
      <c r="T22" s="392"/>
      <c r="U22" s="392"/>
      <c r="V22" s="392"/>
      <c r="W22" s="392"/>
      <c r="X22" s="468"/>
      <c r="Y22" s="392"/>
      <c r="Z22" s="425"/>
      <c r="AA22" s="425"/>
      <c r="AB22" s="392"/>
      <c r="AC22" s="421"/>
      <c r="AD22" s="540"/>
      <c r="AE22" s="522"/>
      <c r="AF22" s="524"/>
      <c r="AG22" s="395"/>
      <c r="AH22" s="527"/>
    </row>
    <row r="23" spans="1:34" ht="57" customHeight="1" x14ac:dyDescent="0.25">
      <c r="A23" s="490"/>
      <c r="B23" s="415"/>
      <c r="C23" s="415"/>
      <c r="D23" s="37" t="s">
        <v>93</v>
      </c>
      <c r="E23" s="413"/>
      <c r="F23" s="413"/>
      <c r="G23" s="459"/>
      <c r="H23" s="457"/>
      <c r="I23" s="415"/>
      <c r="J23" s="433"/>
      <c r="K23" s="413"/>
      <c r="L23" s="415"/>
      <c r="M23" s="415"/>
      <c r="N23" s="415"/>
      <c r="O23" s="415"/>
      <c r="P23" s="413"/>
      <c r="Q23" s="413"/>
      <c r="R23" s="413"/>
      <c r="S23" s="392"/>
      <c r="T23" s="392"/>
      <c r="U23" s="392"/>
      <c r="V23" s="392"/>
      <c r="W23" s="392"/>
      <c r="X23" s="468"/>
      <c r="Y23" s="392"/>
      <c r="Z23" s="425"/>
      <c r="AA23" s="425"/>
      <c r="AB23" s="392"/>
      <c r="AC23" s="421"/>
      <c r="AD23" s="540"/>
      <c r="AE23" s="522"/>
      <c r="AF23" s="524"/>
      <c r="AG23" s="395"/>
      <c r="AH23" s="527"/>
    </row>
    <row r="24" spans="1:34" ht="28.5" customHeight="1" x14ac:dyDescent="0.25">
      <c r="A24" s="490"/>
      <c r="B24" s="415"/>
      <c r="C24" s="415"/>
      <c r="D24" s="37" t="s">
        <v>94</v>
      </c>
      <c r="E24" s="413"/>
      <c r="F24" s="413"/>
      <c r="G24" s="459"/>
      <c r="H24" s="457"/>
      <c r="I24" s="415"/>
      <c r="J24" s="433"/>
      <c r="K24" s="413"/>
      <c r="L24" s="415"/>
      <c r="M24" s="415"/>
      <c r="N24" s="415"/>
      <c r="O24" s="415"/>
      <c r="P24" s="413"/>
      <c r="Q24" s="413"/>
      <c r="R24" s="413"/>
      <c r="S24" s="392"/>
      <c r="T24" s="392"/>
      <c r="U24" s="392"/>
      <c r="V24" s="392"/>
      <c r="W24" s="392"/>
      <c r="X24" s="468"/>
      <c r="Y24" s="392"/>
      <c r="Z24" s="425"/>
      <c r="AA24" s="425"/>
      <c r="AB24" s="392"/>
      <c r="AC24" s="421"/>
      <c r="AD24" s="540"/>
      <c r="AE24" s="522"/>
      <c r="AF24" s="524"/>
      <c r="AG24" s="395"/>
      <c r="AH24" s="527"/>
    </row>
    <row r="25" spans="1:34" ht="7.5" customHeight="1" x14ac:dyDescent="0.25">
      <c r="A25" s="490"/>
      <c r="B25" s="415"/>
      <c r="C25" s="416"/>
      <c r="D25" s="37" t="s">
        <v>95</v>
      </c>
      <c r="E25" s="414"/>
      <c r="F25" s="414"/>
      <c r="G25" s="446"/>
      <c r="H25" s="448"/>
      <c r="I25" s="415"/>
      <c r="J25" s="434"/>
      <c r="K25" s="414"/>
      <c r="L25" s="416"/>
      <c r="M25" s="416"/>
      <c r="N25" s="416"/>
      <c r="O25" s="416"/>
      <c r="P25" s="414"/>
      <c r="Q25" s="414"/>
      <c r="R25" s="414"/>
      <c r="S25" s="393"/>
      <c r="T25" s="393"/>
      <c r="U25" s="393"/>
      <c r="V25" s="393"/>
      <c r="W25" s="393"/>
      <c r="X25" s="469"/>
      <c r="Y25" s="393"/>
      <c r="Z25" s="426"/>
      <c r="AA25" s="426"/>
      <c r="AB25" s="393"/>
      <c r="AC25" s="422"/>
      <c r="AD25" s="541"/>
      <c r="AE25" s="523"/>
      <c r="AF25" s="525"/>
      <c r="AG25" s="396"/>
      <c r="AH25" s="528"/>
    </row>
    <row r="26" spans="1:34" ht="123.75" customHeight="1" x14ac:dyDescent="0.25">
      <c r="A26" s="490"/>
      <c r="B26" s="415"/>
      <c r="C26" s="431" t="s">
        <v>96</v>
      </c>
      <c r="D26" s="37" t="s">
        <v>97</v>
      </c>
      <c r="E26" s="432" t="s">
        <v>140</v>
      </c>
      <c r="F26" s="432" t="s">
        <v>54</v>
      </c>
      <c r="G26" s="445">
        <f>(6428998*12)</f>
        <v>77147976</v>
      </c>
      <c r="H26" s="447"/>
      <c r="I26" s="415" t="s">
        <v>227</v>
      </c>
      <c r="J26" s="441" t="s">
        <v>169</v>
      </c>
      <c r="K26" s="415" t="s">
        <v>170</v>
      </c>
      <c r="L26" s="608" t="s">
        <v>171</v>
      </c>
      <c r="M26" s="415" t="s">
        <v>236</v>
      </c>
      <c r="N26" s="413" t="s">
        <v>59</v>
      </c>
      <c r="O26" s="411" t="s">
        <v>237</v>
      </c>
      <c r="P26" s="350">
        <v>0.4</v>
      </c>
      <c r="Q26" s="350">
        <v>0.4</v>
      </c>
      <c r="R26" s="350">
        <v>0.4</v>
      </c>
      <c r="S26" s="391" t="s">
        <v>155</v>
      </c>
      <c r="T26" s="391" t="s">
        <v>155</v>
      </c>
      <c r="U26" s="504">
        <v>0.55010000000000003</v>
      </c>
      <c r="V26" s="391" t="s">
        <v>155</v>
      </c>
      <c r="W26" s="391" t="s">
        <v>155</v>
      </c>
      <c r="X26" s="504">
        <v>0.76170000000000004</v>
      </c>
      <c r="Y26" s="391" t="s">
        <v>155</v>
      </c>
      <c r="Z26" s="391" t="s">
        <v>155</v>
      </c>
      <c r="AA26" s="519">
        <v>0.78559999999999997</v>
      </c>
      <c r="AB26" s="423" t="s">
        <v>155</v>
      </c>
      <c r="AC26" s="420" t="s">
        <v>155</v>
      </c>
      <c r="AD26" s="509"/>
      <c r="AE26" s="504">
        <f>AVERAGE(X26:AA29)</f>
        <v>0.77364999999999995</v>
      </c>
      <c r="AF26" s="501">
        <f>AE26/Q26</f>
        <v>1.9341249999999999</v>
      </c>
      <c r="AG26" s="394" t="s">
        <v>238</v>
      </c>
      <c r="AH26" s="602" t="s">
        <v>452</v>
      </c>
    </row>
    <row r="27" spans="1:34" ht="25.5" customHeight="1" x14ac:dyDescent="0.25">
      <c r="A27" s="490"/>
      <c r="B27" s="415"/>
      <c r="C27" s="415"/>
      <c r="D27" s="37" t="s">
        <v>98</v>
      </c>
      <c r="E27" s="413"/>
      <c r="F27" s="413"/>
      <c r="G27" s="459"/>
      <c r="H27" s="457"/>
      <c r="I27" s="415"/>
      <c r="J27" s="433"/>
      <c r="K27" s="415"/>
      <c r="L27" s="608"/>
      <c r="M27" s="415"/>
      <c r="N27" s="413"/>
      <c r="O27" s="411"/>
      <c r="P27" s="350"/>
      <c r="Q27" s="350"/>
      <c r="R27" s="350"/>
      <c r="S27" s="392"/>
      <c r="T27" s="392"/>
      <c r="U27" s="520"/>
      <c r="V27" s="392"/>
      <c r="W27" s="392"/>
      <c r="X27" s="392"/>
      <c r="Y27" s="392"/>
      <c r="Z27" s="392"/>
      <c r="AA27" s="425"/>
      <c r="AB27" s="510"/>
      <c r="AC27" s="421"/>
      <c r="AD27" s="510"/>
      <c r="AE27" s="392"/>
      <c r="AF27" s="392"/>
      <c r="AG27" s="395"/>
      <c r="AH27" s="603"/>
    </row>
    <row r="28" spans="1:34" ht="5.25" customHeight="1" x14ac:dyDescent="0.25">
      <c r="A28" s="490"/>
      <c r="B28" s="415"/>
      <c r="C28" s="415"/>
      <c r="D28" s="37" t="s">
        <v>99</v>
      </c>
      <c r="E28" s="413"/>
      <c r="F28" s="413"/>
      <c r="G28" s="459"/>
      <c r="H28" s="457"/>
      <c r="I28" s="415"/>
      <c r="J28" s="433"/>
      <c r="K28" s="415"/>
      <c r="L28" s="608"/>
      <c r="M28" s="415"/>
      <c r="N28" s="413"/>
      <c r="O28" s="411"/>
      <c r="P28" s="350"/>
      <c r="Q28" s="350"/>
      <c r="R28" s="350"/>
      <c r="S28" s="392"/>
      <c r="T28" s="392"/>
      <c r="U28" s="520"/>
      <c r="V28" s="392"/>
      <c r="W28" s="392"/>
      <c r="X28" s="392"/>
      <c r="Y28" s="392"/>
      <c r="Z28" s="392"/>
      <c r="AA28" s="425"/>
      <c r="AB28" s="510"/>
      <c r="AC28" s="421"/>
      <c r="AD28" s="510"/>
      <c r="AE28" s="392"/>
      <c r="AF28" s="392"/>
      <c r="AG28" s="395"/>
      <c r="AH28" s="603"/>
    </row>
    <row r="29" spans="1:34" ht="11.25" customHeight="1" x14ac:dyDescent="0.25">
      <c r="A29" s="490"/>
      <c r="B29" s="415"/>
      <c r="C29" s="416"/>
      <c r="D29" s="37" t="s">
        <v>100</v>
      </c>
      <c r="E29" s="414"/>
      <c r="F29" s="414"/>
      <c r="G29" s="446"/>
      <c r="H29" s="448"/>
      <c r="I29" s="416"/>
      <c r="J29" s="434"/>
      <c r="K29" s="416"/>
      <c r="L29" s="609"/>
      <c r="M29" s="416"/>
      <c r="N29" s="414"/>
      <c r="O29" s="412"/>
      <c r="P29" s="390"/>
      <c r="Q29" s="390"/>
      <c r="R29" s="390"/>
      <c r="S29" s="393"/>
      <c r="T29" s="393"/>
      <c r="U29" s="521"/>
      <c r="V29" s="393"/>
      <c r="W29" s="393"/>
      <c r="X29" s="393"/>
      <c r="Y29" s="393"/>
      <c r="Z29" s="393"/>
      <c r="AA29" s="426"/>
      <c r="AB29" s="511"/>
      <c r="AC29" s="422"/>
      <c r="AD29" s="511"/>
      <c r="AE29" s="393"/>
      <c r="AF29" s="393"/>
      <c r="AG29" s="396"/>
      <c r="AH29" s="604"/>
    </row>
    <row r="30" spans="1:34" ht="30" x14ac:dyDescent="0.25">
      <c r="A30" s="490"/>
      <c r="B30" s="415"/>
      <c r="C30" s="431" t="s">
        <v>101</v>
      </c>
      <c r="D30" s="37" t="s">
        <v>102</v>
      </c>
      <c r="E30" s="431" t="s">
        <v>141</v>
      </c>
      <c r="F30" s="432" t="s">
        <v>54</v>
      </c>
      <c r="G30" s="542"/>
      <c r="H30" s="447"/>
      <c r="I30" s="431" t="s">
        <v>245</v>
      </c>
      <c r="J30" s="454" t="s">
        <v>83</v>
      </c>
      <c r="K30" s="431" t="s">
        <v>253</v>
      </c>
      <c r="L30" s="431" t="s">
        <v>254</v>
      </c>
      <c r="M30" s="431" t="s">
        <v>255</v>
      </c>
      <c r="N30" s="431" t="s">
        <v>59</v>
      </c>
      <c r="O30" s="431" t="s">
        <v>256</v>
      </c>
      <c r="P30" s="409">
        <v>1</v>
      </c>
      <c r="Q30" s="409">
        <v>1</v>
      </c>
      <c r="R30" s="409">
        <v>1</v>
      </c>
      <c r="S30" s="384">
        <v>1</v>
      </c>
      <c r="T30" s="384">
        <v>0</v>
      </c>
      <c r="U30" s="397" t="s">
        <v>155</v>
      </c>
      <c r="V30" s="397" t="s">
        <v>155</v>
      </c>
      <c r="W30" s="397" t="s">
        <v>155</v>
      </c>
      <c r="X30" s="397" t="s">
        <v>155</v>
      </c>
      <c r="Y30" s="397" t="s">
        <v>447</v>
      </c>
      <c r="Z30" s="400" t="s">
        <v>155</v>
      </c>
      <c r="AA30" s="400" t="s">
        <v>155</v>
      </c>
      <c r="AB30" s="401" t="s">
        <v>155</v>
      </c>
      <c r="AC30" s="402" t="s">
        <v>155</v>
      </c>
      <c r="AD30" s="400">
        <v>100</v>
      </c>
      <c r="AE30" s="387">
        <v>1</v>
      </c>
      <c r="AF30" s="501">
        <f t="shared" ref="AF30" si="0">AE30/Q30</f>
        <v>1</v>
      </c>
      <c r="AG30" s="394" t="s">
        <v>257</v>
      </c>
      <c r="AH30" s="505" t="s">
        <v>432</v>
      </c>
    </row>
    <row r="31" spans="1:34" ht="71.25" customHeight="1" x14ac:dyDescent="0.25">
      <c r="A31" s="490"/>
      <c r="B31" s="415"/>
      <c r="C31" s="415"/>
      <c r="D31" s="37" t="s">
        <v>103</v>
      </c>
      <c r="E31" s="415"/>
      <c r="F31" s="413"/>
      <c r="G31" s="543"/>
      <c r="H31" s="457"/>
      <c r="I31" s="415"/>
      <c r="J31" s="455"/>
      <c r="K31" s="415"/>
      <c r="L31" s="415"/>
      <c r="M31" s="415"/>
      <c r="N31" s="415"/>
      <c r="O31" s="415"/>
      <c r="P31" s="410"/>
      <c r="Q31" s="410"/>
      <c r="R31" s="410"/>
      <c r="S31" s="385"/>
      <c r="T31" s="385"/>
      <c r="U31" s="398"/>
      <c r="V31" s="398"/>
      <c r="W31" s="398"/>
      <c r="X31" s="398"/>
      <c r="Y31" s="398"/>
      <c r="Z31" s="388"/>
      <c r="AA31" s="388"/>
      <c r="AB31" s="398"/>
      <c r="AC31" s="403"/>
      <c r="AD31" s="388"/>
      <c r="AE31" s="388"/>
      <c r="AF31" s="502"/>
      <c r="AG31" s="395"/>
      <c r="AH31" s="506"/>
    </row>
    <row r="32" spans="1:34" ht="14.25" customHeight="1" x14ac:dyDescent="0.25">
      <c r="A32" s="490"/>
      <c r="B32" s="415"/>
      <c r="C32" s="415"/>
      <c r="D32" s="37" t="s">
        <v>104</v>
      </c>
      <c r="E32" s="415"/>
      <c r="F32" s="413"/>
      <c r="G32" s="543"/>
      <c r="H32" s="457"/>
      <c r="I32" s="415"/>
      <c r="J32" s="455"/>
      <c r="K32" s="415"/>
      <c r="L32" s="415"/>
      <c r="M32" s="415"/>
      <c r="N32" s="415"/>
      <c r="O32" s="415"/>
      <c r="P32" s="410"/>
      <c r="Q32" s="410"/>
      <c r="R32" s="410"/>
      <c r="S32" s="385"/>
      <c r="T32" s="385"/>
      <c r="U32" s="398"/>
      <c r="V32" s="398"/>
      <c r="W32" s="398"/>
      <c r="X32" s="398"/>
      <c r="Y32" s="398"/>
      <c r="Z32" s="388"/>
      <c r="AA32" s="388"/>
      <c r="AB32" s="398"/>
      <c r="AC32" s="403"/>
      <c r="AD32" s="388"/>
      <c r="AE32" s="388"/>
      <c r="AF32" s="502"/>
      <c r="AG32" s="395"/>
      <c r="AH32" s="506"/>
    </row>
    <row r="33" spans="1:34" ht="14.25" customHeight="1" x14ac:dyDescent="0.25">
      <c r="A33" s="490"/>
      <c r="B33" s="415"/>
      <c r="C33" s="415"/>
      <c r="D33" s="37" t="s">
        <v>105</v>
      </c>
      <c r="E33" s="415"/>
      <c r="F33" s="413"/>
      <c r="G33" s="543"/>
      <c r="H33" s="457"/>
      <c r="I33" s="415"/>
      <c r="J33" s="455"/>
      <c r="K33" s="415"/>
      <c r="L33" s="415"/>
      <c r="M33" s="415"/>
      <c r="N33" s="415"/>
      <c r="O33" s="415"/>
      <c r="P33" s="410"/>
      <c r="Q33" s="410"/>
      <c r="R33" s="410"/>
      <c r="S33" s="385"/>
      <c r="T33" s="385"/>
      <c r="U33" s="398"/>
      <c r="V33" s="398"/>
      <c r="W33" s="398"/>
      <c r="X33" s="398"/>
      <c r="Y33" s="398"/>
      <c r="Z33" s="388"/>
      <c r="AA33" s="388"/>
      <c r="AB33" s="398"/>
      <c r="AC33" s="403"/>
      <c r="AD33" s="388"/>
      <c r="AE33" s="388"/>
      <c r="AF33" s="502"/>
      <c r="AG33" s="395"/>
      <c r="AH33" s="506"/>
    </row>
    <row r="34" spans="1:34" ht="32.25" customHeight="1" x14ac:dyDescent="0.25">
      <c r="A34" s="490"/>
      <c r="B34" s="415"/>
      <c r="C34" s="415"/>
      <c r="D34" s="37" t="s">
        <v>106</v>
      </c>
      <c r="E34" s="415"/>
      <c r="F34" s="413"/>
      <c r="G34" s="543"/>
      <c r="H34" s="457"/>
      <c r="I34" s="415"/>
      <c r="J34" s="455"/>
      <c r="K34" s="415"/>
      <c r="L34" s="415"/>
      <c r="M34" s="415"/>
      <c r="N34" s="415"/>
      <c r="O34" s="415"/>
      <c r="P34" s="410"/>
      <c r="Q34" s="410"/>
      <c r="R34" s="410"/>
      <c r="S34" s="385"/>
      <c r="T34" s="385"/>
      <c r="U34" s="398"/>
      <c r="V34" s="398"/>
      <c r="W34" s="398"/>
      <c r="X34" s="398"/>
      <c r="Y34" s="398"/>
      <c r="Z34" s="388"/>
      <c r="AA34" s="388"/>
      <c r="AB34" s="398"/>
      <c r="AC34" s="403"/>
      <c r="AD34" s="388"/>
      <c r="AE34" s="388"/>
      <c r="AF34" s="502"/>
      <c r="AG34" s="395"/>
      <c r="AH34" s="506"/>
    </row>
    <row r="35" spans="1:34" ht="4.5" customHeight="1" x14ac:dyDescent="0.25">
      <c r="A35" s="490"/>
      <c r="B35" s="415"/>
      <c r="C35" s="415"/>
      <c r="D35" s="37" t="s">
        <v>107</v>
      </c>
      <c r="E35" s="415"/>
      <c r="F35" s="413"/>
      <c r="G35" s="543"/>
      <c r="H35" s="457"/>
      <c r="I35" s="415"/>
      <c r="J35" s="455"/>
      <c r="K35" s="415"/>
      <c r="L35" s="415"/>
      <c r="M35" s="415"/>
      <c r="N35" s="415"/>
      <c r="O35" s="415"/>
      <c r="P35" s="410"/>
      <c r="Q35" s="410"/>
      <c r="R35" s="410"/>
      <c r="S35" s="385"/>
      <c r="T35" s="385"/>
      <c r="U35" s="398"/>
      <c r="V35" s="398"/>
      <c r="W35" s="398"/>
      <c r="X35" s="398"/>
      <c r="Y35" s="398"/>
      <c r="Z35" s="388"/>
      <c r="AA35" s="388"/>
      <c r="AB35" s="398"/>
      <c r="AC35" s="403"/>
      <c r="AD35" s="388"/>
      <c r="AE35" s="388"/>
      <c r="AF35" s="502"/>
      <c r="AG35" s="395"/>
      <c r="AH35" s="506"/>
    </row>
    <row r="36" spans="1:34" ht="3.75" customHeight="1" x14ac:dyDescent="0.25">
      <c r="A36" s="490"/>
      <c r="B36" s="415"/>
      <c r="C36" s="415"/>
      <c r="D36" s="37" t="s">
        <v>108</v>
      </c>
      <c r="E36" s="415"/>
      <c r="F36" s="413"/>
      <c r="G36" s="543"/>
      <c r="H36" s="457"/>
      <c r="I36" s="415"/>
      <c r="J36" s="455"/>
      <c r="K36" s="415"/>
      <c r="L36" s="415"/>
      <c r="M36" s="415"/>
      <c r="N36" s="415"/>
      <c r="O36" s="415"/>
      <c r="P36" s="410"/>
      <c r="Q36" s="410"/>
      <c r="R36" s="410"/>
      <c r="S36" s="385"/>
      <c r="T36" s="385"/>
      <c r="U36" s="398"/>
      <c r="V36" s="398"/>
      <c r="W36" s="398"/>
      <c r="X36" s="398"/>
      <c r="Y36" s="398"/>
      <c r="Z36" s="388"/>
      <c r="AA36" s="388"/>
      <c r="AB36" s="398"/>
      <c r="AC36" s="403"/>
      <c r="AD36" s="388"/>
      <c r="AE36" s="388"/>
      <c r="AF36" s="502"/>
      <c r="AG36" s="395"/>
      <c r="AH36" s="506"/>
    </row>
    <row r="37" spans="1:34" ht="9.75" customHeight="1" x14ac:dyDescent="0.25">
      <c r="A37" s="490"/>
      <c r="B37" s="415"/>
      <c r="C37" s="416"/>
      <c r="D37" s="37" t="s">
        <v>109</v>
      </c>
      <c r="E37" s="416"/>
      <c r="F37" s="414"/>
      <c r="G37" s="544"/>
      <c r="H37" s="448"/>
      <c r="I37" s="416"/>
      <c r="J37" s="456"/>
      <c r="K37" s="416"/>
      <c r="L37" s="416"/>
      <c r="M37" s="416"/>
      <c r="N37" s="416"/>
      <c r="O37" s="416"/>
      <c r="P37" s="419"/>
      <c r="Q37" s="419"/>
      <c r="R37" s="419"/>
      <c r="S37" s="386"/>
      <c r="T37" s="386"/>
      <c r="U37" s="399"/>
      <c r="V37" s="399"/>
      <c r="W37" s="399"/>
      <c r="X37" s="399"/>
      <c r="Y37" s="399"/>
      <c r="Z37" s="389"/>
      <c r="AA37" s="389"/>
      <c r="AB37" s="399"/>
      <c r="AC37" s="404"/>
      <c r="AD37" s="389"/>
      <c r="AE37" s="389"/>
      <c r="AF37" s="503"/>
      <c r="AG37" s="396"/>
      <c r="AH37" s="507"/>
    </row>
    <row r="38" spans="1:34" ht="103.5" customHeight="1" x14ac:dyDescent="0.25">
      <c r="A38" s="490"/>
      <c r="B38" s="415"/>
      <c r="C38" s="431" t="s">
        <v>127</v>
      </c>
      <c r="D38" s="37" t="s">
        <v>110</v>
      </c>
      <c r="E38" s="431" t="s">
        <v>142</v>
      </c>
      <c r="F38" s="432" t="s">
        <v>54</v>
      </c>
      <c r="G38" s="545"/>
      <c r="H38" s="547"/>
      <c r="I38" s="431" t="s">
        <v>245</v>
      </c>
      <c r="J38" s="454" t="s">
        <v>157</v>
      </c>
      <c r="K38" s="431" t="s">
        <v>249</v>
      </c>
      <c r="L38" s="431" t="s">
        <v>246</v>
      </c>
      <c r="M38" s="431" t="s">
        <v>247</v>
      </c>
      <c r="N38" s="431" t="s">
        <v>59</v>
      </c>
      <c r="O38" s="431" t="s">
        <v>248</v>
      </c>
      <c r="P38" s="409">
        <v>0.95</v>
      </c>
      <c r="Q38" s="409">
        <v>0.95</v>
      </c>
      <c r="R38" s="409">
        <v>0.95</v>
      </c>
      <c r="S38" s="384">
        <v>1</v>
      </c>
      <c r="T38" s="610">
        <v>0.97699999999999998</v>
      </c>
      <c r="U38" s="517">
        <v>0.99629999999999996</v>
      </c>
      <c r="V38" s="406">
        <v>0.99580000000000002</v>
      </c>
      <c r="W38" s="406">
        <v>0.99809999999999999</v>
      </c>
      <c r="X38" s="406">
        <v>0.99880000000000002</v>
      </c>
      <c r="Y38" s="406">
        <v>0.99790000000000001</v>
      </c>
      <c r="Z38" s="387">
        <v>1</v>
      </c>
      <c r="AA38" s="407">
        <v>0.99429999999999996</v>
      </c>
      <c r="AB38" s="406">
        <v>0.995</v>
      </c>
      <c r="AC38" s="516">
        <v>0.99809999999999999</v>
      </c>
      <c r="AD38" s="400"/>
      <c r="AE38" s="387">
        <f>AVERAGE(S38:AC38)</f>
        <v>0.99557272727272728</v>
      </c>
      <c r="AF38" s="387">
        <f>AE38/Q38</f>
        <v>1.0479712918660287</v>
      </c>
      <c r="AG38" s="394" t="s">
        <v>286</v>
      </c>
      <c r="AH38" s="514" t="s">
        <v>469</v>
      </c>
    </row>
    <row r="39" spans="1:34" ht="30" x14ac:dyDescent="0.25">
      <c r="A39" s="490"/>
      <c r="B39" s="415"/>
      <c r="C39" s="415"/>
      <c r="D39" s="37" t="s">
        <v>111</v>
      </c>
      <c r="E39" s="413"/>
      <c r="F39" s="413"/>
      <c r="G39" s="546"/>
      <c r="H39" s="547"/>
      <c r="I39" s="415"/>
      <c r="J39" s="455"/>
      <c r="K39" s="415"/>
      <c r="L39" s="415"/>
      <c r="M39" s="415"/>
      <c r="N39" s="415"/>
      <c r="O39" s="415"/>
      <c r="P39" s="410"/>
      <c r="Q39" s="410"/>
      <c r="R39" s="410"/>
      <c r="S39" s="385"/>
      <c r="T39" s="611"/>
      <c r="U39" s="408"/>
      <c r="V39" s="398"/>
      <c r="W39" s="398"/>
      <c r="X39" s="398"/>
      <c r="Y39" s="398"/>
      <c r="Z39" s="388"/>
      <c r="AA39" s="388"/>
      <c r="AB39" s="398"/>
      <c r="AC39" s="403"/>
      <c r="AD39" s="388"/>
      <c r="AE39" s="388"/>
      <c r="AF39" s="388"/>
      <c r="AG39" s="395"/>
      <c r="AH39" s="513"/>
    </row>
    <row r="40" spans="1:34" ht="22.5" customHeight="1" x14ac:dyDescent="0.25">
      <c r="A40" s="490"/>
      <c r="B40" s="415"/>
      <c r="C40" s="415"/>
      <c r="D40" s="37" t="s">
        <v>112</v>
      </c>
      <c r="E40" s="413"/>
      <c r="F40" s="413"/>
      <c r="G40" s="546"/>
      <c r="H40" s="547"/>
      <c r="I40" s="415"/>
      <c r="J40" s="455"/>
      <c r="K40" s="415"/>
      <c r="L40" s="415"/>
      <c r="M40" s="415"/>
      <c r="N40" s="415"/>
      <c r="O40" s="415"/>
      <c r="P40" s="410"/>
      <c r="Q40" s="410"/>
      <c r="R40" s="410"/>
      <c r="S40" s="385"/>
      <c r="T40" s="611"/>
      <c r="U40" s="408"/>
      <c r="V40" s="398"/>
      <c r="W40" s="398"/>
      <c r="X40" s="398"/>
      <c r="Y40" s="398"/>
      <c r="Z40" s="388"/>
      <c r="AA40" s="388"/>
      <c r="AB40" s="398"/>
      <c r="AC40" s="403"/>
      <c r="AD40" s="388"/>
      <c r="AE40" s="388"/>
      <c r="AF40" s="388"/>
      <c r="AG40" s="395"/>
      <c r="AH40" s="513"/>
    </row>
    <row r="41" spans="1:34" ht="7.5" hidden="1" customHeight="1" x14ac:dyDescent="0.25">
      <c r="A41" s="490"/>
      <c r="B41" s="415"/>
      <c r="C41" s="415"/>
      <c r="D41" s="37" t="s">
        <v>117</v>
      </c>
      <c r="E41" s="413"/>
      <c r="F41" s="413"/>
      <c r="G41" s="546"/>
      <c r="H41" s="547"/>
      <c r="I41" s="415"/>
      <c r="J41" s="455"/>
      <c r="K41" s="415"/>
      <c r="L41" s="415"/>
      <c r="M41" s="415"/>
      <c r="N41" s="415"/>
      <c r="O41" s="415"/>
      <c r="P41" s="410"/>
      <c r="Q41" s="410"/>
      <c r="R41" s="410"/>
      <c r="S41" s="385"/>
      <c r="T41" s="611"/>
      <c r="U41" s="408"/>
      <c r="V41" s="398"/>
      <c r="W41" s="398"/>
      <c r="X41" s="398"/>
      <c r="Y41" s="398"/>
      <c r="Z41" s="388"/>
      <c r="AA41" s="388"/>
      <c r="AB41" s="398"/>
      <c r="AC41" s="403"/>
      <c r="AD41" s="388"/>
      <c r="AE41" s="388"/>
      <c r="AF41" s="388"/>
      <c r="AG41" s="395"/>
      <c r="AH41" s="513"/>
    </row>
    <row r="42" spans="1:34" ht="9.75" hidden="1" customHeight="1" x14ac:dyDescent="0.25">
      <c r="A42" s="490"/>
      <c r="B42" s="415"/>
      <c r="C42" s="415"/>
      <c r="D42" s="37" t="s">
        <v>116</v>
      </c>
      <c r="E42" s="413"/>
      <c r="F42" s="413"/>
      <c r="G42" s="546"/>
      <c r="H42" s="547"/>
      <c r="I42" s="415"/>
      <c r="J42" s="455"/>
      <c r="K42" s="415"/>
      <c r="L42" s="415"/>
      <c r="M42" s="415"/>
      <c r="N42" s="415"/>
      <c r="O42" s="415"/>
      <c r="P42" s="410"/>
      <c r="Q42" s="410"/>
      <c r="R42" s="410"/>
      <c r="S42" s="385"/>
      <c r="T42" s="611"/>
      <c r="U42" s="408"/>
      <c r="V42" s="398"/>
      <c r="W42" s="398"/>
      <c r="X42" s="398"/>
      <c r="Y42" s="398"/>
      <c r="Z42" s="388"/>
      <c r="AA42" s="388"/>
      <c r="AB42" s="398"/>
      <c r="AC42" s="403"/>
      <c r="AD42" s="388"/>
      <c r="AE42" s="388"/>
      <c r="AF42" s="388"/>
      <c r="AG42" s="395"/>
      <c r="AH42" s="513"/>
    </row>
    <row r="43" spans="1:34" ht="19.5" hidden="1" customHeight="1" x14ac:dyDescent="0.25">
      <c r="A43" s="490"/>
      <c r="B43" s="415"/>
      <c r="C43" s="415"/>
      <c r="D43" s="37" t="s">
        <v>115</v>
      </c>
      <c r="E43" s="413"/>
      <c r="F43" s="413"/>
      <c r="G43" s="546"/>
      <c r="H43" s="547"/>
      <c r="I43" s="415"/>
      <c r="J43" s="455"/>
      <c r="K43" s="415"/>
      <c r="L43" s="415"/>
      <c r="M43" s="415"/>
      <c r="N43" s="415"/>
      <c r="O43" s="415"/>
      <c r="P43" s="410"/>
      <c r="Q43" s="410"/>
      <c r="R43" s="410"/>
      <c r="S43" s="385"/>
      <c r="T43" s="611"/>
      <c r="U43" s="408"/>
      <c r="V43" s="398"/>
      <c r="W43" s="398"/>
      <c r="X43" s="398"/>
      <c r="Y43" s="398"/>
      <c r="Z43" s="388"/>
      <c r="AA43" s="388"/>
      <c r="AB43" s="398"/>
      <c r="AC43" s="403"/>
      <c r="AD43" s="388"/>
      <c r="AE43" s="388"/>
      <c r="AF43" s="388"/>
      <c r="AG43" s="395"/>
      <c r="AH43" s="513"/>
    </row>
    <row r="44" spans="1:34" ht="3.75" hidden="1" customHeight="1" x14ac:dyDescent="0.25">
      <c r="A44" s="490"/>
      <c r="B44" s="415"/>
      <c r="C44" s="415"/>
      <c r="D44" s="37" t="s">
        <v>114</v>
      </c>
      <c r="E44" s="413"/>
      <c r="F44" s="413"/>
      <c r="G44" s="546"/>
      <c r="H44" s="547"/>
      <c r="I44" s="415"/>
      <c r="J44" s="455"/>
      <c r="K44" s="415"/>
      <c r="L44" s="415"/>
      <c r="M44" s="415"/>
      <c r="N44" s="415"/>
      <c r="O44" s="415"/>
      <c r="P44" s="410"/>
      <c r="Q44" s="410"/>
      <c r="R44" s="410"/>
      <c r="S44" s="385"/>
      <c r="T44" s="611"/>
      <c r="U44" s="408"/>
      <c r="V44" s="398"/>
      <c r="W44" s="398"/>
      <c r="X44" s="398"/>
      <c r="Y44" s="398"/>
      <c r="Z44" s="388"/>
      <c r="AA44" s="388"/>
      <c r="AB44" s="398"/>
      <c r="AC44" s="403"/>
      <c r="AD44" s="388"/>
      <c r="AE44" s="388"/>
      <c r="AF44" s="388"/>
      <c r="AG44" s="395"/>
      <c r="AH44" s="513"/>
    </row>
    <row r="45" spans="1:34" ht="27.75" hidden="1" customHeight="1" x14ac:dyDescent="0.25">
      <c r="A45" s="490"/>
      <c r="B45" s="415"/>
      <c r="C45" s="415"/>
      <c r="D45" s="37" t="s">
        <v>113</v>
      </c>
      <c r="E45" s="413"/>
      <c r="F45" s="413"/>
      <c r="G45" s="546"/>
      <c r="H45" s="547"/>
      <c r="I45" s="415"/>
      <c r="J45" s="455"/>
      <c r="K45" s="415"/>
      <c r="L45" s="415"/>
      <c r="M45" s="415"/>
      <c r="N45" s="415"/>
      <c r="O45" s="415"/>
      <c r="P45" s="410"/>
      <c r="Q45" s="410"/>
      <c r="R45" s="410"/>
      <c r="S45" s="385"/>
      <c r="T45" s="611"/>
      <c r="U45" s="408"/>
      <c r="V45" s="398"/>
      <c r="W45" s="398"/>
      <c r="X45" s="398"/>
      <c r="Y45" s="398"/>
      <c r="Z45" s="388"/>
      <c r="AA45" s="388"/>
      <c r="AB45" s="398"/>
      <c r="AC45" s="403"/>
      <c r="AD45" s="388"/>
      <c r="AE45" s="388"/>
      <c r="AF45" s="388"/>
      <c r="AG45" s="395"/>
      <c r="AH45" s="513"/>
    </row>
    <row r="46" spans="1:34" ht="63.75" hidden="1" customHeight="1" x14ac:dyDescent="0.25">
      <c r="A46" s="490"/>
      <c r="B46" s="415"/>
      <c r="C46" s="415"/>
      <c r="D46" s="37" t="s">
        <v>118</v>
      </c>
      <c r="E46" s="413"/>
      <c r="F46" s="413"/>
      <c r="G46" s="546"/>
      <c r="H46" s="547"/>
      <c r="I46" s="416"/>
      <c r="J46" s="456"/>
      <c r="K46" s="416"/>
      <c r="L46" s="416"/>
      <c r="M46" s="415"/>
      <c r="N46" s="416"/>
      <c r="O46" s="416"/>
      <c r="P46" s="419"/>
      <c r="Q46" s="419"/>
      <c r="R46" s="419"/>
      <c r="S46" s="386"/>
      <c r="T46" s="612"/>
      <c r="U46" s="518"/>
      <c r="V46" s="399"/>
      <c r="W46" s="399"/>
      <c r="X46" s="399"/>
      <c r="Y46" s="399"/>
      <c r="Z46" s="389"/>
      <c r="AA46" s="389"/>
      <c r="AB46" s="399"/>
      <c r="AC46" s="404"/>
      <c r="AD46" s="389"/>
      <c r="AE46" s="389"/>
      <c r="AF46" s="389"/>
      <c r="AG46" s="396"/>
      <c r="AH46" s="515"/>
    </row>
    <row r="47" spans="1:34" ht="92.25" customHeight="1" x14ac:dyDescent="0.25">
      <c r="A47" s="490"/>
      <c r="B47" s="415"/>
      <c r="C47" s="415"/>
      <c r="D47" s="37" t="s">
        <v>119</v>
      </c>
      <c r="E47" s="413"/>
      <c r="F47" s="413"/>
      <c r="G47" s="546"/>
      <c r="H47" s="547"/>
      <c r="I47" s="431" t="s">
        <v>245</v>
      </c>
      <c r="J47" s="454" t="s">
        <v>169</v>
      </c>
      <c r="K47" s="431" t="s">
        <v>258</v>
      </c>
      <c r="L47" s="495" t="s">
        <v>250</v>
      </c>
      <c r="M47" s="498" t="s">
        <v>247</v>
      </c>
      <c r="N47" s="491" t="s">
        <v>59</v>
      </c>
      <c r="O47" s="431" t="s">
        <v>251</v>
      </c>
      <c r="P47" s="409">
        <v>0.9</v>
      </c>
      <c r="Q47" s="409">
        <v>0.9</v>
      </c>
      <c r="R47" s="409">
        <v>0.9</v>
      </c>
      <c r="S47" s="384">
        <v>0.91490000000000005</v>
      </c>
      <c r="T47" s="384">
        <v>0.86029999999999995</v>
      </c>
      <c r="U47" s="406">
        <v>0.76719999999999999</v>
      </c>
      <c r="V47" s="406">
        <v>0.81679999999999997</v>
      </c>
      <c r="W47" s="406">
        <v>0.93079999999999996</v>
      </c>
      <c r="X47" s="406">
        <v>0.92069999999999996</v>
      </c>
      <c r="Y47" s="406">
        <v>0.96279999999999999</v>
      </c>
      <c r="Z47" s="406">
        <v>0.99199999999999999</v>
      </c>
      <c r="AA47" s="407">
        <v>0.99109999999999998</v>
      </c>
      <c r="AB47" s="406">
        <v>0.93589999999999995</v>
      </c>
      <c r="AC47" s="516">
        <v>0.96809999999999996</v>
      </c>
      <c r="AD47" s="400"/>
      <c r="AE47" s="488">
        <f>AVERAGE(S47:AC47)</f>
        <v>0.91459999999999997</v>
      </c>
      <c r="AF47" s="387">
        <f>AE47/Q47</f>
        <v>1.0162222222222221</v>
      </c>
      <c r="AG47" s="394" t="s">
        <v>252</v>
      </c>
      <c r="AH47" s="512" t="s">
        <v>468</v>
      </c>
    </row>
    <row r="48" spans="1:34" ht="30" x14ac:dyDescent="0.25">
      <c r="A48" s="490"/>
      <c r="B48" s="415"/>
      <c r="C48" s="415"/>
      <c r="D48" s="37" t="s">
        <v>120</v>
      </c>
      <c r="E48" s="413"/>
      <c r="F48" s="413"/>
      <c r="G48" s="546"/>
      <c r="H48" s="547"/>
      <c r="I48" s="415"/>
      <c r="J48" s="455"/>
      <c r="K48" s="415"/>
      <c r="L48" s="415"/>
      <c r="M48" s="415"/>
      <c r="N48" s="415"/>
      <c r="O48" s="415"/>
      <c r="P48" s="410"/>
      <c r="Q48" s="410"/>
      <c r="R48" s="410"/>
      <c r="S48" s="385"/>
      <c r="T48" s="385"/>
      <c r="U48" s="408"/>
      <c r="V48" s="398"/>
      <c r="W48" s="398"/>
      <c r="X48" s="398"/>
      <c r="Y48" s="398"/>
      <c r="Z48" s="398"/>
      <c r="AA48" s="388"/>
      <c r="AB48" s="398"/>
      <c r="AC48" s="388"/>
      <c r="AD48" s="388"/>
      <c r="AE48" s="489"/>
      <c r="AF48" s="388"/>
      <c r="AG48" s="395"/>
      <c r="AH48" s="513"/>
    </row>
    <row r="49" spans="1:37" ht="60" x14ac:dyDescent="0.25">
      <c r="A49" s="490"/>
      <c r="B49" s="415"/>
      <c r="C49" s="415"/>
      <c r="D49" s="37" t="s">
        <v>121</v>
      </c>
      <c r="E49" s="413"/>
      <c r="F49" s="413"/>
      <c r="G49" s="546"/>
      <c r="H49" s="547"/>
      <c r="I49" s="415"/>
      <c r="J49" s="455"/>
      <c r="K49" s="415"/>
      <c r="L49" s="415"/>
      <c r="M49" s="415"/>
      <c r="N49" s="415"/>
      <c r="O49" s="415"/>
      <c r="P49" s="410"/>
      <c r="Q49" s="410"/>
      <c r="R49" s="410"/>
      <c r="S49" s="385"/>
      <c r="T49" s="385"/>
      <c r="U49" s="408"/>
      <c r="V49" s="398"/>
      <c r="W49" s="398"/>
      <c r="X49" s="398"/>
      <c r="Y49" s="398"/>
      <c r="Z49" s="398"/>
      <c r="AA49" s="388"/>
      <c r="AB49" s="398"/>
      <c r="AC49" s="388"/>
      <c r="AD49" s="388"/>
      <c r="AE49" s="489"/>
      <c r="AF49" s="388"/>
      <c r="AG49" s="395"/>
      <c r="AH49" s="513"/>
    </row>
    <row r="50" spans="1:37" ht="14.25" customHeight="1" x14ac:dyDescent="0.25">
      <c r="A50" s="490"/>
      <c r="B50" s="415"/>
      <c r="C50" s="415"/>
      <c r="D50" s="37" t="s">
        <v>122</v>
      </c>
      <c r="E50" s="413"/>
      <c r="F50" s="413"/>
      <c r="G50" s="546"/>
      <c r="H50" s="547"/>
      <c r="I50" s="415"/>
      <c r="J50" s="455"/>
      <c r="K50" s="415"/>
      <c r="L50" s="415"/>
      <c r="M50" s="415"/>
      <c r="N50" s="415"/>
      <c r="O50" s="415"/>
      <c r="P50" s="410"/>
      <c r="Q50" s="410"/>
      <c r="R50" s="410"/>
      <c r="S50" s="385"/>
      <c r="T50" s="385"/>
      <c r="U50" s="408"/>
      <c r="V50" s="398"/>
      <c r="W50" s="398"/>
      <c r="X50" s="398"/>
      <c r="Y50" s="398"/>
      <c r="Z50" s="398"/>
      <c r="AA50" s="388"/>
      <c r="AB50" s="398"/>
      <c r="AC50" s="388"/>
      <c r="AD50" s="388"/>
      <c r="AE50" s="489"/>
      <c r="AF50" s="388"/>
      <c r="AG50" s="395"/>
      <c r="AH50" s="513"/>
    </row>
    <row r="51" spans="1:37" ht="34.5" customHeight="1" x14ac:dyDescent="0.25">
      <c r="A51" s="490"/>
      <c r="B51" s="415"/>
      <c r="C51" s="415"/>
      <c r="D51" s="37" t="s">
        <v>123</v>
      </c>
      <c r="E51" s="413"/>
      <c r="F51" s="413"/>
      <c r="G51" s="546"/>
      <c r="H51" s="547"/>
      <c r="I51" s="415"/>
      <c r="J51" s="455"/>
      <c r="K51" s="415"/>
      <c r="L51" s="415"/>
      <c r="M51" s="415"/>
      <c r="N51" s="415"/>
      <c r="O51" s="415"/>
      <c r="P51" s="410"/>
      <c r="Q51" s="410"/>
      <c r="R51" s="410"/>
      <c r="S51" s="385"/>
      <c r="T51" s="385"/>
      <c r="U51" s="408"/>
      <c r="V51" s="398"/>
      <c r="W51" s="398"/>
      <c r="X51" s="398"/>
      <c r="Y51" s="398"/>
      <c r="Z51" s="398"/>
      <c r="AA51" s="388"/>
      <c r="AB51" s="398"/>
      <c r="AC51" s="388"/>
      <c r="AD51" s="388"/>
      <c r="AE51" s="489"/>
      <c r="AF51" s="388"/>
      <c r="AG51" s="395"/>
      <c r="AH51" s="513"/>
      <c r="AI51" s="5"/>
      <c r="AJ51" s="5"/>
      <c r="AK51" s="5"/>
    </row>
    <row r="52" spans="1:37" s="195" customFormat="1" ht="30" x14ac:dyDescent="0.25">
      <c r="A52" s="490"/>
      <c r="B52" s="415"/>
      <c r="C52" s="415"/>
      <c r="D52" s="37" t="s">
        <v>124</v>
      </c>
      <c r="E52" s="413"/>
      <c r="F52" s="413"/>
      <c r="G52" s="546"/>
      <c r="H52" s="547"/>
      <c r="I52" s="415"/>
      <c r="J52" s="455"/>
      <c r="K52" s="415"/>
      <c r="L52" s="415"/>
      <c r="M52" s="415"/>
      <c r="N52" s="415"/>
      <c r="O52" s="415"/>
      <c r="P52" s="410"/>
      <c r="Q52" s="410"/>
      <c r="R52" s="410"/>
      <c r="S52" s="385"/>
      <c r="T52" s="385"/>
      <c r="U52" s="408"/>
      <c r="V52" s="398"/>
      <c r="W52" s="398"/>
      <c r="X52" s="398"/>
      <c r="Y52" s="398"/>
      <c r="Z52" s="398"/>
      <c r="AA52" s="388"/>
      <c r="AB52" s="398"/>
      <c r="AC52" s="388"/>
      <c r="AD52" s="388"/>
      <c r="AE52" s="489"/>
      <c r="AF52" s="388"/>
      <c r="AG52" s="395"/>
      <c r="AH52" s="513"/>
      <c r="AI52" s="5"/>
      <c r="AJ52" s="5"/>
    </row>
    <row r="53" spans="1:37" s="195" customFormat="1" ht="30" x14ac:dyDescent="0.25">
      <c r="A53" s="490"/>
      <c r="B53" s="415"/>
      <c r="C53" s="416"/>
      <c r="D53" s="138" t="s">
        <v>125</v>
      </c>
      <c r="E53" s="414"/>
      <c r="F53" s="413"/>
      <c r="G53" s="546"/>
      <c r="H53" s="547"/>
      <c r="I53" s="415"/>
      <c r="J53" s="455"/>
      <c r="K53" s="415"/>
      <c r="L53" s="415"/>
      <c r="M53" s="415"/>
      <c r="N53" s="415"/>
      <c r="O53" s="415"/>
      <c r="P53" s="410"/>
      <c r="Q53" s="410"/>
      <c r="R53" s="410"/>
      <c r="S53" s="385"/>
      <c r="T53" s="385"/>
      <c r="U53" s="408"/>
      <c r="V53" s="398"/>
      <c r="W53" s="398"/>
      <c r="X53" s="398"/>
      <c r="Y53" s="398"/>
      <c r="Z53" s="398"/>
      <c r="AA53" s="388"/>
      <c r="AB53" s="398"/>
      <c r="AC53" s="388"/>
      <c r="AD53" s="388"/>
      <c r="AE53" s="489"/>
      <c r="AF53" s="388"/>
      <c r="AG53" s="395"/>
      <c r="AH53" s="513"/>
      <c r="AI53" s="5"/>
      <c r="AJ53" s="5"/>
    </row>
    <row r="54" spans="1:37" s="195" customFormat="1" ht="73.5" customHeight="1" x14ac:dyDescent="0.25">
      <c r="A54" s="490"/>
      <c r="B54" s="415"/>
      <c r="C54" s="431" t="s">
        <v>126</v>
      </c>
      <c r="D54" s="142" t="s">
        <v>128</v>
      </c>
      <c r="E54" s="431" t="s">
        <v>143</v>
      </c>
      <c r="F54" s="432" t="s">
        <v>54</v>
      </c>
      <c r="G54" s="445">
        <f>(4988490*12)</f>
        <v>59861880</v>
      </c>
      <c r="H54" s="447"/>
      <c r="I54" s="431" t="s">
        <v>240</v>
      </c>
      <c r="J54" s="454" t="s">
        <v>169</v>
      </c>
      <c r="K54" s="495" t="s">
        <v>241</v>
      </c>
      <c r="L54" s="498" t="s">
        <v>242</v>
      </c>
      <c r="M54" s="491" t="s">
        <v>240</v>
      </c>
      <c r="N54" s="432" t="s">
        <v>59</v>
      </c>
      <c r="O54" s="431" t="s">
        <v>243</v>
      </c>
      <c r="P54" s="427">
        <v>0.9</v>
      </c>
      <c r="Q54" s="427">
        <v>0.9</v>
      </c>
      <c r="R54" s="427">
        <v>0.9</v>
      </c>
      <c r="S54" s="442" t="s">
        <v>155</v>
      </c>
      <c r="T54" s="442" t="s">
        <v>155</v>
      </c>
      <c r="U54" s="442">
        <v>1</v>
      </c>
      <c r="V54" s="442" t="s">
        <v>155</v>
      </c>
      <c r="W54" s="442" t="s">
        <v>155</v>
      </c>
      <c r="X54" s="442">
        <v>1</v>
      </c>
      <c r="Y54" s="442" t="s">
        <v>155</v>
      </c>
      <c r="Z54" s="442" t="s">
        <v>155</v>
      </c>
      <c r="AA54" s="424">
        <v>1</v>
      </c>
      <c r="AB54" s="423" t="s">
        <v>155</v>
      </c>
      <c r="AC54" s="420" t="s">
        <v>155</v>
      </c>
      <c r="AD54" s="509"/>
      <c r="AE54" s="501">
        <f>AVERAGE(U54:AA54)</f>
        <v>1</v>
      </c>
      <c r="AF54" s="501">
        <f>AE54/Q54</f>
        <v>1.1111111111111112</v>
      </c>
      <c r="AG54" s="394" t="s">
        <v>244</v>
      </c>
      <c r="AH54" s="508" t="s">
        <v>457</v>
      </c>
      <c r="AI54" s="5"/>
      <c r="AJ54" s="5"/>
    </row>
    <row r="55" spans="1:37" s="195" customFormat="1" ht="14.25" customHeight="1" x14ac:dyDescent="0.25">
      <c r="A55" s="490"/>
      <c r="B55" s="415"/>
      <c r="C55" s="415"/>
      <c r="D55" s="142" t="s">
        <v>129</v>
      </c>
      <c r="E55" s="415"/>
      <c r="F55" s="413"/>
      <c r="G55" s="459"/>
      <c r="H55" s="457"/>
      <c r="I55" s="415"/>
      <c r="J55" s="455"/>
      <c r="K55" s="496"/>
      <c r="L55" s="498"/>
      <c r="M55" s="499"/>
      <c r="N55" s="413"/>
      <c r="O55" s="415"/>
      <c r="P55" s="428"/>
      <c r="Q55" s="428"/>
      <c r="R55" s="428"/>
      <c r="S55" s="443"/>
      <c r="T55" s="443"/>
      <c r="U55" s="443"/>
      <c r="V55" s="443"/>
      <c r="W55" s="443"/>
      <c r="X55" s="443"/>
      <c r="Y55" s="443"/>
      <c r="Z55" s="443"/>
      <c r="AA55" s="425"/>
      <c r="AB55" s="392"/>
      <c r="AC55" s="421"/>
      <c r="AD55" s="510"/>
      <c r="AE55" s="392"/>
      <c r="AF55" s="392"/>
      <c r="AG55" s="395"/>
      <c r="AH55" s="506"/>
      <c r="AI55" s="5"/>
      <c r="AJ55" s="5"/>
    </row>
    <row r="56" spans="1:37" s="195" customFormat="1" ht="14.25" customHeight="1" x14ac:dyDescent="0.25">
      <c r="A56" s="490"/>
      <c r="B56" s="415"/>
      <c r="C56" s="415"/>
      <c r="D56" s="142" t="s">
        <v>130</v>
      </c>
      <c r="E56" s="415"/>
      <c r="F56" s="413"/>
      <c r="G56" s="459"/>
      <c r="H56" s="457"/>
      <c r="I56" s="415"/>
      <c r="J56" s="455"/>
      <c r="K56" s="496"/>
      <c r="L56" s="498"/>
      <c r="M56" s="499"/>
      <c r="N56" s="413"/>
      <c r="O56" s="415"/>
      <c r="P56" s="428"/>
      <c r="Q56" s="428"/>
      <c r="R56" s="428"/>
      <c r="S56" s="443"/>
      <c r="T56" s="443"/>
      <c r="U56" s="443"/>
      <c r="V56" s="443"/>
      <c r="W56" s="443"/>
      <c r="X56" s="443"/>
      <c r="Y56" s="443"/>
      <c r="Z56" s="443"/>
      <c r="AA56" s="425"/>
      <c r="AB56" s="392"/>
      <c r="AC56" s="421"/>
      <c r="AD56" s="510"/>
      <c r="AE56" s="392"/>
      <c r="AF56" s="392"/>
      <c r="AG56" s="395"/>
      <c r="AH56" s="506"/>
      <c r="AI56" s="5"/>
      <c r="AJ56" s="5"/>
    </row>
    <row r="57" spans="1:37" s="195" customFormat="1" ht="57" customHeight="1" x14ac:dyDescent="0.25">
      <c r="A57" s="490"/>
      <c r="B57" s="415"/>
      <c r="C57" s="415"/>
      <c r="D57" s="142" t="s">
        <v>131</v>
      </c>
      <c r="E57" s="415"/>
      <c r="F57" s="413"/>
      <c r="G57" s="459"/>
      <c r="H57" s="457"/>
      <c r="I57" s="415"/>
      <c r="J57" s="455"/>
      <c r="K57" s="496"/>
      <c r="L57" s="498"/>
      <c r="M57" s="499"/>
      <c r="N57" s="413"/>
      <c r="O57" s="415"/>
      <c r="P57" s="428"/>
      <c r="Q57" s="428"/>
      <c r="R57" s="428"/>
      <c r="S57" s="443"/>
      <c r="T57" s="443"/>
      <c r="U57" s="443"/>
      <c r="V57" s="443"/>
      <c r="W57" s="443"/>
      <c r="X57" s="443"/>
      <c r="Y57" s="443"/>
      <c r="Z57" s="443"/>
      <c r="AA57" s="425"/>
      <c r="AB57" s="392"/>
      <c r="AC57" s="421"/>
      <c r="AD57" s="510"/>
      <c r="AE57" s="392"/>
      <c r="AF57" s="392"/>
      <c r="AG57" s="395"/>
      <c r="AH57" s="506"/>
      <c r="AI57" s="5"/>
      <c r="AJ57" s="5"/>
    </row>
    <row r="58" spans="1:37" s="195" customFormat="1" ht="20.25" customHeight="1" x14ac:dyDescent="0.25">
      <c r="A58" s="490"/>
      <c r="B58" s="415"/>
      <c r="C58" s="415"/>
      <c r="D58" s="142" t="s">
        <v>132</v>
      </c>
      <c r="E58" s="415"/>
      <c r="F58" s="413"/>
      <c r="G58" s="459"/>
      <c r="H58" s="457"/>
      <c r="I58" s="415"/>
      <c r="J58" s="455"/>
      <c r="K58" s="496"/>
      <c r="L58" s="498"/>
      <c r="M58" s="499"/>
      <c r="N58" s="413"/>
      <c r="O58" s="415"/>
      <c r="P58" s="428"/>
      <c r="Q58" s="428"/>
      <c r="R58" s="428"/>
      <c r="S58" s="443"/>
      <c r="T58" s="443"/>
      <c r="U58" s="443"/>
      <c r="V58" s="443"/>
      <c r="W58" s="443"/>
      <c r="X58" s="443"/>
      <c r="Y58" s="443"/>
      <c r="Z58" s="443"/>
      <c r="AA58" s="425"/>
      <c r="AB58" s="392"/>
      <c r="AC58" s="421"/>
      <c r="AD58" s="510"/>
      <c r="AE58" s="392"/>
      <c r="AF58" s="392"/>
      <c r="AG58" s="395"/>
      <c r="AH58" s="506"/>
      <c r="AI58" s="5"/>
      <c r="AJ58" s="5"/>
    </row>
    <row r="59" spans="1:37" s="195" customFormat="1" ht="28.5" customHeight="1" x14ac:dyDescent="0.25">
      <c r="A59" s="490"/>
      <c r="B59" s="415"/>
      <c r="C59" s="415"/>
      <c r="D59" s="142" t="s">
        <v>133</v>
      </c>
      <c r="E59" s="415"/>
      <c r="F59" s="413"/>
      <c r="G59" s="459"/>
      <c r="H59" s="457"/>
      <c r="I59" s="415"/>
      <c r="J59" s="455"/>
      <c r="K59" s="496"/>
      <c r="L59" s="498"/>
      <c r="M59" s="499"/>
      <c r="N59" s="413"/>
      <c r="O59" s="415"/>
      <c r="P59" s="428"/>
      <c r="Q59" s="428"/>
      <c r="R59" s="428"/>
      <c r="S59" s="443"/>
      <c r="T59" s="443"/>
      <c r="U59" s="443"/>
      <c r="V59" s="443"/>
      <c r="W59" s="443"/>
      <c r="X59" s="443"/>
      <c r="Y59" s="443"/>
      <c r="Z59" s="443"/>
      <c r="AA59" s="425"/>
      <c r="AB59" s="392"/>
      <c r="AC59" s="421"/>
      <c r="AD59" s="510"/>
      <c r="AE59" s="392"/>
      <c r="AF59" s="392"/>
      <c r="AG59" s="395"/>
      <c r="AH59" s="506"/>
      <c r="AI59" s="5"/>
      <c r="AJ59" s="5"/>
    </row>
    <row r="60" spans="1:37" s="195" customFormat="1" ht="7.5" customHeight="1" x14ac:dyDescent="0.25">
      <c r="A60" s="490"/>
      <c r="B60" s="415"/>
      <c r="C60" s="415"/>
      <c r="D60" s="142" t="s">
        <v>134</v>
      </c>
      <c r="E60" s="415"/>
      <c r="F60" s="413"/>
      <c r="G60" s="459"/>
      <c r="H60" s="457"/>
      <c r="I60" s="415"/>
      <c r="J60" s="455"/>
      <c r="K60" s="496"/>
      <c r="L60" s="498"/>
      <c r="M60" s="499"/>
      <c r="N60" s="413"/>
      <c r="O60" s="415"/>
      <c r="P60" s="428"/>
      <c r="Q60" s="428"/>
      <c r="R60" s="428"/>
      <c r="S60" s="443"/>
      <c r="T60" s="443"/>
      <c r="U60" s="443"/>
      <c r="V60" s="443"/>
      <c r="W60" s="443"/>
      <c r="X60" s="443"/>
      <c r="Y60" s="443"/>
      <c r="Z60" s="443"/>
      <c r="AA60" s="425"/>
      <c r="AB60" s="392"/>
      <c r="AC60" s="421"/>
      <c r="AD60" s="510"/>
      <c r="AE60" s="392"/>
      <c r="AF60" s="392"/>
      <c r="AG60" s="395"/>
      <c r="AH60" s="506"/>
      <c r="AI60" s="5"/>
      <c r="AJ60" s="5"/>
    </row>
    <row r="61" spans="1:37" s="195" customFormat="1" ht="6.75" customHeight="1" x14ac:dyDescent="0.25">
      <c r="A61" s="490"/>
      <c r="B61" s="415"/>
      <c r="C61" s="415"/>
      <c r="D61" s="139" t="s">
        <v>135</v>
      </c>
      <c r="E61" s="415"/>
      <c r="F61" s="413"/>
      <c r="G61" s="459"/>
      <c r="H61" s="457"/>
      <c r="I61" s="415"/>
      <c r="J61" s="455"/>
      <c r="K61" s="496"/>
      <c r="L61" s="498"/>
      <c r="M61" s="499"/>
      <c r="N61" s="413"/>
      <c r="O61" s="415"/>
      <c r="P61" s="428"/>
      <c r="Q61" s="428"/>
      <c r="R61" s="428"/>
      <c r="S61" s="443"/>
      <c r="T61" s="443"/>
      <c r="U61" s="443"/>
      <c r="V61" s="443"/>
      <c r="W61" s="443"/>
      <c r="X61" s="443"/>
      <c r="Y61" s="443"/>
      <c r="Z61" s="443"/>
      <c r="AA61" s="425"/>
      <c r="AB61" s="392"/>
      <c r="AC61" s="421"/>
      <c r="AD61" s="510"/>
      <c r="AE61" s="392"/>
      <c r="AF61" s="392"/>
      <c r="AG61" s="395"/>
      <c r="AH61" s="506"/>
      <c r="AI61" s="5"/>
      <c r="AJ61" s="5"/>
    </row>
    <row r="62" spans="1:37" s="195" customFormat="1" ht="42.75" customHeight="1" x14ac:dyDescent="0.25">
      <c r="A62" s="490"/>
      <c r="B62" s="415"/>
      <c r="C62" s="415"/>
      <c r="D62" s="37" t="s">
        <v>136</v>
      </c>
      <c r="E62" s="415"/>
      <c r="F62" s="413"/>
      <c r="G62" s="459"/>
      <c r="H62" s="457"/>
      <c r="I62" s="415"/>
      <c r="J62" s="455"/>
      <c r="K62" s="496"/>
      <c r="L62" s="498"/>
      <c r="M62" s="499"/>
      <c r="N62" s="413"/>
      <c r="O62" s="415"/>
      <c r="P62" s="428"/>
      <c r="Q62" s="428"/>
      <c r="R62" s="428"/>
      <c r="S62" s="443"/>
      <c r="T62" s="443"/>
      <c r="U62" s="443"/>
      <c r="V62" s="443"/>
      <c r="W62" s="443"/>
      <c r="X62" s="443"/>
      <c r="Y62" s="443"/>
      <c r="Z62" s="443"/>
      <c r="AA62" s="425"/>
      <c r="AB62" s="392"/>
      <c r="AC62" s="421"/>
      <c r="AD62" s="510"/>
      <c r="AE62" s="392"/>
      <c r="AF62" s="392"/>
      <c r="AG62" s="395"/>
      <c r="AH62" s="506"/>
      <c r="AI62" s="5"/>
      <c r="AJ62" s="5"/>
    </row>
    <row r="63" spans="1:37" s="195" customFormat="1" ht="29.25" customHeight="1" thickBot="1" x14ac:dyDescent="0.3">
      <c r="A63" s="493"/>
      <c r="B63" s="462"/>
      <c r="C63" s="462"/>
      <c r="D63" s="118" t="s">
        <v>137</v>
      </c>
      <c r="E63" s="462"/>
      <c r="F63" s="461"/>
      <c r="G63" s="460"/>
      <c r="H63" s="458"/>
      <c r="I63" s="416"/>
      <c r="J63" s="456"/>
      <c r="K63" s="497"/>
      <c r="L63" s="498"/>
      <c r="M63" s="500"/>
      <c r="N63" s="414"/>
      <c r="O63" s="416"/>
      <c r="P63" s="429"/>
      <c r="Q63" s="429"/>
      <c r="R63" s="429"/>
      <c r="S63" s="444"/>
      <c r="T63" s="444"/>
      <c r="U63" s="444"/>
      <c r="V63" s="444"/>
      <c r="W63" s="444"/>
      <c r="X63" s="444"/>
      <c r="Y63" s="444"/>
      <c r="Z63" s="444"/>
      <c r="AA63" s="426"/>
      <c r="AB63" s="393"/>
      <c r="AC63" s="422"/>
      <c r="AD63" s="511"/>
      <c r="AE63" s="393"/>
      <c r="AF63" s="393"/>
      <c r="AG63" s="396"/>
      <c r="AH63" s="506"/>
      <c r="AI63" s="5"/>
      <c r="AJ63" s="5"/>
    </row>
    <row r="64" spans="1:37" s="195" customFormat="1" ht="135" x14ac:dyDescent="0.25">
      <c r="A64" s="490"/>
      <c r="B64" s="415"/>
      <c r="C64" s="142"/>
      <c r="D64" s="148" t="s">
        <v>172</v>
      </c>
      <c r="E64" s="467"/>
      <c r="F64" s="134"/>
      <c r="G64" s="149"/>
      <c r="H64" s="134"/>
      <c r="I64" s="473"/>
      <c r="J64" s="179" t="s">
        <v>83</v>
      </c>
      <c r="K64" s="140" t="s">
        <v>173</v>
      </c>
      <c r="L64" s="128" t="s">
        <v>174</v>
      </c>
      <c r="M64" s="473"/>
      <c r="N64" s="374"/>
      <c r="O64" s="128" t="s">
        <v>175</v>
      </c>
      <c r="P64" s="119">
        <v>0.9</v>
      </c>
      <c r="Q64" s="119">
        <v>0.9</v>
      </c>
      <c r="R64" s="42" t="s">
        <v>155</v>
      </c>
      <c r="S64" s="209" t="s">
        <v>155</v>
      </c>
      <c r="T64" s="208" t="s">
        <v>155</v>
      </c>
      <c r="U64" s="208" t="s">
        <v>155</v>
      </c>
      <c r="V64" s="208" t="s">
        <v>155</v>
      </c>
      <c r="W64" s="208" t="s">
        <v>155</v>
      </c>
      <c r="X64" s="209" t="s">
        <v>155</v>
      </c>
      <c r="Y64" s="210" t="s">
        <v>155</v>
      </c>
      <c r="Z64" s="210" t="s">
        <v>155</v>
      </c>
      <c r="AA64" s="211" t="s">
        <v>155</v>
      </c>
      <c r="AB64" s="298" t="s">
        <v>155</v>
      </c>
      <c r="AC64" s="299" t="s">
        <v>155</v>
      </c>
      <c r="AD64" s="211"/>
      <c r="AE64" s="211" t="s">
        <v>155</v>
      </c>
      <c r="AF64" s="212"/>
      <c r="AG64" s="186" t="s">
        <v>426</v>
      </c>
      <c r="AH64" s="196"/>
      <c r="AI64" s="5"/>
      <c r="AJ64" s="5"/>
    </row>
    <row r="65" spans="1:37" ht="30" x14ac:dyDescent="0.25">
      <c r="A65" s="490"/>
      <c r="B65" s="415"/>
      <c r="C65" s="463" t="s">
        <v>176</v>
      </c>
      <c r="D65" s="136" t="s">
        <v>177</v>
      </c>
      <c r="E65" s="467"/>
      <c r="F65" s="432" t="s">
        <v>178</v>
      </c>
      <c r="G65" s="445">
        <v>662784000</v>
      </c>
      <c r="H65" s="445">
        <v>0</v>
      </c>
      <c r="I65" s="473"/>
      <c r="J65" s="433"/>
      <c r="K65" s="432" t="s">
        <v>179</v>
      </c>
      <c r="L65" s="466" t="s">
        <v>180</v>
      </c>
      <c r="M65" s="473"/>
      <c r="N65" s="374"/>
      <c r="O65" s="438" t="s">
        <v>181</v>
      </c>
      <c r="P65" s="336">
        <v>0.7</v>
      </c>
      <c r="Q65" s="336">
        <v>0.7</v>
      </c>
      <c r="R65" s="417" t="s">
        <v>155</v>
      </c>
      <c r="S65" s="405" t="s">
        <v>155</v>
      </c>
      <c r="T65" s="328" t="s">
        <v>155</v>
      </c>
      <c r="U65" s="328" t="s">
        <v>155</v>
      </c>
      <c r="V65" s="328" t="s">
        <v>155</v>
      </c>
      <c r="W65" s="328" t="s">
        <v>155</v>
      </c>
      <c r="X65" s="405" t="s">
        <v>155</v>
      </c>
      <c r="Y65" s="405" t="s">
        <v>155</v>
      </c>
      <c r="Z65" s="405" t="s">
        <v>155</v>
      </c>
      <c r="AA65" s="328" t="s">
        <v>155</v>
      </c>
      <c r="AB65" s="317" t="s">
        <v>155</v>
      </c>
      <c r="AC65" s="327" t="s">
        <v>155</v>
      </c>
      <c r="AD65" s="328"/>
      <c r="AE65" s="405" t="s">
        <v>155</v>
      </c>
      <c r="AF65" s="405"/>
      <c r="AG65" s="378"/>
      <c r="AH65" s="381" t="s">
        <v>434</v>
      </c>
      <c r="AI65" s="5"/>
      <c r="AJ65" s="5"/>
      <c r="AK65" s="5"/>
    </row>
    <row r="66" spans="1:37" ht="45" x14ac:dyDescent="0.25">
      <c r="A66" s="490"/>
      <c r="B66" s="415"/>
      <c r="C66" s="464"/>
      <c r="D66" s="32" t="s">
        <v>182</v>
      </c>
      <c r="E66" s="467"/>
      <c r="F66" s="413"/>
      <c r="G66" s="459"/>
      <c r="H66" s="459"/>
      <c r="I66" s="473"/>
      <c r="J66" s="433"/>
      <c r="K66" s="413"/>
      <c r="L66" s="411"/>
      <c r="M66" s="473"/>
      <c r="N66" s="374"/>
      <c r="O66" s="439"/>
      <c r="P66" s="350"/>
      <c r="Q66" s="350"/>
      <c r="R66" s="374"/>
      <c r="S66" s="318"/>
      <c r="T66" s="329"/>
      <c r="U66" s="329"/>
      <c r="V66" s="329"/>
      <c r="W66" s="329"/>
      <c r="X66" s="318"/>
      <c r="Y66" s="318"/>
      <c r="Z66" s="318"/>
      <c r="AA66" s="329"/>
      <c r="AB66" s="318"/>
      <c r="AC66" s="322"/>
      <c r="AD66" s="329"/>
      <c r="AE66" s="318"/>
      <c r="AF66" s="318"/>
      <c r="AG66" s="379"/>
      <c r="AH66" s="382"/>
    </row>
    <row r="67" spans="1:37" ht="30" x14ac:dyDescent="0.25">
      <c r="A67" s="490"/>
      <c r="B67" s="415"/>
      <c r="C67" s="464"/>
      <c r="D67" s="32" t="s">
        <v>183</v>
      </c>
      <c r="E67" s="467"/>
      <c r="F67" s="413"/>
      <c r="G67" s="459"/>
      <c r="H67" s="459"/>
      <c r="I67" s="473"/>
      <c r="J67" s="433"/>
      <c r="K67" s="413"/>
      <c r="L67" s="411"/>
      <c r="M67" s="473"/>
      <c r="N67" s="374"/>
      <c r="O67" s="439"/>
      <c r="P67" s="350"/>
      <c r="Q67" s="350"/>
      <c r="R67" s="374"/>
      <c r="S67" s="318"/>
      <c r="T67" s="329"/>
      <c r="U67" s="329"/>
      <c r="V67" s="329"/>
      <c r="W67" s="329"/>
      <c r="X67" s="318"/>
      <c r="Y67" s="318"/>
      <c r="Z67" s="318"/>
      <c r="AA67" s="329"/>
      <c r="AB67" s="318"/>
      <c r="AC67" s="322"/>
      <c r="AD67" s="329"/>
      <c r="AE67" s="318"/>
      <c r="AF67" s="318"/>
      <c r="AG67" s="379"/>
      <c r="AH67" s="382"/>
    </row>
    <row r="68" spans="1:37" ht="30" x14ac:dyDescent="0.25">
      <c r="A68" s="490"/>
      <c r="B68" s="415"/>
      <c r="C68" s="464"/>
      <c r="D68" s="32" t="s">
        <v>184</v>
      </c>
      <c r="E68" s="452"/>
      <c r="F68" s="413"/>
      <c r="G68" s="459"/>
      <c r="H68" s="459"/>
      <c r="I68" s="473"/>
      <c r="J68" s="433"/>
      <c r="K68" s="413"/>
      <c r="L68" s="411"/>
      <c r="M68" s="473"/>
      <c r="N68" s="374"/>
      <c r="O68" s="439"/>
      <c r="P68" s="350"/>
      <c r="Q68" s="350"/>
      <c r="R68" s="374"/>
      <c r="S68" s="318"/>
      <c r="T68" s="329"/>
      <c r="U68" s="329"/>
      <c r="V68" s="329"/>
      <c r="W68" s="329"/>
      <c r="X68" s="318"/>
      <c r="Y68" s="318"/>
      <c r="Z68" s="318"/>
      <c r="AA68" s="329"/>
      <c r="AB68" s="318"/>
      <c r="AC68" s="322"/>
      <c r="AD68" s="329"/>
      <c r="AE68" s="318"/>
      <c r="AF68" s="318"/>
      <c r="AG68" s="379"/>
      <c r="AH68" s="382"/>
    </row>
    <row r="69" spans="1:37" ht="14.25" customHeight="1" x14ac:dyDescent="0.25">
      <c r="A69" s="490"/>
      <c r="B69" s="415"/>
      <c r="C69" s="464"/>
      <c r="D69" s="32" t="s">
        <v>185</v>
      </c>
      <c r="E69" s="401" t="s">
        <v>186</v>
      </c>
      <c r="F69" s="413"/>
      <c r="G69" s="459"/>
      <c r="H69" s="459"/>
      <c r="I69" s="473"/>
      <c r="J69" s="433"/>
      <c r="K69" s="413"/>
      <c r="L69" s="411"/>
      <c r="M69" s="473"/>
      <c r="N69" s="374"/>
      <c r="O69" s="439"/>
      <c r="P69" s="350"/>
      <c r="Q69" s="350"/>
      <c r="R69" s="374"/>
      <c r="S69" s="318"/>
      <c r="T69" s="329"/>
      <c r="U69" s="329"/>
      <c r="V69" s="329"/>
      <c r="W69" s="329"/>
      <c r="X69" s="318"/>
      <c r="Y69" s="318"/>
      <c r="Z69" s="318"/>
      <c r="AA69" s="329"/>
      <c r="AB69" s="318"/>
      <c r="AC69" s="322"/>
      <c r="AD69" s="329"/>
      <c r="AE69" s="318"/>
      <c r="AF69" s="318"/>
      <c r="AG69" s="379"/>
      <c r="AH69" s="382"/>
    </row>
    <row r="70" spans="1:37" ht="30" x14ac:dyDescent="0.25">
      <c r="A70" s="490"/>
      <c r="B70" s="415"/>
      <c r="C70" s="464"/>
      <c r="D70" s="32" t="s">
        <v>187</v>
      </c>
      <c r="E70" s="467"/>
      <c r="F70" s="413"/>
      <c r="G70" s="459"/>
      <c r="H70" s="459"/>
      <c r="I70" s="473"/>
      <c r="J70" s="433"/>
      <c r="K70" s="413"/>
      <c r="L70" s="411"/>
      <c r="M70" s="473"/>
      <c r="N70" s="374"/>
      <c r="O70" s="439"/>
      <c r="P70" s="350"/>
      <c r="Q70" s="350"/>
      <c r="R70" s="374"/>
      <c r="S70" s="318"/>
      <c r="T70" s="329"/>
      <c r="U70" s="329"/>
      <c r="V70" s="329"/>
      <c r="W70" s="329"/>
      <c r="X70" s="318"/>
      <c r="Y70" s="318"/>
      <c r="Z70" s="318"/>
      <c r="AA70" s="329"/>
      <c r="AB70" s="318"/>
      <c r="AC70" s="322"/>
      <c r="AD70" s="329"/>
      <c r="AE70" s="318"/>
      <c r="AF70" s="318"/>
      <c r="AG70" s="379"/>
      <c r="AH70" s="382"/>
    </row>
    <row r="71" spans="1:37" ht="30" x14ac:dyDescent="0.25">
      <c r="A71" s="490"/>
      <c r="B71" s="415"/>
      <c r="C71" s="464"/>
      <c r="D71" s="32" t="s">
        <v>188</v>
      </c>
      <c r="E71" s="452"/>
      <c r="F71" s="413"/>
      <c r="G71" s="459"/>
      <c r="H71" s="459"/>
      <c r="I71" s="473"/>
      <c r="J71" s="433"/>
      <c r="K71" s="413"/>
      <c r="L71" s="411"/>
      <c r="M71" s="473"/>
      <c r="N71" s="374"/>
      <c r="O71" s="439"/>
      <c r="P71" s="350"/>
      <c r="Q71" s="350"/>
      <c r="R71" s="374"/>
      <c r="S71" s="318"/>
      <c r="T71" s="329"/>
      <c r="U71" s="329"/>
      <c r="V71" s="329"/>
      <c r="W71" s="329"/>
      <c r="X71" s="318"/>
      <c r="Y71" s="318"/>
      <c r="Z71" s="318"/>
      <c r="AA71" s="329"/>
      <c r="AB71" s="318"/>
      <c r="AC71" s="322"/>
      <c r="AD71" s="329"/>
      <c r="AE71" s="318"/>
      <c r="AF71" s="318"/>
      <c r="AG71" s="379"/>
      <c r="AH71" s="382"/>
    </row>
    <row r="72" spans="1:37" ht="45" x14ac:dyDescent="0.25">
      <c r="A72" s="490"/>
      <c r="B72" s="415"/>
      <c r="C72" s="465"/>
      <c r="D72" s="35" t="s">
        <v>189</v>
      </c>
      <c r="E72" s="401" t="s">
        <v>168</v>
      </c>
      <c r="F72" s="414"/>
      <c r="G72" s="446"/>
      <c r="H72" s="446"/>
      <c r="I72" s="473"/>
      <c r="J72" s="434"/>
      <c r="K72" s="414"/>
      <c r="L72" s="412"/>
      <c r="M72" s="473"/>
      <c r="N72" s="374"/>
      <c r="O72" s="440"/>
      <c r="P72" s="390"/>
      <c r="Q72" s="390"/>
      <c r="R72" s="375"/>
      <c r="S72" s="319"/>
      <c r="T72" s="330"/>
      <c r="U72" s="330"/>
      <c r="V72" s="330"/>
      <c r="W72" s="330"/>
      <c r="X72" s="319"/>
      <c r="Y72" s="319"/>
      <c r="Z72" s="319"/>
      <c r="AA72" s="330"/>
      <c r="AB72" s="319"/>
      <c r="AC72" s="323"/>
      <c r="AD72" s="330"/>
      <c r="AE72" s="319"/>
      <c r="AF72" s="319"/>
      <c r="AG72" s="380"/>
      <c r="AH72" s="383"/>
    </row>
    <row r="73" spans="1:37" ht="30" x14ac:dyDescent="0.25">
      <c r="A73" s="490"/>
      <c r="B73" s="415"/>
      <c r="C73" s="449" t="s">
        <v>190</v>
      </c>
      <c r="D73" s="32" t="s">
        <v>191</v>
      </c>
      <c r="E73" s="467"/>
      <c r="F73" s="432" t="s">
        <v>178</v>
      </c>
      <c r="G73" s="445">
        <v>57240000</v>
      </c>
      <c r="H73" s="45"/>
      <c r="I73" s="473"/>
      <c r="J73" s="441" t="s">
        <v>74</v>
      </c>
      <c r="K73" s="432" t="s">
        <v>192</v>
      </c>
      <c r="L73" s="474" t="s">
        <v>435</v>
      </c>
      <c r="M73" s="473"/>
      <c r="N73" s="374"/>
      <c r="O73" s="438" t="s">
        <v>193</v>
      </c>
      <c r="P73" s="336">
        <v>0.95</v>
      </c>
      <c r="Q73" s="336">
        <v>0.95</v>
      </c>
      <c r="R73" s="366">
        <v>0.95</v>
      </c>
      <c r="S73" s="320">
        <v>0</v>
      </c>
      <c r="T73" s="359">
        <v>0</v>
      </c>
      <c r="U73" s="359">
        <v>0</v>
      </c>
      <c r="V73" s="359">
        <v>0</v>
      </c>
      <c r="W73" s="359">
        <v>0</v>
      </c>
      <c r="X73" s="320">
        <v>0</v>
      </c>
      <c r="Y73" s="352">
        <v>0</v>
      </c>
      <c r="Z73" s="352">
        <v>0</v>
      </c>
      <c r="AA73" s="331">
        <v>0</v>
      </c>
      <c r="AB73" s="320">
        <v>0</v>
      </c>
      <c r="AC73" s="321">
        <v>0</v>
      </c>
      <c r="AD73" s="328"/>
      <c r="AE73" s="359">
        <f>AVERAGE(S73:AA77)</f>
        <v>0</v>
      </c>
      <c r="AF73" s="359">
        <v>0</v>
      </c>
      <c r="AG73" s="353" t="s">
        <v>427</v>
      </c>
      <c r="AH73" s="356" t="s">
        <v>436</v>
      </c>
    </row>
    <row r="74" spans="1:37" ht="14.25" customHeight="1" x14ac:dyDescent="0.25">
      <c r="A74" s="490"/>
      <c r="B74" s="415"/>
      <c r="C74" s="450"/>
      <c r="D74" s="32" t="s">
        <v>194</v>
      </c>
      <c r="E74" s="467"/>
      <c r="F74" s="413"/>
      <c r="G74" s="459"/>
      <c r="H74" s="46"/>
      <c r="I74" s="473"/>
      <c r="J74" s="433"/>
      <c r="K74" s="413"/>
      <c r="L74" s="411"/>
      <c r="M74" s="473"/>
      <c r="N74" s="374"/>
      <c r="O74" s="439"/>
      <c r="P74" s="350"/>
      <c r="Q74" s="350"/>
      <c r="R74" s="367"/>
      <c r="S74" s="369"/>
      <c r="T74" s="371"/>
      <c r="U74" s="371"/>
      <c r="V74" s="371"/>
      <c r="W74" s="371"/>
      <c r="X74" s="369"/>
      <c r="Y74" s="339"/>
      <c r="Z74" s="339"/>
      <c r="AA74" s="332"/>
      <c r="AB74" s="318"/>
      <c r="AC74" s="322"/>
      <c r="AD74" s="329"/>
      <c r="AE74" s="371"/>
      <c r="AF74" s="371"/>
      <c r="AG74" s="354"/>
      <c r="AH74" s="357"/>
    </row>
    <row r="75" spans="1:37" ht="14.25" customHeight="1" x14ac:dyDescent="0.25">
      <c r="A75" s="490"/>
      <c r="B75" s="415"/>
      <c r="C75" s="450"/>
      <c r="D75" s="32" t="s">
        <v>195</v>
      </c>
      <c r="E75" s="467"/>
      <c r="F75" s="414"/>
      <c r="G75" s="446"/>
      <c r="H75" s="47"/>
      <c r="I75" s="473"/>
      <c r="J75" s="433"/>
      <c r="K75" s="413"/>
      <c r="L75" s="411"/>
      <c r="M75" s="473"/>
      <c r="N75" s="374"/>
      <c r="O75" s="439"/>
      <c r="P75" s="350"/>
      <c r="Q75" s="350"/>
      <c r="R75" s="367"/>
      <c r="S75" s="369"/>
      <c r="T75" s="371"/>
      <c r="U75" s="371"/>
      <c r="V75" s="371"/>
      <c r="W75" s="371"/>
      <c r="X75" s="369"/>
      <c r="Y75" s="339"/>
      <c r="Z75" s="339"/>
      <c r="AA75" s="332"/>
      <c r="AB75" s="318"/>
      <c r="AC75" s="322"/>
      <c r="AD75" s="329"/>
      <c r="AE75" s="371"/>
      <c r="AF75" s="371"/>
      <c r="AG75" s="354"/>
      <c r="AH75" s="357"/>
    </row>
    <row r="76" spans="1:37" ht="14.25" customHeight="1" x14ac:dyDescent="0.25">
      <c r="A76" s="490"/>
      <c r="B76" s="415"/>
      <c r="C76" s="450"/>
      <c r="D76" s="32" t="s">
        <v>196</v>
      </c>
      <c r="E76" s="452"/>
      <c r="F76" s="432" t="s">
        <v>178</v>
      </c>
      <c r="G76" s="445">
        <v>34000000</v>
      </c>
      <c r="H76" s="447"/>
      <c r="I76" s="473"/>
      <c r="J76" s="433"/>
      <c r="K76" s="413"/>
      <c r="L76" s="411"/>
      <c r="M76" s="473"/>
      <c r="N76" s="374"/>
      <c r="O76" s="439"/>
      <c r="P76" s="350"/>
      <c r="Q76" s="350"/>
      <c r="R76" s="367"/>
      <c r="S76" s="369"/>
      <c r="T76" s="371"/>
      <c r="U76" s="371"/>
      <c r="V76" s="371"/>
      <c r="W76" s="371"/>
      <c r="X76" s="369"/>
      <c r="Y76" s="339"/>
      <c r="Z76" s="339"/>
      <c r="AA76" s="332"/>
      <c r="AB76" s="318"/>
      <c r="AC76" s="322"/>
      <c r="AD76" s="329"/>
      <c r="AE76" s="371"/>
      <c r="AF76" s="371"/>
      <c r="AG76" s="354"/>
      <c r="AH76" s="357"/>
    </row>
    <row r="77" spans="1:37" ht="45" x14ac:dyDescent="0.25">
      <c r="A77" s="490"/>
      <c r="B77" s="415"/>
      <c r="C77" s="451"/>
      <c r="D77" s="32" t="s">
        <v>197</v>
      </c>
      <c r="E77" s="48" t="s">
        <v>198</v>
      </c>
      <c r="F77" s="414"/>
      <c r="G77" s="446"/>
      <c r="H77" s="448"/>
      <c r="I77" s="473"/>
      <c r="J77" s="434"/>
      <c r="K77" s="414"/>
      <c r="L77" s="412"/>
      <c r="M77" s="473"/>
      <c r="N77" s="374"/>
      <c r="O77" s="440"/>
      <c r="P77" s="390"/>
      <c r="Q77" s="390"/>
      <c r="R77" s="368"/>
      <c r="S77" s="370"/>
      <c r="T77" s="372"/>
      <c r="U77" s="372"/>
      <c r="V77" s="372"/>
      <c r="W77" s="372"/>
      <c r="X77" s="370"/>
      <c r="Y77" s="418"/>
      <c r="Z77" s="418"/>
      <c r="AA77" s="333"/>
      <c r="AB77" s="319"/>
      <c r="AC77" s="323"/>
      <c r="AD77" s="330"/>
      <c r="AE77" s="372"/>
      <c r="AF77" s="372"/>
      <c r="AG77" s="355"/>
      <c r="AH77" s="358"/>
    </row>
    <row r="78" spans="1:37" ht="132.75" customHeight="1" x14ac:dyDescent="0.25">
      <c r="A78" s="490"/>
      <c r="B78" s="415"/>
      <c r="C78" s="449" t="s">
        <v>199</v>
      </c>
      <c r="D78" s="35" t="s">
        <v>200</v>
      </c>
      <c r="E78" s="401" t="s">
        <v>168</v>
      </c>
      <c r="F78" s="49"/>
      <c r="G78" s="28">
        <v>41524200</v>
      </c>
      <c r="H78" s="49"/>
      <c r="I78" s="473"/>
      <c r="J78" s="175" t="s">
        <v>157</v>
      </c>
      <c r="K78" s="137" t="s">
        <v>201</v>
      </c>
      <c r="L78" s="151" t="s">
        <v>202</v>
      </c>
      <c r="M78" s="473"/>
      <c r="N78" s="374"/>
      <c r="O78" s="56" t="s">
        <v>203</v>
      </c>
      <c r="P78" s="135">
        <v>0.9</v>
      </c>
      <c r="Q78" s="135">
        <v>0.9</v>
      </c>
      <c r="R78" s="120">
        <v>0.9</v>
      </c>
      <c r="S78" s="218">
        <v>0.97799999999999998</v>
      </c>
      <c r="T78" s="218">
        <v>0.97330000000000005</v>
      </c>
      <c r="U78" s="261">
        <v>0.97</v>
      </c>
      <c r="V78" s="213">
        <v>0.96330000000000005</v>
      </c>
      <c r="W78" s="213">
        <v>0.98560000000000003</v>
      </c>
      <c r="X78" s="213">
        <v>0.96209999999999996</v>
      </c>
      <c r="Y78" s="213">
        <v>0.98460000000000003</v>
      </c>
      <c r="Z78" s="214">
        <v>0.99170000000000003</v>
      </c>
      <c r="AA78" s="214">
        <v>0.96970000000000001</v>
      </c>
      <c r="AB78" s="213">
        <v>0.98219999999999996</v>
      </c>
      <c r="AC78" s="300">
        <v>0.95240000000000002</v>
      </c>
      <c r="AD78" s="211"/>
      <c r="AE78" s="215">
        <f>AVERAGE(S78:AD79)</f>
        <v>0.97607500000000014</v>
      </c>
      <c r="AF78" s="216">
        <f>AE78/Q78</f>
        <v>1.084527777777778</v>
      </c>
      <c r="AG78" s="187"/>
      <c r="AH78" s="280" t="s">
        <v>472</v>
      </c>
    </row>
    <row r="79" spans="1:37" ht="46.5" customHeight="1" x14ac:dyDescent="0.25">
      <c r="A79" s="490"/>
      <c r="B79" s="415"/>
      <c r="C79" s="450"/>
      <c r="D79" s="35" t="s">
        <v>204</v>
      </c>
      <c r="E79" s="452"/>
      <c r="F79" s="42" t="s">
        <v>54</v>
      </c>
      <c r="G79" s="28">
        <v>57240000</v>
      </c>
      <c r="H79" s="49"/>
      <c r="I79" s="473"/>
      <c r="J79" s="175" t="s">
        <v>74</v>
      </c>
      <c r="K79" s="29" t="s">
        <v>205</v>
      </c>
      <c r="L79" s="29" t="s">
        <v>206</v>
      </c>
      <c r="M79" s="473"/>
      <c r="N79" s="374"/>
      <c r="O79" s="30" t="s">
        <v>207</v>
      </c>
      <c r="P79" s="150">
        <v>0.9</v>
      </c>
      <c r="Q79" s="150">
        <v>0.9</v>
      </c>
      <c r="R79" s="120">
        <v>0.9</v>
      </c>
      <c r="S79" s="217" t="s">
        <v>155</v>
      </c>
      <c r="T79" s="217" t="s">
        <v>155</v>
      </c>
      <c r="U79" s="217" t="s">
        <v>155</v>
      </c>
      <c r="V79" s="217" t="s">
        <v>155</v>
      </c>
      <c r="W79" s="217" t="s">
        <v>155</v>
      </c>
      <c r="X79" s="218">
        <v>1</v>
      </c>
      <c r="Y79" s="210" t="s">
        <v>155</v>
      </c>
      <c r="Z79" s="210" t="s">
        <v>155</v>
      </c>
      <c r="AA79" s="211" t="s">
        <v>155</v>
      </c>
      <c r="AB79" s="298" t="s">
        <v>155</v>
      </c>
      <c r="AC79" s="299" t="s">
        <v>155</v>
      </c>
      <c r="AD79" s="211"/>
      <c r="AE79" s="215">
        <f>AVERAGE(X79)</f>
        <v>1</v>
      </c>
      <c r="AF79" s="216">
        <f>AE79/Q79</f>
        <v>1.1111111111111112</v>
      </c>
      <c r="AG79" s="187"/>
      <c r="AH79" s="198" t="s">
        <v>443</v>
      </c>
    </row>
    <row r="80" spans="1:37" ht="177.75" customHeight="1" thickBot="1" x14ac:dyDescent="0.3">
      <c r="A80" s="490"/>
      <c r="B80" s="415"/>
      <c r="C80" s="451"/>
      <c r="D80" s="35" t="s">
        <v>208</v>
      </c>
      <c r="E80" s="137" t="s">
        <v>209</v>
      </c>
      <c r="F80" s="49"/>
      <c r="G80" s="28"/>
      <c r="H80" s="49"/>
      <c r="I80" s="473"/>
      <c r="J80" s="175" t="s">
        <v>157</v>
      </c>
      <c r="K80" s="29" t="s">
        <v>210</v>
      </c>
      <c r="L80" s="29" t="s">
        <v>211</v>
      </c>
      <c r="M80" s="473"/>
      <c r="N80" s="374"/>
      <c r="O80" s="34" t="s">
        <v>212</v>
      </c>
      <c r="P80" s="33">
        <v>0.95</v>
      </c>
      <c r="Q80" s="33">
        <v>0.95</v>
      </c>
      <c r="R80" s="55">
        <v>95</v>
      </c>
      <c r="S80" s="217">
        <v>0.97809999999999997</v>
      </c>
      <c r="T80" s="217">
        <v>0.97330000000000005</v>
      </c>
      <c r="U80" s="218">
        <v>0.97</v>
      </c>
      <c r="V80" s="213">
        <v>0.91600000000000004</v>
      </c>
      <c r="W80" s="219">
        <v>0.90210000000000001</v>
      </c>
      <c r="X80" s="219">
        <v>0.96209999999999996</v>
      </c>
      <c r="Y80" s="219">
        <v>0.98460000000000003</v>
      </c>
      <c r="Z80" s="220">
        <v>0.98360000000000003</v>
      </c>
      <c r="AA80" s="269">
        <v>0.98019999999999996</v>
      </c>
      <c r="AB80" s="219">
        <v>0.98250000000000004</v>
      </c>
      <c r="AC80" s="301">
        <v>1</v>
      </c>
      <c r="AD80" s="221"/>
      <c r="AE80" s="222">
        <f>AVERAGE(S80:AC80)</f>
        <v>0.96659090909090928</v>
      </c>
      <c r="AF80" s="216">
        <f>AE80/Q80</f>
        <v>1.0174641148325361</v>
      </c>
      <c r="AG80" s="187"/>
      <c r="AH80" s="280" t="s">
        <v>473</v>
      </c>
    </row>
    <row r="81" spans="1:35" ht="60" x14ac:dyDescent="0.25">
      <c r="A81" s="492" t="s">
        <v>25</v>
      </c>
      <c r="B81" s="494" t="s">
        <v>213</v>
      </c>
      <c r="C81" s="570" t="s">
        <v>214</v>
      </c>
      <c r="D81" s="31" t="s">
        <v>215</v>
      </c>
      <c r="E81" s="571" t="s">
        <v>216</v>
      </c>
      <c r="F81" s="536"/>
      <c r="G81" s="537">
        <v>0</v>
      </c>
      <c r="H81" s="536"/>
      <c r="I81" s="473"/>
      <c r="J81" s="455" t="s">
        <v>74</v>
      </c>
      <c r="K81" s="435" t="s">
        <v>217</v>
      </c>
      <c r="L81" s="435" t="s">
        <v>218</v>
      </c>
      <c r="M81" s="473"/>
      <c r="N81" s="374"/>
      <c r="O81" s="438" t="s">
        <v>219</v>
      </c>
      <c r="P81" s="336">
        <v>0.9</v>
      </c>
      <c r="Q81" s="336">
        <v>0.9</v>
      </c>
      <c r="R81" s="373">
        <v>100</v>
      </c>
      <c r="S81" s="376" t="s">
        <v>155</v>
      </c>
      <c r="T81" s="377" t="s">
        <v>155</v>
      </c>
      <c r="U81" s="377" t="s">
        <v>155</v>
      </c>
      <c r="V81" s="377" t="s">
        <v>155</v>
      </c>
      <c r="W81" s="328" t="s">
        <v>155</v>
      </c>
      <c r="X81" s="320">
        <v>0</v>
      </c>
      <c r="Y81" s="320">
        <v>0</v>
      </c>
      <c r="Z81" s="320">
        <v>0</v>
      </c>
      <c r="AA81" s="320">
        <v>0</v>
      </c>
      <c r="AB81" s="320">
        <v>0</v>
      </c>
      <c r="AC81" s="321">
        <v>0</v>
      </c>
      <c r="AD81" s="324"/>
      <c r="AE81" s="359">
        <v>0</v>
      </c>
      <c r="AF81" s="360">
        <v>0</v>
      </c>
      <c r="AG81" s="361"/>
      <c r="AH81" s="364" t="s">
        <v>437</v>
      </c>
    </row>
    <row r="82" spans="1:35" ht="9.75" customHeight="1" x14ac:dyDescent="0.25">
      <c r="A82" s="490"/>
      <c r="B82" s="415"/>
      <c r="C82" s="465"/>
      <c r="D82" s="35" t="s">
        <v>220</v>
      </c>
      <c r="E82" s="572"/>
      <c r="F82" s="457"/>
      <c r="G82" s="459"/>
      <c r="H82" s="457"/>
      <c r="I82" s="473"/>
      <c r="J82" s="455"/>
      <c r="K82" s="436"/>
      <c r="L82" s="437"/>
      <c r="M82" s="473"/>
      <c r="N82" s="374"/>
      <c r="O82" s="440"/>
      <c r="P82" s="390"/>
      <c r="Q82" s="390"/>
      <c r="R82" s="374"/>
      <c r="S82" s="318" t="s">
        <v>155</v>
      </c>
      <c r="T82" s="329" t="s">
        <v>155</v>
      </c>
      <c r="U82" s="329" t="s">
        <v>155</v>
      </c>
      <c r="V82" s="329" t="s">
        <v>155</v>
      </c>
      <c r="W82" s="329" t="s">
        <v>155</v>
      </c>
      <c r="X82" s="318"/>
      <c r="Y82" s="318"/>
      <c r="Z82" s="318"/>
      <c r="AA82" s="318"/>
      <c r="AB82" s="318"/>
      <c r="AC82" s="322"/>
      <c r="AD82" s="325"/>
      <c r="AE82" s="329"/>
      <c r="AF82" s="329"/>
      <c r="AG82" s="362"/>
      <c r="AH82" s="364"/>
    </row>
    <row r="83" spans="1:35" ht="19.5" customHeight="1" x14ac:dyDescent="0.25">
      <c r="A83" s="490"/>
      <c r="B83" s="415"/>
      <c r="C83" s="465"/>
      <c r="D83" s="35" t="s">
        <v>221</v>
      </c>
      <c r="E83" s="572"/>
      <c r="F83" s="457"/>
      <c r="G83" s="459"/>
      <c r="H83" s="457"/>
      <c r="I83" s="473"/>
      <c r="J83" s="455"/>
      <c r="K83" s="437"/>
      <c r="L83" s="437"/>
      <c r="M83" s="473"/>
      <c r="N83" s="374"/>
      <c r="O83" s="440"/>
      <c r="P83" s="390"/>
      <c r="Q83" s="390"/>
      <c r="R83" s="375"/>
      <c r="S83" s="319" t="s">
        <v>155</v>
      </c>
      <c r="T83" s="330" t="s">
        <v>155</v>
      </c>
      <c r="U83" s="330" t="s">
        <v>155</v>
      </c>
      <c r="V83" s="330" t="s">
        <v>155</v>
      </c>
      <c r="W83" s="330" t="s">
        <v>155</v>
      </c>
      <c r="X83" s="319"/>
      <c r="Y83" s="319"/>
      <c r="Z83" s="319"/>
      <c r="AA83" s="319"/>
      <c r="AB83" s="319"/>
      <c r="AC83" s="323"/>
      <c r="AD83" s="326"/>
      <c r="AE83" s="330"/>
      <c r="AF83" s="330"/>
      <c r="AG83" s="363"/>
      <c r="AH83" s="365"/>
    </row>
    <row r="84" spans="1:35" ht="56.25" customHeight="1" x14ac:dyDescent="0.25">
      <c r="A84" s="490"/>
      <c r="B84" s="415"/>
      <c r="C84" s="449" t="s">
        <v>222</v>
      </c>
      <c r="D84" s="35" t="s">
        <v>223</v>
      </c>
      <c r="E84" s="572"/>
      <c r="F84" s="457"/>
      <c r="G84" s="459"/>
      <c r="H84" s="457"/>
      <c r="I84" s="473"/>
      <c r="J84" s="455"/>
      <c r="K84" s="435" t="s">
        <v>224</v>
      </c>
      <c r="L84" s="435" t="s">
        <v>228</v>
      </c>
      <c r="M84" s="473"/>
      <c r="N84" s="374"/>
      <c r="O84" s="438" t="s">
        <v>229</v>
      </c>
      <c r="P84" s="336">
        <v>0.9</v>
      </c>
      <c r="Q84" s="336">
        <v>0.9</v>
      </c>
      <c r="R84" s="336">
        <v>0.9</v>
      </c>
      <c r="S84" s="352" t="s">
        <v>155</v>
      </c>
      <c r="T84" s="331" t="s">
        <v>155</v>
      </c>
      <c r="U84" s="331" t="s">
        <v>155</v>
      </c>
      <c r="V84" s="331" t="s">
        <v>155</v>
      </c>
      <c r="W84" s="331" t="s">
        <v>155</v>
      </c>
      <c r="X84" s="352">
        <v>1</v>
      </c>
      <c r="Y84" s="352" t="s">
        <v>155</v>
      </c>
      <c r="Z84" s="331" t="s">
        <v>155</v>
      </c>
      <c r="AA84" s="336" t="s">
        <v>155</v>
      </c>
      <c r="AB84" s="338" t="s">
        <v>155</v>
      </c>
      <c r="AC84" s="341" t="s">
        <v>155</v>
      </c>
      <c r="AD84" s="331"/>
      <c r="AE84" s="331">
        <f>AVERAGE(X84)</f>
        <v>1</v>
      </c>
      <c r="AF84" s="331">
        <f>AE84/Q84</f>
        <v>1.1111111111111112</v>
      </c>
      <c r="AG84" s="344"/>
      <c r="AH84" s="347" t="s">
        <v>438</v>
      </c>
    </row>
    <row r="85" spans="1:35" ht="27" customHeight="1" x14ac:dyDescent="0.25">
      <c r="A85" s="490"/>
      <c r="B85" s="415"/>
      <c r="C85" s="450"/>
      <c r="D85" s="35" t="s">
        <v>225</v>
      </c>
      <c r="E85" s="572"/>
      <c r="F85" s="457"/>
      <c r="G85" s="459"/>
      <c r="H85" s="457"/>
      <c r="I85" s="473"/>
      <c r="J85" s="455"/>
      <c r="K85" s="436"/>
      <c r="L85" s="436"/>
      <c r="M85" s="473"/>
      <c r="N85" s="374"/>
      <c r="O85" s="439"/>
      <c r="P85" s="350"/>
      <c r="Q85" s="350"/>
      <c r="R85" s="350"/>
      <c r="S85" s="339" t="s">
        <v>155</v>
      </c>
      <c r="T85" s="332" t="s">
        <v>155</v>
      </c>
      <c r="U85" s="332" t="s">
        <v>155</v>
      </c>
      <c r="V85" s="332" t="s">
        <v>155</v>
      </c>
      <c r="W85" s="332"/>
      <c r="X85" s="339"/>
      <c r="Y85" s="339"/>
      <c r="Z85" s="332"/>
      <c r="AA85" s="332"/>
      <c r="AB85" s="339"/>
      <c r="AC85" s="342"/>
      <c r="AD85" s="332"/>
      <c r="AE85" s="332"/>
      <c r="AF85" s="332"/>
      <c r="AG85" s="345"/>
      <c r="AH85" s="348"/>
    </row>
    <row r="86" spans="1:35" ht="29.25" customHeight="1" thickBot="1" x14ac:dyDescent="0.3">
      <c r="A86" s="493"/>
      <c r="B86" s="462"/>
      <c r="C86" s="453"/>
      <c r="D86" s="38" t="s">
        <v>226</v>
      </c>
      <c r="E86" s="573"/>
      <c r="F86" s="458"/>
      <c r="G86" s="460"/>
      <c r="H86" s="458"/>
      <c r="I86" s="473"/>
      <c r="J86" s="455"/>
      <c r="K86" s="437"/>
      <c r="L86" s="437"/>
      <c r="M86" s="473"/>
      <c r="N86" s="374"/>
      <c r="O86" s="440"/>
      <c r="P86" s="390"/>
      <c r="Q86" s="390"/>
      <c r="R86" s="351"/>
      <c r="S86" s="339" t="s">
        <v>155</v>
      </c>
      <c r="T86" s="332" t="s">
        <v>155</v>
      </c>
      <c r="U86" s="332" t="s">
        <v>155</v>
      </c>
      <c r="V86" s="332" t="s">
        <v>155</v>
      </c>
      <c r="W86" s="223" t="s">
        <v>155</v>
      </c>
      <c r="X86" s="339"/>
      <c r="Y86" s="340"/>
      <c r="Z86" s="337"/>
      <c r="AA86" s="337"/>
      <c r="AB86" s="340"/>
      <c r="AC86" s="343"/>
      <c r="AD86" s="337"/>
      <c r="AE86" s="337"/>
      <c r="AF86" s="337"/>
      <c r="AG86" s="346"/>
      <c r="AH86" s="349"/>
    </row>
    <row r="87" spans="1:35" s="7" customFormat="1" ht="75" x14ac:dyDescent="0.25">
      <c r="A87" s="581" t="s">
        <v>23</v>
      </c>
      <c r="B87" s="581" t="s">
        <v>144</v>
      </c>
      <c r="C87" s="582" t="s">
        <v>145</v>
      </c>
      <c r="D87" s="50" t="s">
        <v>146</v>
      </c>
      <c r="E87" s="37" t="s">
        <v>147</v>
      </c>
      <c r="F87" s="51" t="s">
        <v>54</v>
      </c>
      <c r="G87" s="52">
        <v>4660040</v>
      </c>
      <c r="H87" s="53"/>
      <c r="I87" s="463" t="s">
        <v>230</v>
      </c>
      <c r="J87" s="175" t="s">
        <v>83</v>
      </c>
      <c r="K87" s="53" t="s">
        <v>148</v>
      </c>
      <c r="L87" s="37" t="s">
        <v>149</v>
      </c>
      <c r="M87" s="583" t="s">
        <v>150</v>
      </c>
      <c r="N87" s="57" t="s">
        <v>59</v>
      </c>
      <c r="O87" s="58" t="s">
        <v>151</v>
      </c>
      <c r="P87" s="59">
        <v>0.95</v>
      </c>
      <c r="Q87" s="59">
        <v>0.95</v>
      </c>
      <c r="R87" s="59">
        <v>0.95</v>
      </c>
      <c r="S87" s="217" t="s">
        <v>155</v>
      </c>
      <c r="T87" s="217" t="s">
        <v>155</v>
      </c>
      <c r="U87" s="217" t="s">
        <v>155</v>
      </c>
      <c r="V87" s="217" t="s">
        <v>155</v>
      </c>
      <c r="W87" s="217" t="s">
        <v>155</v>
      </c>
      <c r="X87" s="217" t="s">
        <v>155</v>
      </c>
      <c r="Y87" s="217" t="s">
        <v>155</v>
      </c>
      <c r="Z87" s="216" t="s">
        <v>155</v>
      </c>
      <c r="AA87" s="216" t="s">
        <v>155</v>
      </c>
      <c r="AB87" s="217" t="s">
        <v>155</v>
      </c>
      <c r="AC87" s="291" t="s">
        <v>155</v>
      </c>
      <c r="AD87" s="216" t="s">
        <v>155</v>
      </c>
      <c r="AE87" s="216" t="s">
        <v>155</v>
      </c>
      <c r="AF87" s="216" t="s">
        <v>155</v>
      </c>
      <c r="AG87" s="188"/>
      <c r="AH87" s="158"/>
      <c r="AI87" s="7" t="s">
        <v>152</v>
      </c>
    </row>
    <row r="88" spans="1:35" s="7" customFormat="1" ht="75" x14ac:dyDescent="0.25">
      <c r="A88" s="581"/>
      <c r="B88" s="581"/>
      <c r="C88" s="582"/>
      <c r="D88" s="50" t="s">
        <v>153</v>
      </c>
      <c r="E88" s="37" t="s">
        <v>154</v>
      </c>
      <c r="F88" s="51" t="s">
        <v>54</v>
      </c>
      <c r="G88" s="52">
        <v>3450373</v>
      </c>
      <c r="H88" s="53"/>
      <c r="I88" s="464"/>
      <c r="J88" s="175" t="s">
        <v>83</v>
      </c>
      <c r="K88" s="53" t="s">
        <v>148</v>
      </c>
      <c r="L88" s="37" t="s">
        <v>149</v>
      </c>
      <c r="M88" s="584"/>
      <c r="N88" s="57" t="s">
        <v>59</v>
      </c>
      <c r="O88" s="58" t="s">
        <v>151</v>
      </c>
      <c r="P88" s="119">
        <v>0.95</v>
      </c>
      <c r="Q88" s="119">
        <v>0.95</v>
      </c>
      <c r="R88" s="119">
        <v>0.95</v>
      </c>
      <c r="S88" s="224" t="s">
        <v>155</v>
      </c>
      <c r="T88" s="224" t="s">
        <v>155</v>
      </c>
      <c r="U88" s="224" t="s">
        <v>155</v>
      </c>
      <c r="V88" s="224" t="s">
        <v>155</v>
      </c>
      <c r="W88" s="224" t="s">
        <v>155</v>
      </c>
      <c r="X88" s="224" t="s">
        <v>155</v>
      </c>
      <c r="Y88" s="217" t="s">
        <v>155</v>
      </c>
      <c r="Z88" s="216" t="s">
        <v>155</v>
      </c>
      <c r="AA88" s="216" t="s">
        <v>155</v>
      </c>
      <c r="AB88" s="217" t="s">
        <v>155</v>
      </c>
      <c r="AC88" s="291" t="s">
        <v>155</v>
      </c>
      <c r="AD88" s="216" t="s">
        <v>155</v>
      </c>
      <c r="AE88" s="216" t="s">
        <v>155</v>
      </c>
      <c r="AF88" s="216" t="s">
        <v>155</v>
      </c>
      <c r="AG88" s="188"/>
      <c r="AH88" s="158"/>
    </row>
    <row r="89" spans="1:35" s="7" customFormat="1" ht="101.25" x14ac:dyDescent="0.25">
      <c r="A89" s="581"/>
      <c r="B89" s="581"/>
      <c r="C89" s="582"/>
      <c r="D89" s="50" t="s">
        <v>156</v>
      </c>
      <c r="E89" s="586"/>
      <c r="F89" s="51" t="s">
        <v>54</v>
      </c>
      <c r="G89" s="52">
        <v>6000000</v>
      </c>
      <c r="H89" s="53"/>
      <c r="I89" s="464"/>
      <c r="J89" s="175" t="s">
        <v>169</v>
      </c>
      <c r="K89" s="53" t="s">
        <v>430</v>
      </c>
      <c r="L89" s="37" t="s">
        <v>428</v>
      </c>
      <c r="M89" s="585"/>
      <c r="N89" s="57" t="s">
        <v>59</v>
      </c>
      <c r="O89" s="132" t="s">
        <v>151</v>
      </c>
      <c r="P89" s="119">
        <v>0.95</v>
      </c>
      <c r="Q89" s="119">
        <v>0.95</v>
      </c>
      <c r="R89" s="119">
        <v>0.95</v>
      </c>
      <c r="S89" s="262">
        <v>0</v>
      </c>
      <c r="T89" s="262">
        <v>0</v>
      </c>
      <c r="U89" s="263">
        <v>0.83330000000000004</v>
      </c>
      <c r="V89" s="217" t="s">
        <v>155</v>
      </c>
      <c r="W89" s="217" t="s">
        <v>155</v>
      </c>
      <c r="X89" s="217">
        <v>1</v>
      </c>
      <c r="Y89" s="217" t="s">
        <v>155</v>
      </c>
      <c r="Z89" s="217" t="s">
        <v>155</v>
      </c>
      <c r="AA89" s="216">
        <v>0.94140000000000001</v>
      </c>
      <c r="AB89" s="217">
        <v>0</v>
      </c>
      <c r="AC89" s="291">
        <v>0</v>
      </c>
      <c r="AD89" s="225"/>
      <c r="AE89" s="216">
        <f>AVERAGE(U89:AA89)</f>
        <v>0.92490000000000006</v>
      </c>
      <c r="AF89" s="206">
        <f>AE89/Q89</f>
        <v>0.97357894736842121</v>
      </c>
      <c r="AG89" s="189" t="s">
        <v>286</v>
      </c>
      <c r="AH89" s="201" t="s">
        <v>445</v>
      </c>
    </row>
    <row r="90" spans="1:35" s="7" customFormat="1" ht="105" x14ac:dyDescent="0.25">
      <c r="A90" s="581"/>
      <c r="B90" s="581"/>
      <c r="C90" s="35" t="s">
        <v>158</v>
      </c>
      <c r="D90" s="54" t="s">
        <v>159</v>
      </c>
      <c r="E90" s="586"/>
      <c r="F90" s="51" t="s">
        <v>54</v>
      </c>
      <c r="G90" s="52">
        <v>14813283</v>
      </c>
      <c r="H90" s="53"/>
      <c r="I90" s="464"/>
      <c r="J90" s="175" t="s">
        <v>83</v>
      </c>
      <c r="K90" s="53" t="s">
        <v>160</v>
      </c>
      <c r="L90" s="60" t="s">
        <v>161</v>
      </c>
      <c r="M90" s="584"/>
      <c r="N90" s="57" t="s">
        <v>59</v>
      </c>
      <c r="O90" s="58" t="s">
        <v>162</v>
      </c>
      <c r="P90" s="120">
        <v>0.8</v>
      </c>
      <c r="Q90" s="120">
        <v>0.8</v>
      </c>
      <c r="R90" s="120">
        <v>0.8</v>
      </c>
      <c r="S90" s="210" t="s">
        <v>155</v>
      </c>
      <c r="T90" s="210" t="s">
        <v>155</v>
      </c>
      <c r="U90" s="210" t="s">
        <v>155</v>
      </c>
      <c r="V90" s="210" t="s">
        <v>155</v>
      </c>
      <c r="W90" s="210" t="s">
        <v>155</v>
      </c>
      <c r="X90" s="210" t="s">
        <v>155</v>
      </c>
      <c r="Y90" s="210" t="s">
        <v>155</v>
      </c>
      <c r="Z90" s="210" t="s">
        <v>155</v>
      </c>
      <c r="AA90" s="211" t="s">
        <v>155</v>
      </c>
      <c r="AB90" s="210" t="s">
        <v>155</v>
      </c>
      <c r="AC90" s="302" t="s">
        <v>155</v>
      </c>
      <c r="AD90" s="210" t="s">
        <v>155</v>
      </c>
      <c r="AE90" s="210" t="s">
        <v>155</v>
      </c>
      <c r="AF90" s="210" t="s">
        <v>155</v>
      </c>
      <c r="AG90" s="189" t="s">
        <v>286</v>
      </c>
      <c r="AH90" s="159"/>
    </row>
    <row r="91" spans="1:35" s="7" customFormat="1" ht="75.75" thickBot="1" x14ac:dyDescent="0.3">
      <c r="A91" s="581"/>
      <c r="B91" s="581"/>
      <c r="C91" s="143"/>
      <c r="D91" s="54" t="s">
        <v>163</v>
      </c>
      <c r="E91" s="586"/>
      <c r="F91" s="51" t="s">
        <v>54</v>
      </c>
      <c r="G91" s="52">
        <v>3450373</v>
      </c>
      <c r="H91" s="53"/>
      <c r="I91" s="464"/>
      <c r="J91" s="175" t="s">
        <v>83</v>
      </c>
      <c r="K91" s="53" t="s">
        <v>164</v>
      </c>
      <c r="L91" s="60" t="s">
        <v>165</v>
      </c>
      <c r="M91" s="584"/>
      <c r="N91" s="57" t="s">
        <v>166</v>
      </c>
      <c r="O91" s="61" t="s">
        <v>167</v>
      </c>
      <c r="P91" s="116">
        <v>2</v>
      </c>
      <c r="Q91" s="116">
        <v>2</v>
      </c>
      <c r="R91" s="116">
        <v>2</v>
      </c>
      <c r="S91" s="210" t="s">
        <v>155</v>
      </c>
      <c r="T91" s="210" t="s">
        <v>155</v>
      </c>
      <c r="U91" s="210" t="s">
        <v>155</v>
      </c>
      <c r="V91" s="210" t="s">
        <v>155</v>
      </c>
      <c r="W91" s="210" t="s">
        <v>155</v>
      </c>
      <c r="X91" s="210" t="s">
        <v>155</v>
      </c>
      <c r="Y91" s="210" t="s">
        <v>155</v>
      </c>
      <c r="Z91" s="210" t="s">
        <v>155</v>
      </c>
      <c r="AA91" s="211" t="s">
        <v>155</v>
      </c>
      <c r="AB91" s="210" t="s">
        <v>155</v>
      </c>
      <c r="AC91" s="302" t="s">
        <v>155</v>
      </c>
      <c r="AD91" s="210" t="s">
        <v>155</v>
      </c>
      <c r="AE91" s="210" t="s">
        <v>155</v>
      </c>
      <c r="AF91" s="210" t="s">
        <v>155</v>
      </c>
      <c r="AG91" s="189" t="s">
        <v>286</v>
      </c>
      <c r="AH91" s="159"/>
    </row>
    <row r="92" spans="1:35" ht="155.25" customHeight="1" x14ac:dyDescent="0.25">
      <c r="A92" s="62" t="s">
        <v>19</v>
      </c>
      <c r="B92" s="63" t="s">
        <v>259</v>
      </c>
      <c r="C92" s="64" t="s">
        <v>260</v>
      </c>
      <c r="D92" s="65" t="s">
        <v>261</v>
      </c>
      <c r="E92" s="475" t="s">
        <v>262</v>
      </c>
      <c r="F92" s="478" t="s">
        <v>263</v>
      </c>
      <c r="G92" s="481" t="s">
        <v>264</v>
      </c>
      <c r="H92" s="66"/>
      <c r="I92" s="144" t="s">
        <v>265</v>
      </c>
      <c r="J92" s="176" t="s">
        <v>169</v>
      </c>
      <c r="K92" s="66" t="s">
        <v>266</v>
      </c>
      <c r="L92" s="111" t="s">
        <v>267</v>
      </c>
      <c r="M92" s="144" t="s">
        <v>268</v>
      </c>
      <c r="N92" s="75" t="s">
        <v>59</v>
      </c>
      <c r="O92" s="145" t="s">
        <v>269</v>
      </c>
      <c r="P92" s="70">
        <v>0.22500000000000001</v>
      </c>
      <c r="Q92" s="71">
        <v>0.9</v>
      </c>
      <c r="R92" s="71" t="s">
        <v>55</v>
      </c>
      <c r="S92" s="226" t="s">
        <v>270</v>
      </c>
      <c r="T92" s="226" t="s">
        <v>270</v>
      </c>
      <c r="U92" s="226">
        <v>0.5</v>
      </c>
      <c r="V92" s="226" t="s">
        <v>270</v>
      </c>
      <c r="W92" s="226" t="s">
        <v>270</v>
      </c>
      <c r="X92" s="226">
        <v>0.5</v>
      </c>
      <c r="Y92" s="226" t="s">
        <v>270</v>
      </c>
      <c r="Z92" s="226" t="s">
        <v>270</v>
      </c>
      <c r="AA92" s="270">
        <v>1</v>
      </c>
      <c r="AB92" s="227" t="s">
        <v>270</v>
      </c>
      <c r="AC92" s="294" t="s">
        <v>270</v>
      </c>
      <c r="AD92" s="228">
        <v>0.5</v>
      </c>
      <c r="AE92" s="229">
        <f>AVERAGE(U92:AA92)</f>
        <v>0.66666666666666663</v>
      </c>
      <c r="AF92" s="229">
        <f>AE92/Q92</f>
        <v>0.7407407407407407</v>
      </c>
      <c r="AG92" s="72" t="s">
        <v>271</v>
      </c>
      <c r="AH92" s="202" t="s">
        <v>453</v>
      </c>
    </row>
    <row r="93" spans="1:35" ht="56.25" x14ac:dyDescent="0.25">
      <c r="A93" s="62" t="s">
        <v>272</v>
      </c>
      <c r="B93" s="63" t="s">
        <v>273</v>
      </c>
      <c r="C93" s="65" t="s">
        <v>274</v>
      </c>
      <c r="D93" s="73" t="s">
        <v>274</v>
      </c>
      <c r="E93" s="476"/>
      <c r="F93" s="479"/>
      <c r="G93" s="482"/>
      <c r="H93" s="74"/>
      <c r="I93" s="67" t="s">
        <v>265</v>
      </c>
      <c r="J93" s="180" t="s">
        <v>169</v>
      </c>
      <c r="K93" s="75" t="s">
        <v>266</v>
      </c>
      <c r="L93" s="146" t="s">
        <v>275</v>
      </c>
      <c r="M93" s="67" t="s">
        <v>276</v>
      </c>
      <c r="N93" s="75" t="s">
        <v>59</v>
      </c>
      <c r="O93" s="69" t="s">
        <v>278</v>
      </c>
      <c r="P93" s="152">
        <v>1</v>
      </c>
      <c r="Q93" s="152">
        <v>1</v>
      </c>
      <c r="R93" s="75" t="s">
        <v>63</v>
      </c>
      <c r="S93" s="227" t="s">
        <v>270</v>
      </c>
      <c r="T93" s="227" t="s">
        <v>270</v>
      </c>
      <c r="U93" s="226">
        <v>1</v>
      </c>
      <c r="V93" s="227" t="s">
        <v>270</v>
      </c>
      <c r="W93" s="227" t="s">
        <v>270</v>
      </c>
      <c r="X93" s="227" t="s">
        <v>270</v>
      </c>
      <c r="Y93" s="227" t="s">
        <v>270</v>
      </c>
      <c r="Z93" s="227" t="s">
        <v>270</v>
      </c>
      <c r="AA93" s="270">
        <v>1</v>
      </c>
      <c r="AB93" s="227" t="s">
        <v>270</v>
      </c>
      <c r="AC93" s="295" t="s">
        <v>270</v>
      </c>
      <c r="AD93" s="230">
        <v>1</v>
      </c>
      <c r="AE93" s="229">
        <f>AVERAGE(U93:AA93)</f>
        <v>1</v>
      </c>
      <c r="AF93" s="231">
        <v>1</v>
      </c>
      <c r="AG93" s="190" t="s">
        <v>279</v>
      </c>
      <c r="AH93" s="173" t="s">
        <v>454</v>
      </c>
    </row>
    <row r="94" spans="1:35" ht="60" x14ac:dyDescent="0.25">
      <c r="A94" s="574" t="s">
        <v>20</v>
      </c>
      <c r="B94" s="587" t="s">
        <v>280</v>
      </c>
      <c r="C94" s="587" t="s">
        <v>281</v>
      </c>
      <c r="D94" s="73" t="s">
        <v>282</v>
      </c>
      <c r="E94" s="476"/>
      <c r="F94" s="479"/>
      <c r="G94" s="482"/>
      <c r="H94" s="74"/>
      <c r="I94" s="67" t="s">
        <v>265</v>
      </c>
      <c r="J94" s="180" t="s">
        <v>83</v>
      </c>
      <c r="K94" s="75" t="s">
        <v>283</v>
      </c>
      <c r="L94" s="68" t="s">
        <v>284</v>
      </c>
      <c r="M94" s="67" t="s">
        <v>276</v>
      </c>
      <c r="N94" s="75" t="s">
        <v>59</v>
      </c>
      <c r="O94" s="69" t="s">
        <v>285</v>
      </c>
      <c r="P94" s="78">
        <v>0.8</v>
      </c>
      <c r="Q94" s="78">
        <v>0.8</v>
      </c>
      <c r="R94" s="75" t="s">
        <v>63</v>
      </c>
      <c r="S94" s="226">
        <v>0.95350000000000001</v>
      </c>
      <c r="T94" s="226">
        <v>0</v>
      </c>
      <c r="U94" s="226">
        <v>0</v>
      </c>
      <c r="V94" s="226">
        <v>0</v>
      </c>
      <c r="W94" s="226">
        <v>0</v>
      </c>
      <c r="X94" s="226">
        <v>0</v>
      </c>
      <c r="Y94" s="226">
        <v>0</v>
      </c>
      <c r="Z94" s="226">
        <v>0</v>
      </c>
      <c r="AA94" s="270">
        <v>0</v>
      </c>
      <c r="AB94" s="226">
        <v>0</v>
      </c>
      <c r="AC94" s="296">
        <v>0</v>
      </c>
      <c r="AD94" s="226">
        <v>0</v>
      </c>
      <c r="AE94" s="230">
        <f>AVERAGE(S94)</f>
        <v>0.95350000000000001</v>
      </c>
      <c r="AF94" s="231">
        <f>AE94/Q94</f>
        <v>1.191875</v>
      </c>
      <c r="AG94" s="191" t="s">
        <v>286</v>
      </c>
      <c r="AH94" s="160" t="s">
        <v>287</v>
      </c>
    </row>
    <row r="95" spans="1:35" ht="96" x14ac:dyDescent="0.25">
      <c r="A95" s="576"/>
      <c r="B95" s="588"/>
      <c r="C95" s="588"/>
      <c r="D95" s="73" t="s">
        <v>288</v>
      </c>
      <c r="E95" s="476"/>
      <c r="F95" s="480"/>
      <c r="G95" s="483"/>
      <c r="H95" s="74"/>
      <c r="I95" s="67" t="s">
        <v>265</v>
      </c>
      <c r="J95" s="180" t="s">
        <v>83</v>
      </c>
      <c r="K95" s="75" t="s">
        <v>289</v>
      </c>
      <c r="L95" s="68" t="s">
        <v>290</v>
      </c>
      <c r="M95" s="67" t="s">
        <v>276</v>
      </c>
      <c r="N95" s="75" t="s">
        <v>59</v>
      </c>
      <c r="O95" s="69" t="s">
        <v>291</v>
      </c>
      <c r="P95" s="78">
        <v>0.8</v>
      </c>
      <c r="Q95" s="78">
        <v>0.8</v>
      </c>
      <c r="R95" s="75" t="s">
        <v>63</v>
      </c>
      <c r="S95" s="226">
        <v>1</v>
      </c>
      <c r="T95" s="226" t="s">
        <v>270</v>
      </c>
      <c r="U95" s="226" t="s">
        <v>270</v>
      </c>
      <c r="V95" s="226" t="s">
        <v>270</v>
      </c>
      <c r="W95" s="226" t="s">
        <v>270</v>
      </c>
      <c r="X95" s="226" t="s">
        <v>270</v>
      </c>
      <c r="Y95" s="226" t="s">
        <v>270</v>
      </c>
      <c r="Z95" s="226" t="s">
        <v>270</v>
      </c>
      <c r="AA95" s="270" t="s">
        <v>270</v>
      </c>
      <c r="AB95" s="226" t="s">
        <v>270</v>
      </c>
      <c r="AC95" s="296" t="s">
        <v>270</v>
      </c>
      <c r="AD95" s="226" t="s">
        <v>270</v>
      </c>
      <c r="AE95" s="230">
        <f>AVERAGE(S95)</f>
        <v>1</v>
      </c>
      <c r="AF95" s="231">
        <f>AE95/Q95</f>
        <v>1.25</v>
      </c>
      <c r="AG95" s="191" t="s">
        <v>286</v>
      </c>
      <c r="AH95" s="161" t="s">
        <v>292</v>
      </c>
    </row>
    <row r="96" spans="1:35" ht="150" x14ac:dyDescent="0.25">
      <c r="A96" s="62" t="s">
        <v>21</v>
      </c>
      <c r="B96" s="79" t="s">
        <v>293</v>
      </c>
      <c r="C96" s="79" t="s">
        <v>294</v>
      </c>
      <c r="D96" s="73" t="s">
        <v>295</v>
      </c>
      <c r="E96" s="476"/>
      <c r="F96" s="484" t="s">
        <v>296</v>
      </c>
      <c r="G96" s="485">
        <v>1120000000</v>
      </c>
      <c r="H96" s="74"/>
      <c r="I96" s="67" t="s">
        <v>265</v>
      </c>
      <c r="J96" s="181" t="s">
        <v>444</v>
      </c>
      <c r="K96" s="75" t="s">
        <v>297</v>
      </c>
      <c r="L96" s="111" t="s">
        <v>298</v>
      </c>
      <c r="M96" s="67" t="s">
        <v>299</v>
      </c>
      <c r="N96" s="75" t="s">
        <v>59</v>
      </c>
      <c r="O96" s="69" t="s">
        <v>300</v>
      </c>
      <c r="P96" s="78" t="s">
        <v>301</v>
      </c>
      <c r="Q96" s="77">
        <v>0.8</v>
      </c>
      <c r="R96" s="76" t="s">
        <v>63</v>
      </c>
      <c r="S96" s="226" t="s">
        <v>270</v>
      </c>
      <c r="T96" s="226" t="s">
        <v>270</v>
      </c>
      <c r="U96" s="226">
        <v>0.23530000000000001</v>
      </c>
      <c r="V96" s="226" t="s">
        <v>270</v>
      </c>
      <c r="W96" s="226" t="s">
        <v>270</v>
      </c>
      <c r="X96" s="226">
        <v>1</v>
      </c>
      <c r="Y96" s="227" t="s">
        <v>270</v>
      </c>
      <c r="Z96" s="227" t="s">
        <v>270</v>
      </c>
      <c r="AA96" s="271">
        <v>0.21049999999999999</v>
      </c>
      <c r="AB96" s="226" t="s">
        <v>270</v>
      </c>
      <c r="AC96" s="295">
        <v>0</v>
      </c>
      <c r="AD96" s="230">
        <v>0.66669999999999996</v>
      </c>
      <c r="AE96" s="230">
        <f>AVERAGE(U96:AA96)</f>
        <v>0.48193333333333332</v>
      </c>
      <c r="AF96" s="231">
        <f>AE96/Q96</f>
        <v>0.6024166666666666</v>
      </c>
      <c r="AG96" s="192" t="s">
        <v>302</v>
      </c>
      <c r="AH96" s="200" t="s">
        <v>455</v>
      </c>
    </row>
    <row r="97" spans="1:34" ht="72" x14ac:dyDescent="0.25">
      <c r="A97" s="589" t="s">
        <v>22</v>
      </c>
      <c r="B97" s="470" t="s">
        <v>293</v>
      </c>
      <c r="C97" s="79" t="s">
        <v>303</v>
      </c>
      <c r="D97" s="471" t="s">
        <v>304</v>
      </c>
      <c r="E97" s="476"/>
      <c r="F97" s="479"/>
      <c r="G97" s="486"/>
      <c r="H97" s="74"/>
      <c r="I97" s="67" t="s">
        <v>265</v>
      </c>
      <c r="J97" s="180" t="s">
        <v>169</v>
      </c>
      <c r="K97" s="75" t="s">
        <v>305</v>
      </c>
      <c r="L97" s="110" t="s">
        <v>306</v>
      </c>
      <c r="M97" s="67" t="s">
        <v>299</v>
      </c>
      <c r="N97" s="75" t="s">
        <v>59</v>
      </c>
      <c r="O97" s="69" t="s">
        <v>307</v>
      </c>
      <c r="P97" s="78">
        <v>0.2</v>
      </c>
      <c r="Q97" s="78">
        <v>0.8</v>
      </c>
      <c r="R97" s="75" t="s">
        <v>63</v>
      </c>
      <c r="S97" s="226" t="s">
        <v>270</v>
      </c>
      <c r="T97" s="226" t="s">
        <v>270</v>
      </c>
      <c r="U97" s="226">
        <v>0.6</v>
      </c>
      <c r="V97" s="226" t="s">
        <v>270</v>
      </c>
      <c r="W97" s="226" t="s">
        <v>270</v>
      </c>
      <c r="X97" s="226">
        <v>1</v>
      </c>
      <c r="Y97" s="227" t="s">
        <v>270</v>
      </c>
      <c r="Z97" s="227" t="s">
        <v>270</v>
      </c>
      <c r="AA97" s="270">
        <v>1</v>
      </c>
      <c r="AB97" s="227">
        <v>0</v>
      </c>
      <c r="AC97" s="295">
        <v>0</v>
      </c>
      <c r="AD97" s="230">
        <v>1</v>
      </c>
      <c r="AE97" s="232">
        <f>AVERAGE(U97,X97,AA97)</f>
        <v>0.8666666666666667</v>
      </c>
      <c r="AF97" s="231">
        <f>+AE97/Q97</f>
        <v>1.0833333333333333</v>
      </c>
      <c r="AG97" s="192" t="s">
        <v>302</v>
      </c>
      <c r="AH97" s="173" t="s">
        <v>456</v>
      </c>
    </row>
    <row r="98" spans="1:34" ht="84" x14ac:dyDescent="0.25">
      <c r="A98" s="589"/>
      <c r="B98" s="470"/>
      <c r="C98" s="81" t="s">
        <v>308</v>
      </c>
      <c r="D98" s="472"/>
      <c r="E98" s="477"/>
      <c r="F98" s="480"/>
      <c r="G98" s="487"/>
      <c r="H98" s="82"/>
      <c r="I98" s="83" t="s">
        <v>265</v>
      </c>
      <c r="J98" s="182" t="s">
        <v>83</v>
      </c>
      <c r="K98" s="84" t="s">
        <v>309</v>
      </c>
      <c r="L98" s="85" t="s">
        <v>310</v>
      </c>
      <c r="M98" s="83" t="s">
        <v>299</v>
      </c>
      <c r="N98" s="84" t="s">
        <v>59</v>
      </c>
      <c r="O98" s="86" t="s">
        <v>311</v>
      </c>
      <c r="P98" s="87">
        <v>0.5</v>
      </c>
      <c r="Q98" s="87">
        <v>0.8</v>
      </c>
      <c r="R98" s="84" t="s">
        <v>63</v>
      </c>
      <c r="S98" s="264" t="s">
        <v>270</v>
      </c>
      <c r="T98" s="233" t="s">
        <v>270</v>
      </c>
      <c r="U98" s="233" t="s">
        <v>270</v>
      </c>
      <c r="V98" s="233" t="s">
        <v>270</v>
      </c>
      <c r="W98" s="233" t="s">
        <v>270</v>
      </c>
      <c r="X98" s="233" t="s">
        <v>270</v>
      </c>
      <c r="Y98" s="233" t="s">
        <v>270</v>
      </c>
      <c r="Z98" s="233" t="s">
        <v>270</v>
      </c>
      <c r="AA98" s="272" t="s">
        <v>270</v>
      </c>
      <c r="AB98" s="233" t="s">
        <v>270</v>
      </c>
      <c r="AC98" s="297" t="s">
        <v>270</v>
      </c>
      <c r="AD98" s="233" t="s">
        <v>270</v>
      </c>
      <c r="AE98" s="233" t="s">
        <v>270</v>
      </c>
      <c r="AF98" s="233"/>
      <c r="AG98" s="193" t="s">
        <v>302</v>
      </c>
      <c r="AH98" s="147" t="s">
        <v>431</v>
      </c>
    </row>
    <row r="99" spans="1:34" s="5" customFormat="1" ht="196.5" customHeight="1" x14ac:dyDescent="0.25">
      <c r="A99" s="574" t="s">
        <v>333</v>
      </c>
      <c r="B99" s="577" t="s">
        <v>334</v>
      </c>
      <c r="C99" s="92" t="s">
        <v>335</v>
      </c>
      <c r="D99" s="89" t="s">
        <v>336</v>
      </c>
      <c r="E99" s="89"/>
      <c r="F99" s="89"/>
      <c r="G99" s="101">
        <v>1555869999</v>
      </c>
      <c r="H99" s="100"/>
      <c r="I99" s="80" t="s">
        <v>392</v>
      </c>
      <c r="J99" s="180" t="s">
        <v>157</v>
      </c>
      <c r="K99" s="95" t="s">
        <v>312</v>
      </c>
      <c r="L99" s="88" t="s">
        <v>418</v>
      </c>
      <c r="M99" s="80" t="s">
        <v>417</v>
      </c>
      <c r="N99" s="80" t="s">
        <v>59</v>
      </c>
      <c r="O99" s="93" t="s">
        <v>337</v>
      </c>
      <c r="P99" s="106" t="s">
        <v>155</v>
      </c>
      <c r="Q99" s="103">
        <v>1</v>
      </c>
      <c r="R99" s="107">
        <v>1</v>
      </c>
      <c r="S99" s="265">
        <v>1</v>
      </c>
      <c r="T99" s="265">
        <v>1</v>
      </c>
      <c r="U99" s="265">
        <v>1</v>
      </c>
      <c r="V99" s="265">
        <v>1</v>
      </c>
      <c r="W99" s="234">
        <v>1</v>
      </c>
      <c r="X99" s="234">
        <v>1</v>
      </c>
      <c r="Y99" s="234">
        <v>1</v>
      </c>
      <c r="Z99" s="234">
        <v>1</v>
      </c>
      <c r="AA99" s="273">
        <v>1</v>
      </c>
      <c r="AB99" s="234">
        <v>1</v>
      </c>
      <c r="AC99" s="303">
        <v>1</v>
      </c>
      <c r="AD99" s="235"/>
      <c r="AE99" s="236">
        <f>(S99+T99+U99+V99+W99+X99+Y99+Z99+AA99)/9</f>
        <v>1</v>
      </c>
      <c r="AF99" s="236">
        <f>+AE99/Q99</f>
        <v>1</v>
      </c>
      <c r="AG99" s="189" t="s">
        <v>286</v>
      </c>
      <c r="AH99" s="304" t="s">
        <v>474</v>
      </c>
    </row>
    <row r="100" spans="1:34" s="5" customFormat="1" ht="180" x14ac:dyDescent="0.25">
      <c r="A100" s="575"/>
      <c r="B100" s="578"/>
      <c r="C100" s="598" t="s">
        <v>416</v>
      </c>
      <c r="D100" s="89" t="s">
        <v>415</v>
      </c>
      <c r="E100" s="89"/>
      <c r="F100" s="89"/>
      <c r="G100" s="101">
        <v>340301505</v>
      </c>
      <c r="H100" s="100"/>
      <c r="I100" s="80" t="s">
        <v>378</v>
      </c>
      <c r="J100" s="180" t="s">
        <v>157</v>
      </c>
      <c r="K100" s="95" t="s">
        <v>313</v>
      </c>
      <c r="L100" s="88" t="s">
        <v>414</v>
      </c>
      <c r="M100" s="80" t="s">
        <v>411</v>
      </c>
      <c r="N100" s="80" t="s">
        <v>59</v>
      </c>
      <c r="O100" s="93" t="s">
        <v>410</v>
      </c>
      <c r="P100" s="106" t="s">
        <v>155</v>
      </c>
      <c r="Q100" s="125">
        <v>1</v>
      </c>
      <c r="R100" s="107">
        <v>1</v>
      </c>
      <c r="S100" s="265">
        <f>49%+5%</f>
        <v>0.54</v>
      </c>
      <c r="T100" s="265">
        <f>+S100+4%</f>
        <v>0.58000000000000007</v>
      </c>
      <c r="U100" s="266">
        <f>+T100+4.6%</f>
        <v>0.62600000000000011</v>
      </c>
      <c r="V100" s="265">
        <f>U100+7.04%</f>
        <v>0.69640000000000013</v>
      </c>
      <c r="W100" s="237">
        <f>V100+2%</f>
        <v>0.71640000000000015</v>
      </c>
      <c r="X100" s="238">
        <f>W100+4%</f>
        <v>0.75640000000000018</v>
      </c>
      <c r="Y100" s="238">
        <f>X100+4.6%</f>
        <v>0.80240000000000022</v>
      </c>
      <c r="Z100" s="239">
        <f>Y100+4.6%</f>
        <v>0.84840000000000027</v>
      </c>
      <c r="AA100" s="239">
        <f>Z100+4.6%</f>
        <v>0.89440000000000031</v>
      </c>
      <c r="AB100" s="238">
        <f>AA100+4.6%</f>
        <v>0.94040000000000035</v>
      </c>
      <c r="AC100" s="307">
        <f>AB100+5.6%</f>
        <v>0.9964000000000004</v>
      </c>
      <c r="AD100" s="208"/>
      <c r="AE100" s="240">
        <f>AC100</f>
        <v>0.9964000000000004</v>
      </c>
      <c r="AF100" s="236">
        <f>+AE100/Q100</f>
        <v>0.9964000000000004</v>
      </c>
      <c r="AG100" s="189" t="s">
        <v>286</v>
      </c>
      <c r="AH100" s="284" t="s">
        <v>475</v>
      </c>
    </row>
    <row r="101" spans="1:34" s="5" customFormat="1" ht="135" x14ac:dyDescent="0.25">
      <c r="A101" s="575"/>
      <c r="B101" s="578"/>
      <c r="C101" s="598"/>
      <c r="D101" s="89" t="s">
        <v>413</v>
      </c>
      <c r="E101" s="89"/>
      <c r="F101" s="89"/>
      <c r="G101" s="101">
        <v>817698024</v>
      </c>
      <c r="H101" s="105"/>
      <c r="I101" s="80" t="s">
        <v>378</v>
      </c>
      <c r="J101" s="180" t="s">
        <v>157</v>
      </c>
      <c r="K101" s="95" t="s">
        <v>314</v>
      </c>
      <c r="L101" s="88" t="s">
        <v>412</v>
      </c>
      <c r="M101" s="80" t="s">
        <v>411</v>
      </c>
      <c r="N101" s="80" t="s">
        <v>59</v>
      </c>
      <c r="O101" s="93" t="s">
        <v>410</v>
      </c>
      <c r="P101" s="106" t="s">
        <v>155</v>
      </c>
      <c r="Q101" s="125">
        <v>1</v>
      </c>
      <c r="R101" s="107">
        <v>1</v>
      </c>
      <c r="S101" s="241">
        <f>80%+2%</f>
        <v>0.82000000000000006</v>
      </c>
      <c r="T101" s="241">
        <f>S101+2%</f>
        <v>0.84000000000000008</v>
      </c>
      <c r="U101" s="266">
        <f>T101+1.5%</f>
        <v>0.85500000000000009</v>
      </c>
      <c r="V101" s="267">
        <f>U101+0.5%</f>
        <v>0.8600000000000001</v>
      </c>
      <c r="W101" s="241">
        <f>V101+1.74%</f>
        <v>0.87740000000000007</v>
      </c>
      <c r="X101" s="242">
        <f>W101+1.71%</f>
        <v>0.89450000000000007</v>
      </c>
      <c r="Y101" s="243">
        <f>X101+1.71%</f>
        <v>0.91160000000000008</v>
      </c>
      <c r="Z101" s="238">
        <f>Y101+1.5%</f>
        <v>0.92660000000000009</v>
      </c>
      <c r="AA101" s="239">
        <f>Z101+1.5%</f>
        <v>0.9416000000000001</v>
      </c>
      <c r="AB101" s="238">
        <f>AA101+1.5%</f>
        <v>0.95660000000000012</v>
      </c>
      <c r="AC101" s="307">
        <f>AB101+4%</f>
        <v>0.99660000000000015</v>
      </c>
      <c r="AD101" s="244"/>
      <c r="AE101" s="245">
        <f>AC101</f>
        <v>0.99660000000000015</v>
      </c>
      <c r="AF101" s="245">
        <f>AE101</f>
        <v>0.99660000000000015</v>
      </c>
      <c r="AG101" s="189" t="s">
        <v>286</v>
      </c>
      <c r="AH101" s="286" t="s">
        <v>476</v>
      </c>
    </row>
    <row r="102" spans="1:34" s="5" customFormat="1" ht="236.25" x14ac:dyDescent="0.25">
      <c r="A102" s="575"/>
      <c r="B102" s="578"/>
      <c r="C102" s="598"/>
      <c r="D102" s="89" t="s">
        <v>409</v>
      </c>
      <c r="E102" s="89"/>
      <c r="F102" s="89"/>
      <c r="G102" s="101">
        <v>168733084</v>
      </c>
      <c r="H102" s="100"/>
      <c r="I102" s="80" t="s">
        <v>378</v>
      </c>
      <c r="J102" s="180" t="s">
        <v>157</v>
      </c>
      <c r="K102" s="95" t="s">
        <v>315</v>
      </c>
      <c r="L102" s="162" t="s">
        <v>408</v>
      </c>
      <c r="M102" s="163" t="s">
        <v>407</v>
      </c>
      <c r="N102" s="163" t="s">
        <v>59</v>
      </c>
      <c r="O102" s="164" t="s">
        <v>406</v>
      </c>
      <c r="P102" s="165" t="s">
        <v>155</v>
      </c>
      <c r="Q102" s="166">
        <v>1</v>
      </c>
      <c r="R102" s="107">
        <v>1</v>
      </c>
      <c r="S102" s="246">
        <f>87%+3%</f>
        <v>0.9</v>
      </c>
      <c r="T102" s="246">
        <f>+S102+2%</f>
        <v>0.92</v>
      </c>
      <c r="U102" s="246">
        <f>+T102+8%</f>
        <v>1</v>
      </c>
      <c r="V102" s="238">
        <f>U102</f>
        <v>1</v>
      </c>
      <c r="W102" s="246">
        <f>V102+0%</f>
        <v>1</v>
      </c>
      <c r="X102" s="238">
        <f>W102+0%</f>
        <v>1</v>
      </c>
      <c r="Y102" s="238">
        <v>0</v>
      </c>
      <c r="Z102" s="238">
        <v>0</v>
      </c>
      <c r="AA102" s="239">
        <v>0</v>
      </c>
      <c r="AB102" s="238">
        <v>0</v>
      </c>
      <c r="AC102" s="307">
        <v>0</v>
      </c>
      <c r="AD102" s="244"/>
      <c r="AE102" s="245">
        <f>X102</f>
        <v>1</v>
      </c>
      <c r="AF102" s="247">
        <f t="shared" ref="AF102:AF107" si="1">+AE102/Q102</f>
        <v>1</v>
      </c>
      <c r="AG102" s="194" t="s">
        <v>286</v>
      </c>
      <c r="AH102" s="284" t="s">
        <v>477</v>
      </c>
    </row>
    <row r="103" spans="1:34" s="5" customFormat="1" ht="89.25" customHeight="1" x14ac:dyDescent="0.25">
      <c r="A103" s="575"/>
      <c r="B103" s="578"/>
      <c r="C103" s="592" t="s">
        <v>405</v>
      </c>
      <c r="D103" s="89" t="s">
        <v>404</v>
      </c>
      <c r="E103" s="89"/>
      <c r="F103" s="89"/>
      <c r="G103" s="101">
        <v>6645543918</v>
      </c>
      <c r="H103" s="100"/>
      <c r="I103" s="80" t="s">
        <v>392</v>
      </c>
      <c r="J103" s="180" t="s">
        <v>157</v>
      </c>
      <c r="K103" s="95" t="s">
        <v>316</v>
      </c>
      <c r="L103" s="162" t="s">
        <v>403</v>
      </c>
      <c r="M103" s="163" t="s">
        <v>390</v>
      </c>
      <c r="N103" s="163" t="s">
        <v>277</v>
      </c>
      <c r="O103" s="164" t="s">
        <v>402</v>
      </c>
      <c r="P103" s="165" t="s">
        <v>155</v>
      </c>
      <c r="Q103" s="126">
        <v>216</v>
      </c>
      <c r="R103" s="108">
        <v>427</v>
      </c>
      <c r="S103" s="248">
        <v>17</v>
      </c>
      <c r="T103" s="248">
        <v>11</v>
      </c>
      <c r="U103" s="248">
        <v>3</v>
      </c>
      <c r="V103" s="268">
        <v>7</v>
      </c>
      <c r="W103" s="248">
        <v>6</v>
      </c>
      <c r="X103" s="209">
        <v>0</v>
      </c>
      <c r="Y103" s="209">
        <v>10</v>
      </c>
      <c r="Z103" s="209">
        <v>66</v>
      </c>
      <c r="AA103" s="208">
        <v>42</v>
      </c>
      <c r="AB103" s="209">
        <v>48</v>
      </c>
      <c r="AC103" s="308">
        <v>12</v>
      </c>
      <c r="AD103" s="244"/>
      <c r="AE103" s="249">
        <f>AB103+AA103+Z103+Y103+X103+W103+V103+U103+T103+S103+AC103</f>
        <v>222</v>
      </c>
      <c r="AF103" s="250">
        <f>+AE103/Q103</f>
        <v>1.0277777777777777</v>
      </c>
      <c r="AG103" s="194" t="s">
        <v>286</v>
      </c>
      <c r="AH103" s="283" t="s">
        <v>466</v>
      </c>
    </row>
    <row r="104" spans="1:34" s="5" customFormat="1" ht="68.25" customHeight="1" x14ac:dyDescent="0.25">
      <c r="A104" s="575"/>
      <c r="B104" s="578"/>
      <c r="C104" s="597"/>
      <c r="D104" s="89" t="s">
        <v>401</v>
      </c>
      <c r="E104" s="91"/>
      <c r="F104" s="91"/>
      <c r="G104" s="102">
        <v>322876105</v>
      </c>
      <c r="H104" s="100"/>
      <c r="I104" s="90" t="s">
        <v>400</v>
      </c>
      <c r="J104" s="182" t="s">
        <v>157</v>
      </c>
      <c r="K104" s="95" t="s">
        <v>317</v>
      </c>
      <c r="L104" s="167" t="s">
        <v>399</v>
      </c>
      <c r="M104" s="168" t="s">
        <v>398</v>
      </c>
      <c r="N104" s="163" t="s">
        <v>59</v>
      </c>
      <c r="O104" s="164" t="s">
        <v>397</v>
      </c>
      <c r="P104" s="165" t="s">
        <v>155</v>
      </c>
      <c r="Q104" s="169">
        <v>1</v>
      </c>
      <c r="R104" s="170">
        <v>1</v>
      </c>
      <c r="S104" s="234">
        <v>1</v>
      </c>
      <c r="T104" s="234">
        <v>1</v>
      </c>
      <c r="U104" s="234">
        <v>1</v>
      </c>
      <c r="V104" s="234">
        <v>1</v>
      </c>
      <c r="W104" s="234">
        <v>0</v>
      </c>
      <c r="X104" s="245">
        <v>1</v>
      </c>
      <c r="Y104" s="245">
        <v>1</v>
      </c>
      <c r="Z104" s="245">
        <v>1</v>
      </c>
      <c r="AA104" s="240">
        <v>1</v>
      </c>
      <c r="AB104" s="245">
        <v>1</v>
      </c>
      <c r="AC104" s="307">
        <v>1</v>
      </c>
      <c r="AD104" s="244"/>
      <c r="AE104" s="245">
        <f>(S104+T104+U104+V104+W104+X104+Y104+Z104+AA104+AB104)/11</f>
        <v>0.81818181818181823</v>
      </c>
      <c r="AF104" s="247">
        <f t="shared" si="1"/>
        <v>0.81818181818181823</v>
      </c>
      <c r="AG104" s="194" t="s">
        <v>286</v>
      </c>
      <c r="AH104" s="285" t="s">
        <v>471</v>
      </c>
    </row>
    <row r="105" spans="1:34" s="5" customFormat="1" ht="66.75" customHeight="1" x14ac:dyDescent="0.25">
      <c r="A105" s="575"/>
      <c r="B105" s="578"/>
      <c r="C105" s="597"/>
      <c r="D105" s="91" t="s">
        <v>396</v>
      </c>
      <c r="E105" s="89"/>
      <c r="F105" s="89"/>
      <c r="G105" s="101">
        <v>10845448587</v>
      </c>
      <c r="H105" s="100"/>
      <c r="I105" s="80" t="s">
        <v>392</v>
      </c>
      <c r="J105" s="180" t="s">
        <v>157</v>
      </c>
      <c r="K105" s="95" t="s">
        <v>318</v>
      </c>
      <c r="L105" s="162" t="s">
        <v>395</v>
      </c>
      <c r="M105" s="163" t="s">
        <v>390</v>
      </c>
      <c r="N105" s="163" t="s">
        <v>277</v>
      </c>
      <c r="O105" s="164" t="s">
        <v>394</v>
      </c>
      <c r="P105" s="165" t="s">
        <v>155</v>
      </c>
      <c r="Q105" s="126">
        <v>138</v>
      </c>
      <c r="R105" s="109">
        <v>610</v>
      </c>
      <c r="S105" s="254">
        <v>24</v>
      </c>
      <c r="T105" s="248">
        <v>8</v>
      </c>
      <c r="U105" s="248">
        <v>41</v>
      </c>
      <c r="V105" s="248">
        <v>6</v>
      </c>
      <c r="W105" s="248">
        <v>8</v>
      </c>
      <c r="X105" s="251">
        <v>4</v>
      </c>
      <c r="Y105" s="251">
        <v>15</v>
      </c>
      <c r="Z105" s="251">
        <v>5</v>
      </c>
      <c r="AA105" s="274">
        <v>5</v>
      </c>
      <c r="AB105" s="278">
        <v>9</v>
      </c>
      <c r="AC105" s="311">
        <v>12</v>
      </c>
      <c r="AD105" s="252"/>
      <c r="AE105" s="253">
        <f>AB105+AA105+Z105+Y105+X105+W105+V105+U105+T105+S105+AC105</f>
        <v>137</v>
      </c>
      <c r="AF105" s="247">
        <f>+AE105/Q105</f>
        <v>0.99275362318840576</v>
      </c>
      <c r="AG105" s="194" t="s">
        <v>286</v>
      </c>
      <c r="AH105" s="284" t="s">
        <v>478</v>
      </c>
    </row>
    <row r="106" spans="1:34" s="5" customFormat="1" ht="78.75" x14ac:dyDescent="0.25">
      <c r="A106" s="575"/>
      <c r="B106" s="578"/>
      <c r="C106" s="593"/>
      <c r="D106" s="89" t="s">
        <v>393</v>
      </c>
      <c r="E106" s="89"/>
      <c r="F106" s="89"/>
      <c r="G106" s="101">
        <v>22902772163</v>
      </c>
      <c r="H106" s="100"/>
      <c r="I106" s="80" t="s">
        <v>392</v>
      </c>
      <c r="J106" s="180" t="s">
        <v>157</v>
      </c>
      <c r="K106" s="95" t="s">
        <v>319</v>
      </c>
      <c r="L106" s="162" t="s">
        <v>391</v>
      </c>
      <c r="M106" s="163" t="s">
        <v>390</v>
      </c>
      <c r="N106" s="163" t="s">
        <v>277</v>
      </c>
      <c r="O106" s="164" t="s">
        <v>389</v>
      </c>
      <c r="P106" s="165" t="s">
        <v>155</v>
      </c>
      <c r="Q106" s="126">
        <v>3403</v>
      </c>
      <c r="R106" s="109">
        <v>16500</v>
      </c>
      <c r="S106" s="254">
        <v>3219</v>
      </c>
      <c r="T106" s="254">
        <v>17</v>
      </c>
      <c r="U106" s="254">
        <v>16</v>
      </c>
      <c r="V106" s="254">
        <v>13</v>
      </c>
      <c r="W106" s="254">
        <v>13</v>
      </c>
      <c r="X106" s="255" t="s">
        <v>448</v>
      </c>
      <c r="Y106" s="255" t="s">
        <v>448</v>
      </c>
      <c r="Z106" s="255" t="s">
        <v>450</v>
      </c>
      <c r="AA106" s="275" t="s">
        <v>458</v>
      </c>
      <c r="AB106" s="288" t="s">
        <v>460</v>
      </c>
      <c r="AC106" s="310" t="s">
        <v>450</v>
      </c>
      <c r="AD106" s="256"/>
      <c r="AE106" s="253">
        <f>AB106+AA106+Z106+Y106+X106+W106+V106+U106+T106+S106+AC106</f>
        <v>3325</v>
      </c>
      <c r="AF106" s="247">
        <f t="shared" si="1"/>
        <v>0.97707904789891276</v>
      </c>
      <c r="AG106" s="194" t="s">
        <v>286</v>
      </c>
      <c r="AH106" s="286" t="s">
        <v>479</v>
      </c>
    </row>
    <row r="107" spans="1:34" s="5" customFormat="1" ht="236.25" x14ac:dyDescent="0.25">
      <c r="A107" s="575"/>
      <c r="B107" s="578"/>
      <c r="C107" s="594" t="s">
        <v>388</v>
      </c>
      <c r="D107" s="580" t="s">
        <v>387</v>
      </c>
      <c r="E107" s="592"/>
      <c r="F107" s="592"/>
      <c r="G107" s="605">
        <v>16763271516</v>
      </c>
      <c r="H107" s="590"/>
      <c r="I107" s="80" t="s">
        <v>343</v>
      </c>
      <c r="J107" s="180" t="s">
        <v>157</v>
      </c>
      <c r="K107" s="95" t="s">
        <v>320</v>
      </c>
      <c r="L107" s="162" t="s">
        <v>370</v>
      </c>
      <c r="M107" s="163" t="s">
        <v>345</v>
      </c>
      <c r="N107" s="163" t="s">
        <v>277</v>
      </c>
      <c r="O107" s="164" t="s">
        <v>386</v>
      </c>
      <c r="P107" s="165" t="s">
        <v>155</v>
      </c>
      <c r="Q107" s="126">
        <v>487</v>
      </c>
      <c r="R107" s="109">
        <v>3478</v>
      </c>
      <c r="S107" s="248">
        <v>17</v>
      </c>
      <c r="T107" s="248">
        <v>29</v>
      </c>
      <c r="U107" s="248">
        <v>61</v>
      </c>
      <c r="V107" s="248">
        <v>20</v>
      </c>
      <c r="W107" s="248">
        <v>35</v>
      </c>
      <c r="X107" s="255" t="s">
        <v>439</v>
      </c>
      <c r="Y107" s="281" t="s">
        <v>461</v>
      </c>
      <c r="Z107" s="281" t="s">
        <v>462</v>
      </c>
      <c r="AA107" s="282" t="s">
        <v>463</v>
      </c>
      <c r="AB107" s="281" t="s">
        <v>464</v>
      </c>
      <c r="AC107" s="310" t="s">
        <v>439</v>
      </c>
      <c r="AD107" s="256"/>
      <c r="AE107" s="253">
        <f>AB107+AA107+Z107+Y107+X107+W107+V107+U107+T107+S107+AC107</f>
        <v>601</v>
      </c>
      <c r="AF107" s="247">
        <f t="shared" si="1"/>
        <v>1.2340862422997947</v>
      </c>
      <c r="AG107" s="194" t="s">
        <v>286</v>
      </c>
      <c r="AH107" s="309" t="s">
        <v>480</v>
      </c>
    </row>
    <row r="108" spans="1:34" s="5" customFormat="1" ht="162" x14ac:dyDescent="0.25">
      <c r="A108" s="575"/>
      <c r="B108" s="578"/>
      <c r="C108" s="595"/>
      <c r="D108" s="580"/>
      <c r="E108" s="597"/>
      <c r="F108" s="597"/>
      <c r="G108" s="606"/>
      <c r="H108" s="601"/>
      <c r="I108" s="80" t="s">
        <v>340</v>
      </c>
      <c r="J108" s="180" t="s">
        <v>157</v>
      </c>
      <c r="K108" s="95" t="s">
        <v>321</v>
      </c>
      <c r="L108" s="162" t="s">
        <v>385</v>
      </c>
      <c r="M108" s="163" t="s">
        <v>384</v>
      </c>
      <c r="N108" s="163" t="s">
        <v>277</v>
      </c>
      <c r="O108" s="164" t="s">
        <v>383</v>
      </c>
      <c r="P108" s="165" t="s">
        <v>155</v>
      </c>
      <c r="Q108" s="126">
        <v>1087</v>
      </c>
      <c r="R108" s="109">
        <v>3864</v>
      </c>
      <c r="S108" s="248">
        <v>0</v>
      </c>
      <c r="T108" s="248">
        <v>0</v>
      </c>
      <c r="U108" s="248">
        <v>0</v>
      </c>
      <c r="V108" s="248">
        <v>0</v>
      </c>
      <c r="W108" s="248">
        <v>0</v>
      </c>
      <c r="X108" s="255" t="s">
        <v>440</v>
      </c>
      <c r="Y108" s="255" t="s">
        <v>446</v>
      </c>
      <c r="Z108" s="255" t="s">
        <v>446</v>
      </c>
      <c r="AA108" s="275" t="s">
        <v>446</v>
      </c>
      <c r="AB108" s="281" t="s">
        <v>446</v>
      </c>
      <c r="AC108" s="310" t="s">
        <v>446</v>
      </c>
      <c r="AD108" s="256"/>
      <c r="AE108" s="253">
        <f>S108+T108+U108+V108+W108+X108+Y108+Z108+AA108</f>
        <v>100</v>
      </c>
      <c r="AF108" s="247">
        <f>+AE108/Q108</f>
        <v>9.1996320147194111E-2</v>
      </c>
      <c r="AG108" s="194" t="s">
        <v>286</v>
      </c>
      <c r="AH108" s="306" t="s">
        <v>481</v>
      </c>
    </row>
    <row r="109" spans="1:34" s="5" customFormat="1" ht="81" customHeight="1" x14ac:dyDescent="0.25">
      <c r="A109" s="575"/>
      <c r="B109" s="578"/>
      <c r="C109" s="595"/>
      <c r="D109" s="580"/>
      <c r="E109" s="593"/>
      <c r="F109" s="593"/>
      <c r="G109" s="607"/>
      <c r="H109" s="591"/>
      <c r="I109" s="80" t="s">
        <v>378</v>
      </c>
      <c r="J109" s="180" t="s">
        <v>157</v>
      </c>
      <c r="K109" s="95" t="s">
        <v>322</v>
      </c>
      <c r="L109" s="162" t="s">
        <v>382</v>
      </c>
      <c r="M109" s="163" t="s">
        <v>381</v>
      </c>
      <c r="N109" s="163" t="s">
        <v>277</v>
      </c>
      <c r="O109" s="164" t="s">
        <v>380</v>
      </c>
      <c r="P109" s="165" t="s">
        <v>155</v>
      </c>
      <c r="Q109" s="126">
        <v>10277</v>
      </c>
      <c r="R109" s="109">
        <v>15000</v>
      </c>
      <c r="S109" s="248">
        <v>763</v>
      </c>
      <c r="T109" s="248">
        <v>714</v>
      </c>
      <c r="U109" s="248">
        <v>896</v>
      </c>
      <c r="V109" s="248">
        <v>709</v>
      </c>
      <c r="W109" s="248">
        <v>3588</v>
      </c>
      <c r="X109" s="255" t="s">
        <v>441</v>
      </c>
      <c r="Y109" s="256" t="s">
        <v>449</v>
      </c>
      <c r="Z109" s="255" t="s">
        <v>451</v>
      </c>
      <c r="AA109" s="275" t="s">
        <v>459</v>
      </c>
      <c r="AB109" s="281" t="s">
        <v>465</v>
      </c>
      <c r="AC109" s="310" t="s">
        <v>446</v>
      </c>
      <c r="AD109" s="256"/>
      <c r="AE109" s="253">
        <f>S109+T109+U109+V109+W109+X109+Y109+Z109+AA109+AB109+AC109</f>
        <v>10595</v>
      </c>
      <c r="AF109" s="247">
        <f t="shared" ref="AF109" si="2">+AE109/Q109</f>
        <v>1.0309428821640556</v>
      </c>
      <c r="AG109" s="194" t="s">
        <v>286</v>
      </c>
      <c r="AH109" s="305" t="s">
        <v>482</v>
      </c>
    </row>
    <row r="110" spans="1:34" ht="125.25" customHeight="1" x14ac:dyDescent="0.25">
      <c r="A110" s="575"/>
      <c r="B110" s="578"/>
      <c r="C110" s="595"/>
      <c r="D110" s="89" t="s">
        <v>379</v>
      </c>
      <c r="E110" s="89"/>
      <c r="F110" s="89"/>
      <c r="G110" s="101">
        <v>319417903</v>
      </c>
      <c r="H110" s="100"/>
      <c r="I110" s="80" t="s">
        <v>378</v>
      </c>
      <c r="J110" s="180" t="s">
        <v>157</v>
      </c>
      <c r="K110" s="95" t="s">
        <v>323</v>
      </c>
      <c r="L110" s="162" t="s">
        <v>377</v>
      </c>
      <c r="M110" s="163" t="s">
        <v>376</v>
      </c>
      <c r="N110" s="163" t="s">
        <v>59</v>
      </c>
      <c r="O110" s="164" t="s">
        <v>375</v>
      </c>
      <c r="P110" s="165" t="s">
        <v>155</v>
      </c>
      <c r="Q110" s="127">
        <v>1</v>
      </c>
      <c r="R110" s="94">
        <v>1</v>
      </c>
      <c r="S110" s="234">
        <v>1</v>
      </c>
      <c r="T110" s="234">
        <v>1</v>
      </c>
      <c r="U110" s="234">
        <v>1</v>
      </c>
      <c r="V110" s="234">
        <v>1</v>
      </c>
      <c r="W110" s="234">
        <v>1</v>
      </c>
      <c r="X110" s="234">
        <v>1</v>
      </c>
      <c r="Y110" s="234">
        <v>1</v>
      </c>
      <c r="Z110" s="234">
        <v>1</v>
      </c>
      <c r="AA110" s="273">
        <v>1</v>
      </c>
      <c r="AB110" s="238">
        <v>1</v>
      </c>
      <c r="AC110" s="307">
        <v>1</v>
      </c>
      <c r="AD110" s="244"/>
      <c r="AE110" s="247">
        <f>(X110+W110+V110+U110+T110+S110+Y110+Z110+AA110+AB110+AC110)/11</f>
        <v>1</v>
      </c>
      <c r="AF110" s="247">
        <f>+AE110/Q110</f>
        <v>1</v>
      </c>
      <c r="AG110" s="194" t="s">
        <v>286</v>
      </c>
      <c r="AH110" s="286" t="s">
        <v>483</v>
      </c>
    </row>
    <row r="111" spans="1:34" ht="189.75" x14ac:dyDescent="0.25">
      <c r="A111" s="575"/>
      <c r="B111" s="578"/>
      <c r="C111" s="595"/>
      <c r="D111" s="89" t="s">
        <v>374</v>
      </c>
      <c r="E111" s="89"/>
      <c r="F111" s="89"/>
      <c r="G111" s="101">
        <v>434788377</v>
      </c>
      <c r="H111" s="89"/>
      <c r="I111" s="80" t="s">
        <v>340</v>
      </c>
      <c r="J111" s="180" t="s">
        <v>157</v>
      </c>
      <c r="K111" s="95" t="s">
        <v>429</v>
      </c>
      <c r="L111" s="162" t="s">
        <v>373</v>
      </c>
      <c r="M111" s="163" t="s">
        <v>372</v>
      </c>
      <c r="N111" s="163" t="s">
        <v>59</v>
      </c>
      <c r="O111" s="164" t="s">
        <v>371</v>
      </c>
      <c r="P111" s="165" t="s">
        <v>155</v>
      </c>
      <c r="Q111" s="127">
        <v>1</v>
      </c>
      <c r="R111" s="107">
        <v>1</v>
      </c>
      <c r="S111" s="234">
        <v>1</v>
      </c>
      <c r="T111" s="234">
        <v>1</v>
      </c>
      <c r="U111" s="234">
        <v>1</v>
      </c>
      <c r="V111" s="250">
        <v>1</v>
      </c>
      <c r="W111" s="257">
        <v>1</v>
      </c>
      <c r="X111" s="257">
        <v>1</v>
      </c>
      <c r="Y111" s="257">
        <v>1</v>
      </c>
      <c r="Z111" s="257">
        <v>1</v>
      </c>
      <c r="AA111" s="276">
        <v>1</v>
      </c>
      <c r="AB111" s="238">
        <v>1</v>
      </c>
      <c r="AC111" s="316">
        <v>0.54169999999999996</v>
      </c>
      <c r="AD111" s="244"/>
      <c r="AE111" s="247">
        <f>(X111+W111+V111+U111+T111+S111+Y111+Z111+AA111+AB111+AC111)/11</f>
        <v>0.95833636363636365</v>
      </c>
      <c r="AF111" s="247">
        <f>+AE111/Q111</f>
        <v>0.95833636363636365</v>
      </c>
      <c r="AG111" s="194" t="s">
        <v>286</v>
      </c>
      <c r="AH111" s="286" t="s">
        <v>495</v>
      </c>
    </row>
    <row r="112" spans="1:34" ht="157.5" x14ac:dyDescent="0.25">
      <c r="A112" s="575"/>
      <c r="B112" s="578"/>
      <c r="C112" s="594" t="s">
        <v>369</v>
      </c>
      <c r="D112" s="580" t="s">
        <v>368</v>
      </c>
      <c r="E112" s="592"/>
      <c r="F112" s="592"/>
      <c r="G112" s="605">
        <v>34082766508</v>
      </c>
      <c r="H112" s="89"/>
      <c r="I112" s="80" t="s">
        <v>340</v>
      </c>
      <c r="J112" s="180" t="s">
        <v>157</v>
      </c>
      <c r="K112" s="95" t="s">
        <v>324</v>
      </c>
      <c r="L112" s="162" t="s">
        <v>339</v>
      </c>
      <c r="M112" s="163" t="s">
        <v>338</v>
      </c>
      <c r="N112" s="163" t="s">
        <v>277</v>
      </c>
      <c r="O112" s="164" t="s">
        <v>367</v>
      </c>
      <c r="P112" s="165" t="s">
        <v>155</v>
      </c>
      <c r="Q112" s="171">
        <v>2593</v>
      </c>
      <c r="R112" s="109">
        <v>8910</v>
      </c>
      <c r="S112" s="248">
        <v>0</v>
      </c>
      <c r="T112" s="248">
        <v>1296</v>
      </c>
      <c r="U112" s="248">
        <v>26</v>
      </c>
      <c r="V112" s="248">
        <v>0</v>
      </c>
      <c r="W112" s="248">
        <v>404</v>
      </c>
      <c r="X112" s="248">
        <v>0</v>
      </c>
      <c r="Y112" s="248">
        <v>0</v>
      </c>
      <c r="Z112" s="248">
        <v>2</v>
      </c>
      <c r="AA112" s="208">
        <v>58</v>
      </c>
      <c r="AB112" s="209">
        <v>301</v>
      </c>
      <c r="AC112" s="308">
        <v>294</v>
      </c>
      <c r="AD112" s="244"/>
      <c r="AE112" s="209">
        <f>AB112+AA112+Z112+Y112+X112+W112+V112+U112+T112+S112+AC112</f>
        <v>2381</v>
      </c>
      <c r="AF112" s="247">
        <f>+AE112/Q112</f>
        <v>0.91824141920555347</v>
      </c>
      <c r="AG112" s="194" t="s">
        <v>286</v>
      </c>
      <c r="AH112" s="286" t="s">
        <v>484</v>
      </c>
    </row>
    <row r="113" spans="1:34" ht="96" x14ac:dyDescent="0.25">
      <c r="A113" s="575"/>
      <c r="B113" s="578"/>
      <c r="C113" s="595"/>
      <c r="D113" s="580"/>
      <c r="E113" s="597"/>
      <c r="F113" s="597"/>
      <c r="G113" s="606"/>
      <c r="H113" s="89"/>
      <c r="I113" s="80" t="s">
        <v>340</v>
      </c>
      <c r="J113" s="180" t="s">
        <v>157</v>
      </c>
      <c r="K113" s="95" t="s">
        <v>325</v>
      </c>
      <c r="L113" s="162" t="s">
        <v>366</v>
      </c>
      <c r="M113" s="163" t="s">
        <v>338</v>
      </c>
      <c r="N113" s="163" t="s">
        <v>277</v>
      </c>
      <c r="O113" s="164" t="s">
        <v>365</v>
      </c>
      <c r="P113" s="165" t="s">
        <v>155</v>
      </c>
      <c r="Q113" s="171">
        <v>629</v>
      </c>
      <c r="R113" s="109">
        <v>990</v>
      </c>
      <c r="S113" s="248">
        <v>0</v>
      </c>
      <c r="T113" s="248">
        <v>162</v>
      </c>
      <c r="U113" s="248">
        <v>1</v>
      </c>
      <c r="V113" s="248">
        <v>0</v>
      </c>
      <c r="W113" s="209">
        <v>54</v>
      </c>
      <c r="X113" s="209">
        <v>0</v>
      </c>
      <c r="Y113" s="209">
        <v>0</v>
      </c>
      <c r="Z113" s="209">
        <v>5</v>
      </c>
      <c r="AA113" s="208">
        <v>7</v>
      </c>
      <c r="AB113" s="209">
        <v>35</v>
      </c>
      <c r="AC113" s="308">
        <v>74</v>
      </c>
      <c r="AD113" s="244"/>
      <c r="AE113" s="209">
        <f t="shared" ref="AE113" si="3">AB113+AA113+Z113+Y113+X113+W113+V113+U113+T113+S113+AC113</f>
        <v>338</v>
      </c>
      <c r="AF113" s="247">
        <f>+AE113/Q113</f>
        <v>0.5373608903020668</v>
      </c>
      <c r="AG113" s="194" t="s">
        <v>286</v>
      </c>
      <c r="AH113" s="286" t="s">
        <v>485</v>
      </c>
    </row>
    <row r="114" spans="1:34" ht="168.75" x14ac:dyDescent="0.25">
      <c r="A114" s="575"/>
      <c r="B114" s="578"/>
      <c r="C114" s="595"/>
      <c r="D114" s="580"/>
      <c r="E114" s="593"/>
      <c r="F114" s="593"/>
      <c r="G114" s="607"/>
      <c r="H114" s="89"/>
      <c r="I114" s="80" t="s">
        <v>340</v>
      </c>
      <c r="J114" s="180" t="s">
        <v>157</v>
      </c>
      <c r="K114" s="95" t="s">
        <v>326</v>
      </c>
      <c r="L114" s="162" t="s">
        <v>364</v>
      </c>
      <c r="M114" s="163" t="s">
        <v>338</v>
      </c>
      <c r="N114" s="163" t="s">
        <v>277</v>
      </c>
      <c r="O114" s="164" t="s">
        <v>363</v>
      </c>
      <c r="P114" s="165" t="s">
        <v>155</v>
      </c>
      <c r="Q114" s="171">
        <v>3829</v>
      </c>
      <c r="R114" s="108">
        <v>9900</v>
      </c>
      <c r="S114" s="248">
        <v>0</v>
      </c>
      <c r="T114" s="248">
        <v>0</v>
      </c>
      <c r="U114" s="248">
        <v>0</v>
      </c>
      <c r="V114" s="248">
        <v>0</v>
      </c>
      <c r="W114" s="209">
        <v>25</v>
      </c>
      <c r="X114" s="209">
        <v>137</v>
      </c>
      <c r="Y114" s="209">
        <v>190</v>
      </c>
      <c r="Z114" s="209">
        <v>404</v>
      </c>
      <c r="AA114" s="208">
        <v>492</v>
      </c>
      <c r="AB114" s="209">
        <v>268</v>
      </c>
      <c r="AC114" s="308">
        <v>230</v>
      </c>
      <c r="AD114" s="244"/>
      <c r="AE114" s="209">
        <f>AB114+AA114+Z114+Y114+X114+W114+V114+U114+T114+S114+AC114</f>
        <v>1746</v>
      </c>
      <c r="AF114" s="247">
        <f t="shared" ref="AF114" si="4">+AE114/Q114</f>
        <v>0.45599373204492033</v>
      </c>
      <c r="AG114" s="194" t="s">
        <v>286</v>
      </c>
      <c r="AH114" s="283" t="s">
        <v>486</v>
      </c>
    </row>
    <row r="115" spans="1:34" ht="68.25" customHeight="1" x14ac:dyDescent="0.25">
      <c r="A115" s="575"/>
      <c r="B115" s="578"/>
      <c r="C115" s="595"/>
      <c r="D115" s="89" t="s">
        <v>362</v>
      </c>
      <c r="E115" s="89"/>
      <c r="F115" s="89"/>
      <c r="G115" s="101">
        <v>736937218</v>
      </c>
      <c r="H115" s="89"/>
      <c r="I115" s="80" t="s">
        <v>340</v>
      </c>
      <c r="J115" s="180" t="s">
        <v>157</v>
      </c>
      <c r="K115" s="95" t="s">
        <v>327</v>
      </c>
      <c r="L115" s="162" t="s">
        <v>361</v>
      </c>
      <c r="M115" s="163" t="s">
        <v>360</v>
      </c>
      <c r="N115" s="163" t="s">
        <v>59</v>
      </c>
      <c r="O115" s="164" t="s">
        <v>359</v>
      </c>
      <c r="P115" s="165" t="s">
        <v>155</v>
      </c>
      <c r="Q115" s="127">
        <v>1</v>
      </c>
      <c r="R115" s="107">
        <v>1</v>
      </c>
      <c r="S115" s="234">
        <v>1</v>
      </c>
      <c r="T115" s="234">
        <v>1</v>
      </c>
      <c r="U115" s="234">
        <v>1</v>
      </c>
      <c r="V115" s="234">
        <v>1</v>
      </c>
      <c r="W115" s="245">
        <v>1</v>
      </c>
      <c r="X115" s="245">
        <v>1</v>
      </c>
      <c r="Y115" s="245">
        <v>1</v>
      </c>
      <c r="Z115" s="245">
        <v>1</v>
      </c>
      <c r="AA115" s="240">
        <v>1</v>
      </c>
      <c r="AB115" s="245">
        <v>1</v>
      </c>
      <c r="AC115" s="307">
        <v>1</v>
      </c>
      <c r="AD115" s="244"/>
      <c r="AE115" s="245">
        <f>(X115+W115+V115+U115+T115+S115+Y115+Z115+AA115+AB115+AC115)/11</f>
        <v>1</v>
      </c>
      <c r="AF115" s="247">
        <f t="shared" ref="AF115:AF117" si="5">+AE115/Q115</f>
        <v>1</v>
      </c>
      <c r="AG115" s="194" t="s">
        <v>286</v>
      </c>
      <c r="AH115" s="312" t="s">
        <v>487</v>
      </c>
    </row>
    <row r="116" spans="1:34" ht="202.5" x14ac:dyDescent="0.25">
      <c r="A116" s="575"/>
      <c r="B116" s="578"/>
      <c r="C116" s="595"/>
      <c r="D116" s="580" t="s">
        <v>358</v>
      </c>
      <c r="E116" s="592"/>
      <c r="F116" s="592"/>
      <c r="G116" s="605">
        <v>845827957</v>
      </c>
      <c r="H116" s="592"/>
      <c r="I116" s="80" t="s">
        <v>343</v>
      </c>
      <c r="J116" s="180" t="s">
        <v>157</v>
      </c>
      <c r="K116" s="95" t="s">
        <v>328</v>
      </c>
      <c r="L116" s="162" t="s">
        <v>357</v>
      </c>
      <c r="M116" s="163" t="s">
        <v>354</v>
      </c>
      <c r="N116" s="163" t="s">
        <v>277</v>
      </c>
      <c r="O116" s="164" t="s">
        <v>356</v>
      </c>
      <c r="P116" s="165" t="s">
        <v>155</v>
      </c>
      <c r="Q116" s="126">
        <v>515</v>
      </c>
      <c r="R116" s="109">
        <v>1350</v>
      </c>
      <c r="S116" s="248">
        <v>35</v>
      </c>
      <c r="T116" s="248">
        <v>16</v>
      </c>
      <c r="U116" s="248">
        <v>29</v>
      </c>
      <c r="V116" s="258">
        <v>30</v>
      </c>
      <c r="W116" s="258">
        <v>43</v>
      </c>
      <c r="X116" s="209">
        <v>54</v>
      </c>
      <c r="Y116" s="209">
        <v>52</v>
      </c>
      <c r="Z116" s="209">
        <v>45</v>
      </c>
      <c r="AA116" s="208">
        <v>60</v>
      </c>
      <c r="AB116" s="209">
        <v>120</v>
      </c>
      <c r="AC116" s="308">
        <v>48</v>
      </c>
      <c r="AD116" s="244"/>
      <c r="AE116" s="259">
        <f>S116+T116+U116+V116+W116+X116+Y116+Z116+AA116+AB116+AC116</f>
        <v>532</v>
      </c>
      <c r="AF116" s="247">
        <f t="shared" si="5"/>
        <v>1.033009708737864</v>
      </c>
      <c r="AG116" s="194" t="s">
        <v>286</v>
      </c>
      <c r="AH116" s="284" t="s">
        <v>488</v>
      </c>
    </row>
    <row r="117" spans="1:34" ht="135" x14ac:dyDescent="0.25">
      <c r="A117" s="575"/>
      <c r="B117" s="578"/>
      <c r="C117" s="595"/>
      <c r="D117" s="580"/>
      <c r="E117" s="593"/>
      <c r="F117" s="593"/>
      <c r="G117" s="607"/>
      <c r="H117" s="593"/>
      <c r="I117" s="80" t="s">
        <v>343</v>
      </c>
      <c r="J117" s="180" t="s">
        <v>157</v>
      </c>
      <c r="K117" s="95" t="s">
        <v>329</v>
      </c>
      <c r="L117" s="162" t="s">
        <v>355</v>
      </c>
      <c r="M117" s="163" t="s">
        <v>354</v>
      </c>
      <c r="N117" s="163" t="s">
        <v>277</v>
      </c>
      <c r="O117" s="164" t="s">
        <v>353</v>
      </c>
      <c r="P117" s="165" t="s">
        <v>155</v>
      </c>
      <c r="Q117" s="126">
        <v>172</v>
      </c>
      <c r="R117" s="109">
        <v>223</v>
      </c>
      <c r="S117" s="248">
        <v>1</v>
      </c>
      <c r="T117" s="248">
        <v>3</v>
      </c>
      <c r="U117" s="248">
        <v>22</v>
      </c>
      <c r="V117" s="248">
        <v>9</v>
      </c>
      <c r="W117" s="248">
        <v>1</v>
      </c>
      <c r="X117" s="248">
        <v>106</v>
      </c>
      <c r="Y117" s="209">
        <v>7</v>
      </c>
      <c r="Z117" s="209">
        <v>11</v>
      </c>
      <c r="AA117" s="208">
        <v>10</v>
      </c>
      <c r="AB117" s="209">
        <v>2</v>
      </c>
      <c r="AC117" s="308">
        <v>0</v>
      </c>
      <c r="AD117" s="244"/>
      <c r="AE117" s="209">
        <f>S117+T117+U117+V117+W117+X117+Y117+Z117+AA117+AB117+AC117</f>
        <v>172</v>
      </c>
      <c r="AF117" s="247">
        <f t="shared" si="5"/>
        <v>1</v>
      </c>
      <c r="AG117" s="194" t="s">
        <v>286</v>
      </c>
      <c r="AH117" s="286" t="s">
        <v>494</v>
      </c>
    </row>
    <row r="118" spans="1:34" ht="90" x14ac:dyDescent="0.25">
      <c r="A118" s="575"/>
      <c r="B118" s="578"/>
      <c r="C118" s="595"/>
      <c r="D118" s="580" t="s">
        <v>352</v>
      </c>
      <c r="E118" s="592"/>
      <c r="F118" s="592"/>
      <c r="G118" s="605">
        <v>3335623162</v>
      </c>
      <c r="H118" s="590"/>
      <c r="I118" s="80" t="s">
        <v>340</v>
      </c>
      <c r="J118" s="180" t="s">
        <v>157</v>
      </c>
      <c r="K118" s="95" t="s">
        <v>330</v>
      </c>
      <c r="L118" s="162" t="s">
        <v>351</v>
      </c>
      <c r="M118" s="163" t="s">
        <v>342</v>
      </c>
      <c r="N118" s="163" t="s">
        <v>277</v>
      </c>
      <c r="O118" s="164" t="s">
        <v>350</v>
      </c>
      <c r="P118" s="165" t="s">
        <v>155</v>
      </c>
      <c r="Q118" s="126">
        <v>4087</v>
      </c>
      <c r="R118" s="109">
        <v>9850</v>
      </c>
      <c r="S118" s="248">
        <v>0</v>
      </c>
      <c r="T118" s="248">
        <v>253</v>
      </c>
      <c r="U118" s="248">
        <v>176</v>
      </c>
      <c r="V118" s="258">
        <v>370</v>
      </c>
      <c r="W118" s="258">
        <v>644</v>
      </c>
      <c r="X118" s="258">
        <v>410</v>
      </c>
      <c r="Y118" s="209">
        <v>104</v>
      </c>
      <c r="Z118" s="209">
        <v>390</v>
      </c>
      <c r="AA118" s="208">
        <v>392</v>
      </c>
      <c r="AB118" s="209">
        <v>208</v>
      </c>
      <c r="AC118" s="308">
        <v>128</v>
      </c>
      <c r="AD118" s="244"/>
      <c r="AE118" s="259">
        <f>S118+T118+U118+V118+W118+X118+Y118+Z118+AA118+AB118+AC118</f>
        <v>3075</v>
      </c>
      <c r="AF118" s="247">
        <f>+AE118/Q118</f>
        <v>0.75238561291901151</v>
      </c>
      <c r="AG118" s="194" t="s">
        <v>286</v>
      </c>
      <c r="AH118" s="286" t="s">
        <v>489</v>
      </c>
    </row>
    <row r="119" spans="1:34" ht="78.75" x14ac:dyDescent="0.25">
      <c r="A119" s="575"/>
      <c r="B119" s="578"/>
      <c r="C119" s="595"/>
      <c r="D119" s="580"/>
      <c r="E119" s="593"/>
      <c r="F119" s="593"/>
      <c r="G119" s="607"/>
      <c r="H119" s="591"/>
      <c r="I119" s="80" t="s">
        <v>340</v>
      </c>
      <c r="J119" s="180" t="s">
        <v>157</v>
      </c>
      <c r="K119" s="95" t="s">
        <v>331</v>
      </c>
      <c r="L119" s="162" t="s">
        <v>349</v>
      </c>
      <c r="M119" s="163" t="s">
        <v>342</v>
      </c>
      <c r="N119" s="163" t="s">
        <v>277</v>
      </c>
      <c r="O119" s="164" t="s">
        <v>348</v>
      </c>
      <c r="P119" s="165" t="s">
        <v>155</v>
      </c>
      <c r="Q119" s="126">
        <v>7638</v>
      </c>
      <c r="R119" s="109">
        <v>12000</v>
      </c>
      <c r="S119" s="248">
        <v>0</v>
      </c>
      <c r="T119" s="248">
        <v>253</v>
      </c>
      <c r="U119" s="248">
        <v>176</v>
      </c>
      <c r="V119" s="258">
        <v>370</v>
      </c>
      <c r="W119" s="258">
        <v>644</v>
      </c>
      <c r="X119" s="258">
        <v>410</v>
      </c>
      <c r="Y119" s="209">
        <v>104</v>
      </c>
      <c r="Z119" s="209">
        <v>390</v>
      </c>
      <c r="AA119" s="208">
        <v>392</v>
      </c>
      <c r="AB119" s="209">
        <v>208</v>
      </c>
      <c r="AC119" s="308">
        <v>128</v>
      </c>
      <c r="AD119" s="244"/>
      <c r="AE119" s="259">
        <f>S119+T119+U119+V119+W119+X119+Y119+Z119+AA119+AB119+AC119</f>
        <v>3075</v>
      </c>
      <c r="AF119" s="247">
        <f>+AE119/Q119</f>
        <v>0.40259230164964649</v>
      </c>
      <c r="AG119" s="194" t="s">
        <v>286</v>
      </c>
      <c r="AH119" s="286" t="s">
        <v>490</v>
      </c>
    </row>
    <row r="120" spans="1:34" ht="229.5" x14ac:dyDescent="0.25">
      <c r="A120" s="575"/>
      <c r="B120" s="578"/>
      <c r="C120" s="595"/>
      <c r="D120" s="96" t="s">
        <v>347</v>
      </c>
      <c r="E120" s="89"/>
      <c r="F120" s="89"/>
      <c r="G120" s="101">
        <v>366875302</v>
      </c>
      <c r="H120" s="100"/>
      <c r="I120" s="80" t="s">
        <v>343</v>
      </c>
      <c r="J120" s="180" t="s">
        <v>157</v>
      </c>
      <c r="K120" s="95" t="s">
        <v>332</v>
      </c>
      <c r="L120" s="162" t="s">
        <v>346</v>
      </c>
      <c r="M120" s="163" t="s">
        <v>345</v>
      </c>
      <c r="N120" s="163" t="s">
        <v>277</v>
      </c>
      <c r="O120" s="164" t="s">
        <v>344</v>
      </c>
      <c r="P120" s="165" t="s">
        <v>155</v>
      </c>
      <c r="Q120" s="172">
        <v>100</v>
      </c>
      <c r="R120" s="109">
        <v>650</v>
      </c>
      <c r="S120" s="248">
        <v>0</v>
      </c>
      <c r="T120" s="248">
        <v>4</v>
      </c>
      <c r="U120" s="248">
        <v>6</v>
      </c>
      <c r="V120" s="248">
        <v>0</v>
      </c>
      <c r="W120" s="259">
        <v>1</v>
      </c>
      <c r="X120" s="259">
        <v>3</v>
      </c>
      <c r="Y120" s="259">
        <v>3</v>
      </c>
      <c r="Z120" s="259">
        <v>6</v>
      </c>
      <c r="AA120" s="277">
        <v>12</v>
      </c>
      <c r="AB120" s="248">
        <v>3</v>
      </c>
      <c r="AC120" s="314">
        <v>9</v>
      </c>
      <c r="AD120" s="248"/>
      <c r="AE120" s="259">
        <f>S120+T120+U120+V120+W120+X120+Y120+Z120+AA120+AB120+AC120</f>
        <v>47</v>
      </c>
      <c r="AF120" s="247">
        <f>+AE120/Q120</f>
        <v>0.47</v>
      </c>
      <c r="AG120" s="194" t="s">
        <v>286</v>
      </c>
      <c r="AH120" s="313" t="s">
        <v>491</v>
      </c>
    </row>
    <row r="121" spans="1:34" ht="18.75" x14ac:dyDescent="0.25">
      <c r="A121" s="575"/>
      <c r="B121" s="578"/>
      <c r="C121" s="595"/>
      <c r="D121" s="599" t="s">
        <v>422</v>
      </c>
      <c r="E121" s="600"/>
      <c r="F121" s="600"/>
      <c r="G121" s="600"/>
      <c r="H121" s="600"/>
      <c r="I121" s="600"/>
      <c r="J121" s="600"/>
      <c r="K121" s="600"/>
      <c r="L121" s="334"/>
      <c r="M121" s="334"/>
      <c r="N121" s="334"/>
      <c r="O121" s="334"/>
      <c r="P121" s="334"/>
      <c r="Q121" s="334"/>
      <c r="R121" s="334"/>
      <c r="S121" s="334"/>
      <c r="T121" s="334"/>
      <c r="U121" s="334"/>
      <c r="V121" s="334"/>
      <c r="W121" s="334"/>
      <c r="X121" s="334"/>
      <c r="Y121" s="334"/>
      <c r="Z121" s="334"/>
      <c r="AA121" s="334"/>
      <c r="AB121" s="334"/>
      <c r="AC121" s="334"/>
      <c r="AD121" s="334"/>
      <c r="AE121" s="334"/>
      <c r="AF121" s="334"/>
      <c r="AG121" s="334"/>
      <c r="AH121" s="335"/>
    </row>
    <row r="122" spans="1:34" ht="88.5" customHeight="1" x14ac:dyDescent="0.25">
      <c r="A122" s="575"/>
      <c r="B122" s="578"/>
      <c r="C122" s="595"/>
      <c r="D122" s="89" t="s">
        <v>421</v>
      </c>
      <c r="E122" s="89"/>
      <c r="F122" s="89"/>
      <c r="G122" s="101">
        <v>1401486747</v>
      </c>
      <c r="H122" s="100"/>
      <c r="I122" s="80" t="s">
        <v>340</v>
      </c>
      <c r="J122" s="180" t="s">
        <v>157</v>
      </c>
      <c r="K122" s="95" t="s">
        <v>324</v>
      </c>
      <c r="L122" s="97" t="s">
        <v>419</v>
      </c>
      <c r="M122" s="163" t="s">
        <v>341</v>
      </c>
      <c r="N122" s="163" t="s">
        <v>277</v>
      </c>
      <c r="O122" s="164" t="s">
        <v>423</v>
      </c>
      <c r="P122" s="156"/>
      <c r="Q122" s="174">
        <v>100</v>
      </c>
      <c r="R122" s="109">
        <v>100</v>
      </c>
      <c r="S122" s="154">
        <v>0</v>
      </c>
      <c r="T122" s="154">
        <v>0</v>
      </c>
      <c r="U122" s="154">
        <v>0</v>
      </c>
      <c r="V122" s="248">
        <v>0</v>
      </c>
      <c r="W122" s="248">
        <v>12</v>
      </c>
      <c r="X122" s="248">
        <v>0</v>
      </c>
      <c r="Y122" s="248">
        <v>0</v>
      </c>
      <c r="Z122" s="154">
        <v>13</v>
      </c>
      <c r="AA122" s="42">
        <v>6</v>
      </c>
      <c r="AB122" s="154">
        <v>0</v>
      </c>
      <c r="AC122" s="315">
        <v>0</v>
      </c>
      <c r="AD122" s="260"/>
      <c r="AE122" s="154">
        <f>S122+T122+U122+V122+W122+X122+Y122+Z122+AA122+AB122+AC122</f>
        <v>31</v>
      </c>
      <c r="AF122" s="247">
        <f>+AE122/Q122</f>
        <v>0.31</v>
      </c>
      <c r="AG122" s="194" t="s">
        <v>286</v>
      </c>
      <c r="AH122" s="287" t="s">
        <v>492</v>
      </c>
    </row>
    <row r="123" spans="1:34" ht="70.5" customHeight="1" x14ac:dyDescent="0.25">
      <c r="A123" s="576"/>
      <c r="B123" s="579"/>
      <c r="C123" s="596"/>
      <c r="D123" s="89" t="s">
        <v>421</v>
      </c>
      <c r="E123" s="89"/>
      <c r="F123" s="89"/>
      <c r="G123" s="101">
        <v>1529208095</v>
      </c>
      <c r="H123" s="99"/>
      <c r="I123" s="80" t="s">
        <v>340</v>
      </c>
      <c r="J123" s="180" t="s">
        <v>157</v>
      </c>
      <c r="K123" s="95" t="s">
        <v>324</v>
      </c>
      <c r="L123" s="98" t="s">
        <v>420</v>
      </c>
      <c r="M123" s="163" t="s">
        <v>338</v>
      </c>
      <c r="N123" s="163" t="s">
        <v>277</v>
      </c>
      <c r="O123" s="164" t="s">
        <v>424</v>
      </c>
      <c r="P123" s="156"/>
      <c r="Q123" s="174">
        <v>100</v>
      </c>
      <c r="R123" s="109">
        <v>100</v>
      </c>
      <c r="S123" s="154">
        <v>0</v>
      </c>
      <c r="T123" s="154">
        <v>0</v>
      </c>
      <c r="U123" s="154">
        <v>0</v>
      </c>
      <c r="V123" s="248">
        <v>0</v>
      </c>
      <c r="W123" s="248">
        <v>6</v>
      </c>
      <c r="X123" s="248">
        <v>0</v>
      </c>
      <c r="Y123" s="248">
        <v>0</v>
      </c>
      <c r="Z123" s="154">
        <v>4</v>
      </c>
      <c r="AA123" s="42">
        <v>0</v>
      </c>
      <c r="AB123" s="154">
        <v>37</v>
      </c>
      <c r="AC123" s="315">
        <v>0</v>
      </c>
      <c r="AD123" s="260"/>
      <c r="AE123" s="154">
        <f>S123+T123+U123+V123+W123+X123+Y123+Z123+AA123+AB123+AC123</f>
        <v>47</v>
      </c>
      <c r="AF123" s="247">
        <f>+AE123/Q123</f>
        <v>0.47</v>
      </c>
      <c r="AG123" s="194" t="s">
        <v>286</v>
      </c>
      <c r="AH123" s="286" t="s">
        <v>493</v>
      </c>
    </row>
    <row r="124" spans="1:34" ht="18.75" x14ac:dyDescent="0.25">
      <c r="A124" s="5"/>
      <c r="L124" s="18"/>
      <c r="M124" s="17"/>
      <c r="N124" s="18"/>
      <c r="O124" s="18"/>
      <c r="P124" s="5"/>
      <c r="Q124" s="104"/>
      <c r="R124" s="5"/>
      <c r="S124" s="155"/>
      <c r="T124" s="5"/>
      <c r="U124" s="5"/>
      <c r="V124" s="5"/>
      <c r="W124" s="5"/>
      <c r="X124" s="155"/>
      <c r="Y124" s="5"/>
      <c r="Z124" s="5"/>
      <c r="AA124" s="5"/>
      <c r="AB124" s="5"/>
      <c r="AC124" s="5"/>
      <c r="AD124" s="5"/>
      <c r="AE124" s="5"/>
      <c r="AF124" s="5"/>
      <c r="AG124" s="5"/>
    </row>
    <row r="125" spans="1:34" x14ac:dyDescent="0.25">
      <c r="A125" s="5"/>
      <c r="L125" s="18"/>
      <c r="M125" s="17"/>
      <c r="N125" s="18"/>
      <c r="O125" s="18"/>
      <c r="P125" s="5"/>
      <c r="Q125" s="5"/>
      <c r="R125" s="5"/>
      <c r="S125" s="155"/>
      <c r="T125" s="5"/>
      <c r="U125" s="5"/>
      <c r="V125" s="5"/>
      <c r="W125" s="5"/>
      <c r="X125" s="155"/>
      <c r="Y125" s="5"/>
      <c r="Z125" s="5"/>
      <c r="AA125" s="5"/>
      <c r="AB125" s="5"/>
      <c r="AC125" s="5"/>
      <c r="AD125" s="5"/>
      <c r="AE125" s="5"/>
      <c r="AF125" s="5"/>
      <c r="AG125" s="5"/>
    </row>
    <row r="126" spans="1:34" x14ac:dyDescent="0.25">
      <c r="A126" s="5"/>
      <c r="L126" s="18"/>
      <c r="M126" s="17"/>
      <c r="N126" s="18"/>
      <c r="O126" s="18"/>
      <c r="P126" s="5"/>
      <c r="Q126" s="5"/>
      <c r="R126" s="5"/>
      <c r="S126" s="155"/>
      <c r="T126" s="5"/>
      <c r="U126" s="5"/>
      <c r="V126" s="5"/>
      <c r="W126" s="5"/>
      <c r="X126" s="155"/>
      <c r="Y126" s="5"/>
      <c r="Z126" s="5"/>
      <c r="AA126" s="5"/>
      <c r="AB126" s="5"/>
      <c r="AC126" s="5"/>
      <c r="AD126" s="5"/>
      <c r="AE126" s="5"/>
      <c r="AF126" s="5"/>
      <c r="AG126" s="5"/>
    </row>
    <row r="127" spans="1:34" x14ac:dyDescent="0.25">
      <c r="A127" s="5"/>
      <c r="L127" s="18"/>
      <c r="M127" s="17"/>
      <c r="N127" s="18"/>
      <c r="O127" s="18"/>
      <c r="P127" s="5"/>
      <c r="Q127" s="5"/>
      <c r="R127" s="5"/>
      <c r="S127" s="155"/>
      <c r="T127" s="5"/>
      <c r="U127" s="5"/>
      <c r="V127" s="5"/>
      <c r="W127" s="5"/>
      <c r="X127" s="155"/>
      <c r="Y127" s="5"/>
      <c r="Z127" s="5"/>
      <c r="AA127" s="5"/>
      <c r="AB127" s="5"/>
      <c r="AC127" s="5"/>
      <c r="AD127" s="5"/>
      <c r="AE127" s="5"/>
      <c r="AF127" s="5"/>
      <c r="AG127" s="5"/>
    </row>
    <row r="128" spans="1:34" x14ac:dyDescent="0.25">
      <c r="A128" s="5"/>
      <c r="L128" s="18"/>
      <c r="M128" s="17"/>
      <c r="N128" s="18"/>
      <c r="O128" s="18"/>
      <c r="P128" s="5"/>
      <c r="Q128" s="5"/>
      <c r="R128" s="5"/>
      <c r="S128" s="155"/>
      <c r="T128" s="5"/>
      <c r="U128" s="5"/>
      <c r="V128" s="5"/>
      <c r="W128" s="5"/>
      <c r="X128" s="155"/>
      <c r="Y128" s="5"/>
      <c r="Z128" s="5"/>
      <c r="AA128" s="5"/>
      <c r="AB128" s="5"/>
      <c r="AC128" s="5"/>
      <c r="AD128" s="5"/>
      <c r="AE128" s="5"/>
      <c r="AF128" s="5"/>
      <c r="AG128" s="5"/>
    </row>
    <row r="129" spans="1:33" x14ac:dyDescent="0.25">
      <c r="A129" s="5"/>
      <c r="L129" s="18"/>
      <c r="M129" s="17"/>
      <c r="N129" s="18"/>
      <c r="O129" s="18"/>
      <c r="P129" s="5"/>
      <c r="Q129" s="5"/>
      <c r="R129" s="5"/>
      <c r="S129" s="155"/>
      <c r="T129" s="5"/>
      <c r="U129" s="5"/>
      <c r="V129" s="5"/>
      <c r="W129" s="5"/>
      <c r="X129" s="155"/>
      <c r="Y129" s="5"/>
      <c r="Z129" s="5"/>
      <c r="AA129" s="5"/>
      <c r="AB129" s="5"/>
      <c r="AC129" s="5"/>
      <c r="AD129" s="5"/>
      <c r="AE129" s="5"/>
      <c r="AF129" s="5"/>
      <c r="AG129" s="5"/>
    </row>
    <row r="130" spans="1:33" x14ac:dyDescent="0.25">
      <c r="A130" s="5"/>
      <c r="L130" s="18"/>
      <c r="M130" s="17"/>
      <c r="N130" s="18"/>
      <c r="O130" s="18"/>
      <c r="P130" s="5"/>
      <c r="Q130" s="5"/>
      <c r="R130" s="5"/>
      <c r="S130" s="155"/>
      <c r="T130" s="5"/>
      <c r="U130" s="5"/>
      <c r="V130" s="5"/>
      <c r="W130" s="5"/>
      <c r="X130" s="155"/>
      <c r="Y130" s="5"/>
      <c r="Z130" s="5"/>
      <c r="AA130" s="5" t="s">
        <v>470</v>
      </c>
      <c r="AB130" s="5"/>
      <c r="AC130" s="5"/>
      <c r="AD130" s="5"/>
      <c r="AE130" s="5"/>
      <c r="AF130" s="5"/>
      <c r="AG130" s="5"/>
    </row>
    <row r="131" spans="1:33" x14ac:dyDescent="0.25">
      <c r="A131" s="5"/>
      <c r="L131" s="18"/>
      <c r="M131" s="17"/>
      <c r="N131" s="18"/>
      <c r="O131" s="18"/>
      <c r="P131" s="5"/>
      <c r="Q131" s="5"/>
      <c r="R131" s="5"/>
      <c r="S131" s="155"/>
      <c r="T131" s="5"/>
      <c r="U131" s="5"/>
      <c r="V131" s="5"/>
      <c r="W131" s="5"/>
      <c r="X131" s="155"/>
      <c r="Y131" s="5"/>
      <c r="Z131" s="5"/>
      <c r="AA131" s="5"/>
      <c r="AB131" s="5"/>
      <c r="AC131" s="5"/>
      <c r="AD131" s="5"/>
      <c r="AE131" s="5"/>
      <c r="AF131" s="5"/>
      <c r="AG131" s="5"/>
    </row>
    <row r="132" spans="1:33" x14ac:dyDescent="0.25">
      <c r="A132" s="5"/>
      <c r="L132" s="18"/>
      <c r="M132" s="17"/>
      <c r="N132" s="18"/>
      <c r="O132" s="18"/>
      <c r="P132" s="5"/>
      <c r="Q132" s="5"/>
      <c r="R132" s="5"/>
      <c r="S132" s="155"/>
      <c r="T132" s="5"/>
      <c r="U132" s="5"/>
      <c r="V132" s="5"/>
      <c r="W132" s="5"/>
      <c r="X132" s="155"/>
      <c r="Y132" s="5"/>
      <c r="Z132" s="5"/>
      <c r="AA132" s="5"/>
      <c r="AB132" s="5"/>
      <c r="AC132" s="5"/>
      <c r="AD132" s="5"/>
      <c r="AE132" s="5"/>
      <c r="AF132" s="5"/>
      <c r="AG132" s="5"/>
    </row>
    <row r="133" spans="1:33" x14ac:dyDescent="0.25">
      <c r="A133" s="5"/>
      <c r="L133" s="18"/>
      <c r="M133" s="17"/>
      <c r="N133" s="18"/>
      <c r="O133" s="18"/>
      <c r="P133" s="5"/>
      <c r="Q133" s="5"/>
      <c r="R133" s="5"/>
      <c r="S133" s="155"/>
      <c r="T133" s="5"/>
      <c r="U133" s="5"/>
      <c r="V133" s="5"/>
      <c r="W133" s="5"/>
      <c r="X133" s="155"/>
      <c r="Y133" s="5"/>
      <c r="Z133" s="5"/>
      <c r="AA133" s="5"/>
      <c r="AB133" s="5"/>
      <c r="AC133" s="5"/>
      <c r="AD133" s="5"/>
      <c r="AE133" s="5"/>
      <c r="AF133" s="5"/>
      <c r="AG133" s="5"/>
    </row>
    <row r="134" spans="1:33" x14ac:dyDescent="0.25">
      <c r="A134" s="5"/>
      <c r="L134" s="18"/>
      <c r="M134" s="17"/>
      <c r="N134" s="18"/>
      <c r="O134" s="18"/>
      <c r="P134" s="5"/>
      <c r="Q134" s="5"/>
      <c r="R134" s="5"/>
      <c r="S134" s="155"/>
      <c r="T134" s="5"/>
      <c r="U134" s="5"/>
      <c r="V134" s="5"/>
      <c r="W134" s="5"/>
      <c r="X134" s="155"/>
      <c r="Y134" s="5"/>
      <c r="Z134" s="5"/>
      <c r="AA134" s="5"/>
      <c r="AB134" s="5"/>
      <c r="AC134" s="5"/>
      <c r="AD134" s="5"/>
      <c r="AE134" s="5"/>
      <c r="AF134" s="5"/>
      <c r="AG134" s="5"/>
    </row>
    <row r="135" spans="1:33" x14ac:dyDescent="0.25">
      <c r="A135" s="5"/>
      <c r="L135" s="18"/>
      <c r="M135" s="17"/>
      <c r="N135" s="18"/>
      <c r="O135" s="18"/>
      <c r="P135" s="5"/>
      <c r="Q135" s="5"/>
      <c r="R135" s="5"/>
      <c r="S135" s="155"/>
      <c r="T135" s="5"/>
      <c r="U135" s="5"/>
      <c r="V135" s="5"/>
      <c r="W135" s="5"/>
      <c r="X135" s="155"/>
      <c r="Y135" s="5"/>
      <c r="Z135" s="5"/>
      <c r="AA135" s="5"/>
      <c r="AB135" s="5"/>
      <c r="AC135" s="5"/>
      <c r="AD135" s="5"/>
      <c r="AE135" s="5"/>
      <c r="AF135" s="5"/>
      <c r="AG135" s="5"/>
    </row>
    <row r="136" spans="1:33" x14ac:dyDescent="0.25">
      <c r="A136" s="5"/>
      <c r="L136" s="18"/>
      <c r="M136" s="17"/>
      <c r="N136" s="18"/>
      <c r="O136" s="18"/>
      <c r="P136" s="5"/>
      <c r="Q136" s="5"/>
      <c r="R136" s="5"/>
      <c r="S136" s="155"/>
      <c r="T136" s="5"/>
      <c r="U136" s="5"/>
      <c r="V136" s="5"/>
      <c r="W136" s="5"/>
      <c r="X136" s="155"/>
      <c r="Y136" s="5"/>
      <c r="Z136" s="5"/>
      <c r="AA136" s="5"/>
      <c r="AB136" s="5"/>
      <c r="AC136" s="5"/>
      <c r="AD136" s="5"/>
      <c r="AE136" s="5"/>
      <c r="AF136" s="5"/>
      <c r="AG136" s="5"/>
    </row>
    <row r="137" spans="1:33" x14ac:dyDescent="0.25">
      <c r="A137" s="5"/>
      <c r="L137" s="18"/>
      <c r="M137" s="17"/>
      <c r="N137" s="18"/>
      <c r="O137" s="18"/>
      <c r="P137" s="5"/>
      <c r="Q137" s="5"/>
      <c r="R137" s="5"/>
      <c r="S137" s="155"/>
      <c r="T137" s="5"/>
      <c r="U137" s="5"/>
      <c r="V137" s="5"/>
      <c r="W137" s="5"/>
      <c r="X137" s="155"/>
      <c r="Y137" s="5"/>
      <c r="Z137" s="5"/>
      <c r="AA137" s="5"/>
      <c r="AB137" s="5"/>
      <c r="AC137" s="5"/>
      <c r="AD137" s="5"/>
      <c r="AE137" s="5"/>
      <c r="AF137" s="5"/>
      <c r="AG137" s="5"/>
    </row>
    <row r="138" spans="1:33" x14ac:dyDescent="0.25">
      <c r="A138" s="5"/>
      <c r="L138" s="18"/>
      <c r="M138" s="17"/>
      <c r="N138" s="18"/>
      <c r="O138" s="18"/>
      <c r="P138" s="5"/>
      <c r="Q138" s="5"/>
      <c r="R138" s="5"/>
      <c r="S138" s="155"/>
      <c r="T138" s="5"/>
      <c r="U138" s="5"/>
      <c r="V138" s="5"/>
      <c r="W138" s="5"/>
      <c r="X138" s="155"/>
      <c r="Y138" s="5"/>
      <c r="Z138" s="5"/>
      <c r="AA138" s="5"/>
      <c r="AB138" s="5"/>
      <c r="AC138" s="5"/>
      <c r="AD138" s="5"/>
      <c r="AE138" s="5"/>
      <c r="AF138" s="5"/>
      <c r="AG138" s="5"/>
    </row>
    <row r="139" spans="1:33" x14ac:dyDescent="0.25">
      <c r="A139" s="5"/>
      <c r="L139" s="18"/>
      <c r="M139" s="17"/>
      <c r="N139" s="18"/>
      <c r="O139" s="18"/>
      <c r="P139" s="5"/>
      <c r="Q139" s="5"/>
      <c r="R139" s="5"/>
      <c r="S139" s="155"/>
      <c r="T139" s="5"/>
      <c r="U139" s="5"/>
      <c r="V139" s="5"/>
      <c r="W139" s="5"/>
      <c r="X139" s="155"/>
      <c r="Y139" s="5"/>
      <c r="Z139" s="5"/>
      <c r="AA139" s="5"/>
      <c r="AB139" s="5"/>
      <c r="AC139" s="5"/>
      <c r="AD139" s="5"/>
      <c r="AE139" s="5"/>
      <c r="AF139" s="5"/>
      <c r="AG139" s="5"/>
    </row>
    <row r="140" spans="1:33" x14ac:dyDescent="0.25">
      <c r="A140" s="5"/>
      <c r="L140" s="18"/>
      <c r="M140" s="17"/>
      <c r="N140" s="18"/>
      <c r="O140" s="18"/>
      <c r="P140" s="5"/>
      <c r="Q140" s="5"/>
      <c r="R140" s="5"/>
      <c r="S140" s="155"/>
      <c r="T140" s="5"/>
      <c r="U140" s="5"/>
      <c r="V140" s="5"/>
      <c r="W140" s="5"/>
      <c r="X140" s="155"/>
      <c r="Y140" s="5"/>
      <c r="Z140" s="5"/>
      <c r="AA140" s="5"/>
      <c r="AB140" s="5"/>
      <c r="AC140" s="5"/>
      <c r="AD140" s="5"/>
      <c r="AE140" s="5"/>
      <c r="AF140" s="5"/>
      <c r="AG140" s="5"/>
    </row>
    <row r="141" spans="1:33" x14ac:dyDescent="0.25">
      <c r="A141" s="5"/>
      <c r="L141" s="18"/>
      <c r="M141" s="17"/>
      <c r="N141" s="18"/>
      <c r="O141" s="18"/>
      <c r="P141" s="5"/>
      <c r="Q141" s="5"/>
      <c r="R141" s="5"/>
      <c r="S141" s="155"/>
      <c r="T141" s="5"/>
      <c r="U141" s="5"/>
      <c r="V141" s="5"/>
      <c r="W141" s="5"/>
      <c r="X141" s="155"/>
      <c r="Y141" s="5"/>
      <c r="Z141" s="5"/>
      <c r="AA141" s="5"/>
      <c r="AB141" s="5"/>
      <c r="AC141" s="5"/>
      <c r="AD141" s="5"/>
      <c r="AE141" s="5"/>
      <c r="AF141" s="5"/>
      <c r="AG141" s="5"/>
    </row>
    <row r="142" spans="1:33" x14ac:dyDescent="0.25">
      <c r="A142" s="5"/>
      <c r="L142" s="18"/>
      <c r="M142" s="17"/>
      <c r="N142" s="18"/>
      <c r="O142" s="18"/>
      <c r="P142" s="5"/>
      <c r="Q142" s="5"/>
      <c r="R142" s="5"/>
      <c r="S142" s="155"/>
      <c r="T142" s="5"/>
      <c r="U142" s="5"/>
      <c r="V142" s="5"/>
      <c r="W142" s="5"/>
      <c r="X142" s="155"/>
      <c r="Y142" s="5"/>
      <c r="Z142" s="5"/>
      <c r="AA142" s="5"/>
      <c r="AB142" s="5"/>
      <c r="AC142" s="5"/>
      <c r="AD142" s="5"/>
      <c r="AE142" s="5"/>
      <c r="AF142" s="5"/>
      <c r="AG142" s="5"/>
    </row>
    <row r="143" spans="1:33" x14ac:dyDescent="0.25">
      <c r="A143" s="5"/>
      <c r="L143" s="18"/>
      <c r="M143" s="17"/>
      <c r="N143" s="18"/>
      <c r="O143" s="18"/>
      <c r="P143" s="5"/>
      <c r="Q143" s="5"/>
      <c r="R143" s="5"/>
      <c r="S143" s="155"/>
      <c r="T143" s="5"/>
      <c r="U143" s="5"/>
      <c r="V143" s="5"/>
      <c r="W143" s="5"/>
      <c r="X143" s="155"/>
      <c r="Y143" s="5"/>
      <c r="Z143" s="5"/>
      <c r="AA143" s="5"/>
      <c r="AB143" s="5"/>
      <c r="AC143" s="5"/>
      <c r="AD143" s="5"/>
      <c r="AE143" s="5"/>
      <c r="AF143" s="5"/>
      <c r="AG143" s="5"/>
    </row>
    <row r="144" spans="1:33" x14ac:dyDescent="0.25">
      <c r="A144" s="5"/>
      <c r="L144" s="18"/>
      <c r="M144" s="17"/>
      <c r="N144" s="18"/>
      <c r="O144" s="18"/>
      <c r="P144" s="5"/>
      <c r="Q144" s="5"/>
      <c r="R144" s="5"/>
      <c r="S144" s="155"/>
      <c r="T144" s="5"/>
      <c r="U144" s="5"/>
      <c r="V144" s="5"/>
      <c r="W144" s="5"/>
      <c r="X144" s="155"/>
      <c r="Y144" s="5"/>
      <c r="Z144" s="5"/>
      <c r="AA144" s="5"/>
      <c r="AB144" s="5"/>
      <c r="AC144" s="5"/>
      <c r="AD144" s="5"/>
      <c r="AE144" s="5"/>
      <c r="AF144" s="5"/>
      <c r="AG144" s="5"/>
    </row>
    <row r="145" spans="1:33" x14ac:dyDescent="0.25">
      <c r="A145" s="5"/>
      <c r="L145" s="18"/>
      <c r="M145" s="17"/>
      <c r="N145" s="18"/>
      <c r="O145" s="18"/>
      <c r="P145" s="5"/>
      <c r="Q145" s="5"/>
      <c r="R145" s="5"/>
      <c r="S145" s="155"/>
      <c r="T145" s="5"/>
      <c r="U145" s="5"/>
      <c r="V145" s="5"/>
      <c r="W145" s="5"/>
      <c r="X145" s="155"/>
      <c r="Y145" s="5"/>
      <c r="Z145" s="5"/>
      <c r="AA145" s="5"/>
      <c r="AB145" s="5"/>
      <c r="AC145" s="5"/>
      <c r="AD145" s="5"/>
      <c r="AE145" s="5"/>
      <c r="AF145" s="5"/>
      <c r="AG145" s="5"/>
    </row>
    <row r="146" spans="1:33" x14ac:dyDescent="0.25">
      <c r="A146" s="5"/>
      <c r="L146" s="18"/>
      <c r="M146" s="17"/>
      <c r="N146" s="18"/>
      <c r="O146" s="18"/>
      <c r="P146" s="5"/>
      <c r="Q146" s="5"/>
      <c r="R146" s="5"/>
      <c r="S146" s="155"/>
      <c r="T146" s="5"/>
      <c r="U146" s="5"/>
      <c r="V146" s="5"/>
      <c r="W146" s="5"/>
      <c r="X146" s="155"/>
      <c r="Y146" s="5"/>
      <c r="Z146" s="5"/>
      <c r="AA146" s="5"/>
      <c r="AB146" s="5"/>
      <c r="AC146" s="5"/>
      <c r="AD146" s="5"/>
      <c r="AE146" s="5"/>
      <c r="AF146" s="5"/>
      <c r="AG146" s="5"/>
    </row>
    <row r="147" spans="1:33" x14ac:dyDescent="0.25">
      <c r="A147" s="5"/>
      <c r="L147" s="18"/>
      <c r="M147" s="17"/>
      <c r="N147" s="18"/>
      <c r="O147" s="18"/>
      <c r="P147" s="5"/>
      <c r="Q147" s="5"/>
      <c r="R147" s="5"/>
      <c r="S147" s="155"/>
      <c r="T147" s="5"/>
      <c r="U147" s="5"/>
      <c r="V147" s="5"/>
      <c r="W147" s="5"/>
      <c r="X147" s="155"/>
      <c r="Y147" s="5"/>
      <c r="Z147" s="5"/>
      <c r="AA147" s="5"/>
      <c r="AB147" s="5"/>
      <c r="AC147" s="5"/>
      <c r="AD147" s="5"/>
      <c r="AE147" s="5"/>
      <c r="AF147" s="5"/>
      <c r="AG147" s="5"/>
    </row>
    <row r="148" spans="1:33" x14ac:dyDescent="0.25">
      <c r="A148" s="5"/>
      <c r="L148" s="18"/>
      <c r="M148" s="17"/>
      <c r="N148" s="18"/>
      <c r="O148" s="18"/>
      <c r="P148" s="5"/>
      <c r="Q148" s="5"/>
      <c r="R148" s="5"/>
      <c r="S148" s="155"/>
      <c r="T148" s="5"/>
      <c r="U148" s="5"/>
      <c r="V148" s="5"/>
      <c r="W148" s="5"/>
      <c r="X148" s="155"/>
      <c r="Y148" s="5"/>
      <c r="Z148" s="5"/>
      <c r="AA148" s="5"/>
      <c r="AB148" s="5"/>
      <c r="AC148" s="5"/>
      <c r="AD148" s="5"/>
      <c r="AE148" s="5"/>
      <c r="AF148" s="5"/>
      <c r="AG148" s="5"/>
    </row>
    <row r="149" spans="1:33" x14ac:dyDescent="0.25">
      <c r="A149" s="5"/>
      <c r="L149" s="18"/>
      <c r="M149" s="17"/>
      <c r="N149" s="18"/>
      <c r="O149" s="18"/>
      <c r="P149" s="5"/>
      <c r="Q149" s="5"/>
      <c r="R149" s="5"/>
      <c r="S149" s="155"/>
      <c r="T149" s="5"/>
      <c r="U149" s="5"/>
      <c r="V149" s="5"/>
      <c r="W149" s="5"/>
      <c r="X149" s="155"/>
      <c r="Y149" s="5"/>
      <c r="Z149" s="5"/>
      <c r="AA149" s="5"/>
      <c r="AB149" s="5"/>
      <c r="AC149" s="5"/>
      <c r="AD149" s="5"/>
      <c r="AE149" s="5"/>
      <c r="AF149" s="5"/>
      <c r="AG149" s="5"/>
    </row>
    <row r="150" spans="1:33" x14ac:dyDescent="0.25">
      <c r="A150" s="5"/>
      <c r="L150" s="18"/>
      <c r="M150" s="17"/>
      <c r="N150" s="18"/>
      <c r="O150" s="18"/>
      <c r="P150" s="5"/>
      <c r="Q150" s="5"/>
      <c r="R150" s="5"/>
      <c r="S150" s="155"/>
      <c r="T150" s="5"/>
      <c r="U150" s="5"/>
      <c r="V150" s="5"/>
      <c r="W150" s="5"/>
      <c r="X150" s="155"/>
      <c r="Y150" s="5"/>
      <c r="Z150" s="5"/>
      <c r="AA150" s="5"/>
      <c r="AB150" s="5"/>
      <c r="AC150" s="5"/>
      <c r="AD150" s="5"/>
      <c r="AE150" s="5"/>
      <c r="AF150" s="5"/>
      <c r="AG150" s="5"/>
    </row>
    <row r="151" spans="1:33" x14ac:dyDescent="0.25">
      <c r="A151" s="5"/>
      <c r="L151" s="18"/>
      <c r="M151" s="17"/>
      <c r="N151" s="18"/>
      <c r="O151" s="18"/>
      <c r="P151" s="5"/>
      <c r="Q151" s="5"/>
      <c r="R151" s="5"/>
      <c r="S151" s="155"/>
      <c r="T151" s="5"/>
      <c r="U151" s="5"/>
      <c r="V151" s="5"/>
      <c r="W151" s="5"/>
      <c r="X151" s="155"/>
      <c r="Y151" s="5"/>
      <c r="Z151" s="5"/>
      <c r="AA151" s="5"/>
      <c r="AB151" s="5"/>
      <c r="AC151" s="5"/>
      <c r="AD151" s="5"/>
      <c r="AE151" s="5"/>
      <c r="AF151" s="5"/>
      <c r="AG151" s="5"/>
    </row>
    <row r="152" spans="1:33" x14ac:dyDescent="0.25">
      <c r="A152" s="5"/>
      <c r="L152" s="18"/>
      <c r="M152" s="17"/>
      <c r="N152" s="18"/>
      <c r="O152" s="18"/>
      <c r="P152" s="5"/>
      <c r="Q152" s="5"/>
      <c r="R152" s="5"/>
      <c r="S152" s="155"/>
      <c r="T152" s="5"/>
      <c r="U152" s="5"/>
      <c r="V152" s="5"/>
      <c r="W152" s="5"/>
      <c r="X152" s="155"/>
      <c r="Y152" s="5"/>
      <c r="Z152" s="5"/>
      <c r="AA152" s="5"/>
      <c r="AB152" s="5"/>
      <c r="AC152" s="5"/>
      <c r="AD152" s="5"/>
      <c r="AE152" s="5"/>
      <c r="AF152" s="5"/>
      <c r="AG152" s="5"/>
    </row>
    <row r="153" spans="1:33" x14ac:dyDescent="0.25">
      <c r="A153" s="5"/>
      <c r="L153" s="18"/>
      <c r="M153" s="17"/>
      <c r="N153" s="18"/>
      <c r="O153" s="18"/>
      <c r="P153" s="5"/>
      <c r="Q153" s="5"/>
      <c r="R153" s="5"/>
      <c r="S153" s="155"/>
      <c r="T153" s="5"/>
      <c r="U153" s="5"/>
      <c r="V153" s="5"/>
      <c r="W153" s="5"/>
      <c r="X153" s="155"/>
      <c r="Y153" s="5"/>
      <c r="Z153" s="5"/>
      <c r="AA153" s="5"/>
      <c r="AB153" s="5"/>
      <c r="AC153" s="5"/>
      <c r="AD153" s="5"/>
      <c r="AE153" s="5"/>
      <c r="AF153" s="5"/>
      <c r="AG153" s="5"/>
    </row>
    <row r="154" spans="1:33" x14ac:dyDescent="0.25">
      <c r="A154" s="5"/>
      <c r="L154" s="18"/>
      <c r="M154" s="17"/>
      <c r="N154" s="18"/>
      <c r="O154" s="18"/>
      <c r="P154" s="5"/>
      <c r="Q154" s="5"/>
      <c r="R154" s="5"/>
      <c r="S154" s="155"/>
      <c r="T154" s="5"/>
      <c r="U154" s="5"/>
      <c r="V154" s="5"/>
      <c r="W154" s="5"/>
      <c r="X154" s="155"/>
      <c r="Y154" s="5"/>
      <c r="Z154" s="5"/>
      <c r="AA154" s="5"/>
      <c r="AB154" s="5"/>
      <c r="AC154" s="5"/>
      <c r="AD154" s="5"/>
      <c r="AE154" s="5"/>
      <c r="AF154" s="5"/>
      <c r="AG154" s="5"/>
    </row>
    <row r="155" spans="1:33" x14ac:dyDescent="0.25">
      <c r="A155" s="5"/>
      <c r="L155" s="18"/>
      <c r="M155" s="17"/>
      <c r="N155" s="18"/>
      <c r="O155" s="18"/>
      <c r="P155" s="5"/>
      <c r="Q155" s="5"/>
      <c r="R155" s="5"/>
      <c r="S155" s="155"/>
      <c r="T155" s="5"/>
      <c r="U155" s="5"/>
      <c r="V155" s="5"/>
      <c r="W155" s="5"/>
      <c r="X155" s="155"/>
      <c r="Y155" s="5"/>
      <c r="Z155" s="5"/>
      <c r="AA155" s="5"/>
      <c r="AB155" s="5"/>
      <c r="AC155" s="5"/>
      <c r="AD155" s="5"/>
      <c r="AE155" s="5"/>
      <c r="AF155" s="5"/>
      <c r="AG155" s="5"/>
    </row>
    <row r="156" spans="1:33" x14ac:dyDescent="0.25">
      <c r="A156" s="5"/>
      <c r="L156" s="18"/>
      <c r="M156" s="17"/>
      <c r="N156" s="18"/>
      <c r="O156" s="18"/>
      <c r="P156" s="5"/>
      <c r="Q156" s="5"/>
      <c r="R156" s="5"/>
      <c r="S156" s="155"/>
      <c r="T156" s="5"/>
      <c r="U156" s="5"/>
      <c r="V156" s="5"/>
      <c r="W156" s="5"/>
      <c r="X156" s="155"/>
      <c r="Y156" s="5"/>
      <c r="Z156" s="5"/>
      <c r="AA156" s="5"/>
      <c r="AB156" s="5"/>
      <c r="AC156" s="5"/>
      <c r="AD156" s="5"/>
      <c r="AE156" s="5"/>
      <c r="AF156" s="5"/>
      <c r="AG156" s="5"/>
    </row>
    <row r="157" spans="1:33" x14ac:dyDescent="0.25">
      <c r="A157" s="5"/>
      <c r="L157" s="18"/>
      <c r="M157" s="17"/>
      <c r="N157" s="18"/>
      <c r="O157" s="18"/>
      <c r="P157" s="5"/>
      <c r="Q157" s="5"/>
      <c r="R157" s="5"/>
      <c r="S157" s="155"/>
      <c r="T157" s="5"/>
      <c r="U157" s="5"/>
      <c r="V157" s="5"/>
      <c r="W157" s="5"/>
      <c r="X157" s="155"/>
      <c r="Y157" s="5"/>
      <c r="Z157" s="5"/>
      <c r="AA157" s="5"/>
      <c r="AB157" s="5"/>
      <c r="AC157" s="5"/>
      <c r="AD157" s="5"/>
      <c r="AE157" s="5"/>
      <c r="AF157" s="5"/>
      <c r="AG157" s="5"/>
    </row>
    <row r="158" spans="1:33" x14ac:dyDescent="0.25">
      <c r="A158" s="5"/>
      <c r="L158" s="18"/>
      <c r="M158" s="17"/>
      <c r="N158" s="18"/>
      <c r="O158" s="18"/>
      <c r="P158" s="5"/>
      <c r="Q158" s="5"/>
      <c r="R158" s="5"/>
      <c r="S158" s="155"/>
      <c r="T158" s="5"/>
      <c r="U158" s="5"/>
      <c r="V158" s="5"/>
      <c r="W158" s="5"/>
      <c r="X158" s="155"/>
      <c r="Y158" s="5"/>
      <c r="Z158" s="5"/>
      <c r="AA158" s="5"/>
      <c r="AB158" s="5"/>
      <c r="AC158" s="5"/>
      <c r="AD158" s="5"/>
      <c r="AE158" s="5"/>
      <c r="AF158" s="5"/>
      <c r="AG158" s="5"/>
    </row>
    <row r="159" spans="1:33" x14ac:dyDescent="0.25">
      <c r="A159" s="5"/>
      <c r="L159" s="18"/>
      <c r="M159" s="17"/>
      <c r="N159" s="18"/>
      <c r="O159" s="18"/>
      <c r="P159" s="5"/>
      <c r="Q159" s="5"/>
      <c r="R159" s="5"/>
      <c r="S159" s="155"/>
      <c r="T159" s="5"/>
      <c r="U159" s="5"/>
      <c r="V159" s="5"/>
      <c r="W159" s="5"/>
      <c r="X159" s="155"/>
      <c r="Y159" s="5"/>
      <c r="Z159" s="5"/>
      <c r="AA159" s="5"/>
      <c r="AB159" s="5"/>
      <c r="AC159" s="5"/>
      <c r="AD159" s="5"/>
      <c r="AE159" s="5"/>
      <c r="AF159" s="5"/>
      <c r="AG159" s="5"/>
    </row>
    <row r="160" spans="1:33" x14ac:dyDescent="0.25">
      <c r="A160" s="5"/>
      <c r="L160" s="18"/>
      <c r="M160" s="17"/>
      <c r="N160" s="18"/>
      <c r="O160" s="18"/>
      <c r="P160" s="5"/>
      <c r="Q160" s="5"/>
      <c r="R160" s="5"/>
      <c r="S160" s="155"/>
      <c r="T160" s="5"/>
      <c r="U160" s="5"/>
      <c r="V160" s="5"/>
      <c r="W160" s="5"/>
      <c r="X160" s="155"/>
      <c r="Y160" s="5"/>
      <c r="Z160" s="5"/>
      <c r="AA160" s="5"/>
      <c r="AB160" s="5"/>
      <c r="AC160" s="5"/>
      <c r="AD160" s="5"/>
      <c r="AE160" s="5"/>
      <c r="AF160" s="5"/>
      <c r="AG160" s="5"/>
    </row>
    <row r="161" spans="1:33" x14ac:dyDescent="0.25">
      <c r="A161" s="5"/>
      <c r="L161" s="18"/>
      <c r="M161" s="17"/>
      <c r="N161" s="18"/>
      <c r="O161" s="18"/>
      <c r="P161" s="5"/>
      <c r="Q161" s="5"/>
      <c r="R161" s="5"/>
      <c r="S161" s="155"/>
      <c r="T161" s="5"/>
      <c r="U161" s="5"/>
      <c r="V161" s="5"/>
      <c r="W161" s="5"/>
      <c r="X161" s="155"/>
      <c r="Y161" s="5"/>
      <c r="Z161" s="5"/>
      <c r="AA161" s="5"/>
      <c r="AB161" s="5"/>
      <c r="AC161" s="5"/>
      <c r="AD161" s="5"/>
      <c r="AE161" s="5"/>
      <c r="AF161" s="5"/>
      <c r="AG161" s="5"/>
    </row>
    <row r="162" spans="1:33" x14ac:dyDescent="0.25">
      <c r="A162" s="5"/>
      <c r="L162" s="18"/>
      <c r="M162" s="17"/>
      <c r="N162" s="18"/>
      <c r="O162" s="18"/>
      <c r="P162" s="5"/>
      <c r="Q162" s="5"/>
      <c r="R162" s="5"/>
      <c r="S162" s="155"/>
      <c r="T162" s="5"/>
      <c r="U162" s="5"/>
      <c r="V162" s="5"/>
      <c r="W162" s="5"/>
      <c r="X162" s="155"/>
      <c r="Y162" s="5"/>
      <c r="Z162" s="5"/>
      <c r="AA162" s="5"/>
      <c r="AB162" s="5"/>
      <c r="AC162" s="5"/>
      <c r="AD162" s="5"/>
      <c r="AE162" s="5"/>
      <c r="AF162" s="5"/>
      <c r="AG162" s="5"/>
    </row>
    <row r="163" spans="1:33" x14ac:dyDescent="0.25">
      <c r="A163" s="5"/>
      <c r="L163" s="18"/>
      <c r="M163" s="17"/>
      <c r="N163" s="18"/>
      <c r="O163" s="18"/>
      <c r="P163" s="5"/>
      <c r="Q163" s="5"/>
      <c r="R163" s="5"/>
      <c r="S163" s="155"/>
      <c r="T163" s="5"/>
      <c r="U163" s="5"/>
      <c r="V163" s="5"/>
      <c r="W163" s="5"/>
      <c r="X163" s="155"/>
      <c r="Y163" s="5"/>
      <c r="Z163" s="5"/>
      <c r="AA163" s="5"/>
      <c r="AB163" s="5"/>
      <c r="AC163" s="5"/>
      <c r="AD163" s="5"/>
      <c r="AE163" s="5"/>
      <c r="AF163" s="5"/>
      <c r="AG163" s="5"/>
    </row>
    <row r="164" spans="1:33" x14ac:dyDescent="0.25">
      <c r="A164" s="5"/>
      <c r="L164" s="18"/>
      <c r="M164" s="17"/>
      <c r="N164" s="18"/>
      <c r="O164" s="18"/>
      <c r="P164" s="5"/>
      <c r="Q164" s="5"/>
      <c r="R164" s="5"/>
      <c r="S164" s="155"/>
      <c r="T164" s="5"/>
      <c r="U164" s="5"/>
      <c r="V164" s="5"/>
      <c r="W164" s="5"/>
      <c r="X164" s="155"/>
      <c r="Y164" s="5"/>
      <c r="Z164" s="5"/>
      <c r="AA164" s="5"/>
      <c r="AB164" s="5"/>
      <c r="AC164" s="5"/>
      <c r="AD164" s="5"/>
      <c r="AE164" s="5"/>
      <c r="AF164" s="5"/>
      <c r="AG164" s="5"/>
    </row>
    <row r="165" spans="1:33" x14ac:dyDescent="0.25">
      <c r="A165" s="5"/>
      <c r="L165" s="18"/>
      <c r="M165" s="17"/>
      <c r="N165" s="18"/>
      <c r="O165" s="18"/>
      <c r="P165" s="5"/>
      <c r="Q165" s="5"/>
      <c r="R165" s="5"/>
      <c r="S165" s="155"/>
      <c r="T165" s="5"/>
      <c r="U165" s="5"/>
      <c r="V165" s="5"/>
      <c r="W165" s="5"/>
      <c r="X165" s="155"/>
      <c r="Y165" s="5"/>
      <c r="Z165" s="5"/>
      <c r="AA165" s="5"/>
      <c r="AB165" s="5"/>
      <c r="AC165" s="5"/>
      <c r="AD165" s="5"/>
      <c r="AE165" s="5"/>
      <c r="AF165" s="5"/>
      <c r="AG165" s="5"/>
    </row>
    <row r="166" spans="1:33" x14ac:dyDescent="0.25">
      <c r="A166" s="5"/>
      <c r="L166" s="18"/>
      <c r="M166" s="17"/>
      <c r="N166" s="18"/>
      <c r="O166" s="18"/>
      <c r="P166" s="5"/>
      <c r="Q166" s="5"/>
      <c r="R166" s="5"/>
      <c r="S166" s="155"/>
      <c r="T166" s="5"/>
      <c r="U166" s="5"/>
      <c r="V166" s="5"/>
      <c r="W166" s="5"/>
      <c r="X166" s="155"/>
      <c r="Y166" s="5"/>
      <c r="Z166" s="5"/>
      <c r="AA166" s="5"/>
      <c r="AB166" s="5"/>
      <c r="AC166" s="5"/>
      <c r="AD166" s="5"/>
      <c r="AE166" s="5"/>
      <c r="AF166" s="5"/>
      <c r="AG166" s="5"/>
    </row>
    <row r="167" spans="1:33" x14ac:dyDescent="0.25">
      <c r="A167" s="5"/>
      <c r="L167" s="18"/>
      <c r="M167" s="17"/>
      <c r="N167" s="18"/>
      <c r="O167" s="18"/>
      <c r="P167" s="5"/>
      <c r="Q167" s="5"/>
      <c r="R167" s="5"/>
      <c r="S167" s="155"/>
      <c r="T167" s="5"/>
      <c r="U167" s="5"/>
      <c r="V167" s="5"/>
      <c r="W167" s="5"/>
      <c r="X167" s="155"/>
      <c r="Y167" s="5"/>
      <c r="Z167" s="5"/>
      <c r="AA167" s="5"/>
      <c r="AB167" s="5"/>
      <c r="AC167" s="5"/>
      <c r="AD167" s="5"/>
      <c r="AE167" s="5"/>
      <c r="AF167" s="5"/>
      <c r="AG167" s="5"/>
    </row>
    <row r="168" spans="1:33" x14ac:dyDescent="0.25">
      <c r="A168" s="5"/>
      <c r="L168" s="18"/>
      <c r="M168" s="17"/>
      <c r="N168" s="18"/>
      <c r="O168" s="18"/>
      <c r="P168" s="5"/>
      <c r="Q168" s="5"/>
      <c r="R168" s="5"/>
      <c r="S168" s="155"/>
      <c r="T168" s="5"/>
      <c r="U168" s="5"/>
      <c r="V168" s="5"/>
      <c r="W168" s="5"/>
      <c r="X168" s="155"/>
      <c r="Y168" s="5"/>
      <c r="Z168" s="5"/>
      <c r="AA168" s="5"/>
      <c r="AB168" s="5"/>
      <c r="AC168" s="5"/>
      <c r="AD168" s="5"/>
      <c r="AE168" s="5"/>
      <c r="AF168" s="5"/>
      <c r="AG168" s="5"/>
    </row>
    <row r="169" spans="1:33" x14ac:dyDescent="0.25">
      <c r="A169" s="5"/>
      <c r="L169" s="18"/>
      <c r="M169" s="17"/>
      <c r="N169" s="18"/>
      <c r="O169" s="18"/>
      <c r="P169" s="5"/>
      <c r="Q169" s="5"/>
      <c r="R169" s="5"/>
      <c r="S169" s="155"/>
      <c r="T169" s="5"/>
      <c r="U169" s="5"/>
      <c r="V169" s="5"/>
      <c r="W169" s="5"/>
      <c r="X169" s="155"/>
      <c r="Y169" s="5"/>
      <c r="Z169" s="5"/>
      <c r="AA169" s="5"/>
      <c r="AB169" s="5"/>
      <c r="AC169" s="5"/>
      <c r="AD169" s="5"/>
      <c r="AE169" s="5"/>
      <c r="AF169" s="5"/>
      <c r="AG169" s="5"/>
    </row>
    <row r="170" spans="1:33" x14ac:dyDescent="0.25">
      <c r="A170" s="5"/>
      <c r="L170" s="18"/>
      <c r="M170" s="17"/>
      <c r="N170" s="18"/>
      <c r="O170" s="18"/>
      <c r="P170" s="5"/>
      <c r="Q170" s="5"/>
      <c r="R170" s="5"/>
      <c r="S170" s="155"/>
      <c r="T170" s="5"/>
      <c r="U170" s="5"/>
      <c r="V170" s="5"/>
      <c r="W170" s="5"/>
      <c r="X170" s="155"/>
      <c r="Y170" s="5"/>
      <c r="Z170" s="5"/>
      <c r="AA170" s="5"/>
      <c r="AB170" s="5"/>
      <c r="AC170" s="5"/>
      <c r="AD170" s="5"/>
      <c r="AE170" s="5"/>
      <c r="AF170" s="5"/>
      <c r="AG170" s="5"/>
    </row>
    <row r="171" spans="1:33" x14ac:dyDescent="0.25">
      <c r="A171" s="5"/>
      <c r="L171" s="18"/>
      <c r="M171" s="17"/>
      <c r="N171" s="18"/>
      <c r="O171" s="18"/>
      <c r="P171" s="5"/>
      <c r="Q171" s="5"/>
      <c r="R171" s="5"/>
      <c r="S171" s="155"/>
      <c r="T171" s="5"/>
      <c r="U171" s="5"/>
      <c r="V171" s="5"/>
      <c r="W171" s="5"/>
      <c r="X171" s="155"/>
      <c r="Y171" s="5"/>
      <c r="Z171" s="5"/>
      <c r="AA171" s="5"/>
      <c r="AB171" s="5"/>
      <c r="AC171" s="5"/>
      <c r="AD171" s="5"/>
      <c r="AE171" s="5"/>
      <c r="AF171" s="5"/>
      <c r="AG171" s="5"/>
    </row>
    <row r="172" spans="1:33" x14ac:dyDescent="0.25">
      <c r="A172" s="5"/>
      <c r="L172" s="18"/>
      <c r="M172" s="17"/>
      <c r="N172" s="18"/>
      <c r="O172" s="18"/>
      <c r="P172" s="5"/>
      <c r="Q172" s="5"/>
      <c r="R172" s="5"/>
      <c r="S172" s="155"/>
      <c r="T172" s="5"/>
      <c r="U172" s="5"/>
      <c r="V172" s="5"/>
      <c r="W172" s="5"/>
      <c r="X172" s="155"/>
      <c r="Y172" s="5"/>
      <c r="Z172" s="5"/>
      <c r="AA172" s="5"/>
      <c r="AB172" s="5"/>
      <c r="AC172" s="5"/>
      <c r="AD172" s="5"/>
      <c r="AE172" s="5"/>
      <c r="AF172" s="5"/>
      <c r="AG172" s="5"/>
    </row>
    <row r="173" spans="1:33" x14ac:dyDescent="0.25">
      <c r="A173" s="5"/>
      <c r="L173" s="18"/>
      <c r="M173" s="17"/>
      <c r="N173" s="18"/>
      <c r="O173" s="18"/>
      <c r="P173" s="5"/>
      <c r="Q173" s="5"/>
      <c r="R173" s="5"/>
      <c r="S173" s="155"/>
      <c r="T173" s="5"/>
      <c r="U173" s="5"/>
      <c r="V173" s="5"/>
      <c r="W173" s="5"/>
      <c r="X173" s="155"/>
      <c r="Y173" s="5"/>
      <c r="Z173" s="5"/>
      <c r="AA173" s="5"/>
      <c r="AB173" s="5"/>
      <c r="AC173" s="5"/>
      <c r="AD173" s="5"/>
      <c r="AE173" s="5"/>
      <c r="AF173" s="5"/>
      <c r="AG173" s="5"/>
    </row>
    <row r="174" spans="1:33" x14ac:dyDescent="0.25">
      <c r="A174" s="5"/>
      <c r="L174" s="18"/>
      <c r="M174" s="17"/>
      <c r="N174" s="18"/>
      <c r="O174" s="18"/>
      <c r="P174" s="5"/>
      <c r="Q174" s="5"/>
      <c r="R174" s="5"/>
      <c r="S174" s="155"/>
      <c r="T174" s="5"/>
      <c r="U174" s="5"/>
      <c r="V174" s="5"/>
      <c r="W174" s="5"/>
      <c r="X174" s="155"/>
      <c r="Y174" s="5"/>
      <c r="Z174" s="5"/>
      <c r="AA174" s="5"/>
      <c r="AB174" s="5"/>
      <c r="AC174" s="5"/>
      <c r="AD174" s="5"/>
      <c r="AE174" s="5"/>
      <c r="AF174" s="5"/>
      <c r="AG174" s="5"/>
    </row>
    <row r="175" spans="1:33" x14ac:dyDescent="0.25">
      <c r="A175" s="5"/>
      <c r="L175" s="18"/>
      <c r="M175" s="17"/>
      <c r="N175" s="18"/>
      <c r="O175" s="18"/>
      <c r="P175" s="5"/>
      <c r="Q175" s="5"/>
      <c r="R175" s="5"/>
      <c r="S175" s="155"/>
      <c r="T175" s="5"/>
      <c r="U175" s="5"/>
      <c r="V175" s="5"/>
      <c r="W175" s="5"/>
      <c r="X175" s="155"/>
      <c r="Y175" s="5"/>
      <c r="Z175" s="5"/>
      <c r="AA175" s="5"/>
      <c r="AB175" s="5"/>
      <c r="AC175" s="5"/>
      <c r="AD175" s="5"/>
      <c r="AE175" s="5"/>
      <c r="AF175" s="5"/>
      <c r="AG175" s="5"/>
    </row>
    <row r="176" spans="1:33" x14ac:dyDescent="0.25">
      <c r="A176" s="5"/>
      <c r="L176" s="18"/>
      <c r="M176" s="17"/>
      <c r="N176" s="18"/>
      <c r="O176" s="18"/>
      <c r="P176" s="5"/>
      <c r="Q176" s="5"/>
      <c r="R176" s="5"/>
      <c r="S176" s="155"/>
      <c r="T176" s="5"/>
      <c r="U176" s="5"/>
      <c r="V176" s="5"/>
      <c r="W176" s="5"/>
      <c r="X176" s="155"/>
      <c r="Y176" s="5"/>
      <c r="Z176" s="5"/>
      <c r="AA176" s="5"/>
      <c r="AB176" s="5"/>
      <c r="AC176" s="5"/>
      <c r="AD176" s="5"/>
      <c r="AE176" s="5"/>
      <c r="AF176" s="5"/>
      <c r="AG176" s="5"/>
    </row>
    <row r="177" spans="1:33" x14ac:dyDescent="0.25">
      <c r="A177" s="5"/>
      <c r="L177" s="18"/>
      <c r="M177" s="17"/>
      <c r="N177" s="18"/>
      <c r="O177" s="18"/>
      <c r="P177" s="5"/>
      <c r="Q177" s="5"/>
      <c r="R177" s="5"/>
      <c r="S177" s="155"/>
      <c r="T177" s="5"/>
      <c r="U177" s="5"/>
      <c r="V177" s="5"/>
      <c r="W177" s="5"/>
      <c r="X177" s="155"/>
      <c r="Y177" s="5"/>
      <c r="Z177" s="5"/>
      <c r="AA177" s="5"/>
      <c r="AB177" s="5"/>
      <c r="AC177" s="5"/>
      <c r="AD177" s="5"/>
      <c r="AE177" s="5"/>
      <c r="AF177" s="5"/>
      <c r="AG177" s="5"/>
    </row>
    <row r="178" spans="1:33" x14ac:dyDescent="0.25">
      <c r="A178" s="5"/>
      <c r="L178" s="18"/>
      <c r="M178" s="17"/>
      <c r="N178" s="18"/>
      <c r="O178" s="18"/>
      <c r="P178" s="5"/>
      <c r="Q178" s="5"/>
      <c r="R178" s="5"/>
      <c r="S178" s="155"/>
      <c r="T178" s="5"/>
      <c r="U178" s="5"/>
      <c r="V178" s="5"/>
      <c r="W178" s="5"/>
      <c r="X178" s="155"/>
      <c r="Y178" s="5"/>
      <c r="Z178" s="5"/>
      <c r="AA178" s="5"/>
      <c r="AB178" s="5"/>
      <c r="AC178" s="5"/>
      <c r="AD178" s="5"/>
      <c r="AE178" s="5"/>
      <c r="AF178" s="5"/>
      <c r="AG178" s="5"/>
    </row>
    <row r="179" spans="1:33" x14ac:dyDescent="0.25">
      <c r="A179" s="5"/>
      <c r="L179" s="18"/>
      <c r="M179" s="17"/>
      <c r="N179" s="18"/>
      <c r="O179" s="18"/>
      <c r="P179" s="5"/>
      <c r="Q179" s="5"/>
      <c r="R179" s="5"/>
      <c r="S179" s="155"/>
      <c r="T179" s="5"/>
      <c r="U179" s="5"/>
      <c r="V179" s="5"/>
      <c r="W179" s="5"/>
      <c r="X179" s="155"/>
      <c r="Y179" s="5"/>
      <c r="Z179" s="5"/>
      <c r="AA179" s="5"/>
      <c r="AB179" s="5"/>
      <c r="AC179" s="5"/>
      <c r="AD179" s="5"/>
      <c r="AE179" s="5"/>
      <c r="AF179" s="5"/>
      <c r="AG179" s="5"/>
    </row>
    <row r="180" spans="1:33" x14ac:dyDescent="0.25">
      <c r="A180" s="5"/>
      <c r="L180" s="18"/>
      <c r="M180" s="17"/>
      <c r="N180" s="18"/>
      <c r="O180" s="18"/>
      <c r="P180" s="5"/>
      <c r="Q180" s="5"/>
      <c r="R180" s="5"/>
      <c r="S180" s="155"/>
      <c r="T180" s="5"/>
      <c r="U180" s="5"/>
      <c r="V180" s="5"/>
      <c r="W180" s="5"/>
      <c r="X180" s="155"/>
      <c r="Y180" s="5"/>
      <c r="Z180" s="5"/>
      <c r="AA180" s="5"/>
      <c r="AB180" s="5"/>
      <c r="AC180" s="5"/>
      <c r="AD180" s="5"/>
      <c r="AE180" s="5"/>
      <c r="AF180" s="5"/>
      <c r="AG180" s="5"/>
    </row>
    <row r="181" spans="1:33" x14ac:dyDescent="0.25">
      <c r="A181" s="5"/>
      <c r="L181" s="18"/>
      <c r="M181" s="17"/>
      <c r="N181" s="18"/>
      <c r="O181" s="18"/>
      <c r="P181" s="5"/>
      <c r="Q181" s="5"/>
      <c r="R181" s="5"/>
      <c r="S181" s="155"/>
      <c r="T181" s="5"/>
      <c r="U181" s="5"/>
      <c r="V181" s="5"/>
      <c r="W181" s="5"/>
      <c r="X181" s="155"/>
      <c r="Y181" s="5"/>
      <c r="Z181" s="5"/>
      <c r="AA181" s="5"/>
      <c r="AB181" s="5"/>
      <c r="AC181" s="5"/>
      <c r="AD181" s="5"/>
      <c r="AE181" s="5"/>
      <c r="AF181" s="5"/>
      <c r="AG181" s="5"/>
    </row>
    <row r="182" spans="1:33" x14ac:dyDescent="0.25">
      <c r="A182" s="5"/>
      <c r="L182" s="18"/>
      <c r="M182" s="17"/>
      <c r="N182" s="18"/>
      <c r="O182" s="18"/>
      <c r="P182" s="5"/>
      <c r="Q182" s="5"/>
      <c r="R182" s="5"/>
      <c r="S182" s="155"/>
      <c r="T182" s="5"/>
      <c r="U182" s="5"/>
      <c r="V182" s="5"/>
      <c r="W182" s="5"/>
      <c r="X182" s="155"/>
      <c r="Y182" s="5"/>
      <c r="Z182" s="5"/>
      <c r="AA182" s="5"/>
      <c r="AB182" s="5"/>
      <c r="AC182" s="5"/>
      <c r="AD182" s="5"/>
      <c r="AE182" s="5"/>
      <c r="AF182" s="5"/>
      <c r="AG182" s="5"/>
    </row>
    <row r="183" spans="1:33" x14ac:dyDescent="0.25">
      <c r="A183" s="5"/>
      <c r="L183" s="18"/>
      <c r="M183" s="17"/>
      <c r="N183" s="18"/>
      <c r="O183" s="18"/>
      <c r="P183" s="5"/>
      <c r="Q183" s="5"/>
      <c r="R183" s="5"/>
      <c r="S183" s="155"/>
      <c r="T183" s="5"/>
      <c r="U183" s="5"/>
      <c r="V183" s="5"/>
      <c r="W183" s="5"/>
      <c r="X183" s="155"/>
      <c r="Y183" s="5"/>
      <c r="Z183" s="5"/>
      <c r="AA183" s="5"/>
      <c r="AB183" s="5"/>
      <c r="AC183" s="5"/>
      <c r="AD183" s="5"/>
      <c r="AE183" s="5"/>
      <c r="AF183" s="5"/>
      <c r="AG183" s="5"/>
    </row>
    <row r="184" spans="1:33" x14ac:dyDescent="0.25">
      <c r="A184" s="5"/>
      <c r="L184" s="18"/>
      <c r="M184" s="17"/>
      <c r="N184" s="18"/>
      <c r="O184" s="18"/>
      <c r="P184" s="5"/>
      <c r="Q184" s="5"/>
      <c r="R184" s="5"/>
      <c r="S184" s="155"/>
      <c r="T184" s="5"/>
      <c r="U184" s="5"/>
      <c r="V184" s="5"/>
      <c r="W184" s="5"/>
      <c r="X184" s="155"/>
      <c r="Y184" s="5"/>
      <c r="Z184" s="5"/>
      <c r="AA184" s="5"/>
      <c r="AB184" s="5"/>
      <c r="AC184" s="5"/>
      <c r="AD184" s="5"/>
      <c r="AE184" s="5"/>
      <c r="AF184" s="5"/>
      <c r="AG184" s="5"/>
    </row>
    <row r="185" spans="1:33" x14ac:dyDescent="0.25">
      <c r="A185" s="5"/>
      <c r="L185" s="18"/>
      <c r="M185" s="17"/>
      <c r="N185" s="18"/>
      <c r="O185" s="18"/>
      <c r="P185" s="5"/>
      <c r="Q185" s="5"/>
      <c r="R185" s="5"/>
      <c r="S185" s="155"/>
      <c r="T185" s="5"/>
      <c r="U185" s="5"/>
      <c r="V185" s="5"/>
      <c r="W185" s="5"/>
      <c r="X185" s="155"/>
      <c r="Y185" s="5"/>
      <c r="Z185" s="5"/>
      <c r="AA185" s="5"/>
      <c r="AB185" s="5"/>
      <c r="AC185" s="5"/>
      <c r="AD185" s="5"/>
      <c r="AE185" s="5"/>
      <c r="AF185" s="5"/>
      <c r="AG185" s="5"/>
    </row>
    <row r="186" spans="1:33" x14ac:dyDescent="0.25">
      <c r="A186" s="5"/>
      <c r="L186" s="18"/>
      <c r="M186" s="17"/>
      <c r="N186" s="18"/>
      <c r="O186" s="18"/>
      <c r="P186" s="5"/>
      <c r="Q186" s="5"/>
      <c r="R186" s="5"/>
      <c r="S186" s="155"/>
      <c r="T186" s="5"/>
      <c r="U186" s="5"/>
      <c r="V186" s="5"/>
      <c r="W186" s="5"/>
      <c r="X186" s="155"/>
      <c r="Y186" s="5"/>
      <c r="Z186" s="5"/>
      <c r="AA186" s="5"/>
      <c r="AB186" s="5"/>
      <c r="AC186" s="5"/>
      <c r="AD186" s="5"/>
      <c r="AE186" s="5"/>
      <c r="AF186" s="5"/>
      <c r="AG186" s="5"/>
    </row>
    <row r="187" spans="1:33" x14ac:dyDescent="0.25">
      <c r="A187" s="5"/>
      <c r="L187" s="18"/>
      <c r="M187" s="17"/>
      <c r="N187" s="18"/>
      <c r="O187" s="18"/>
      <c r="P187" s="5"/>
      <c r="Q187" s="5"/>
      <c r="R187" s="5"/>
      <c r="S187" s="155"/>
      <c r="T187" s="5"/>
      <c r="U187" s="5"/>
      <c r="V187" s="5"/>
      <c r="W187" s="5"/>
      <c r="X187" s="155"/>
      <c r="Y187" s="5"/>
      <c r="Z187" s="5"/>
      <c r="AA187" s="5"/>
      <c r="AB187" s="5"/>
      <c r="AC187" s="5"/>
      <c r="AD187" s="5"/>
      <c r="AE187" s="5"/>
      <c r="AF187" s="5"/>
      <c r="AG187" s="5"/>
    </row>
    <row r="188" spans="1:33" x14ac:dyDescent="0.25">
      <c r="A188" s="5"/>
      <c r="L188" s="18"/>
      <c r="M188" s="17"/>
      <c r="N188" s="18"/>
      <c r="O188" s="18"/>
      <c r="P188" s="5"/>
      <c r="Q188" s="5"/>
      <c r="R188" s="5"/>
      <c r="S188" s="155"/>
      <c r="T188" s="5"/>
      <c r="U188" s="5"/>
      <c r="V188" s="5"/>
      <c r="W188" s="5"/>
      <c r="X188" s="155"/>
      <c r="Y188" s="5"/>
      <c r="Z188" s="5"/>
      <c r="AA188" s="5"/>
      <c r="AB188" s="5"/>
      <c r="AC188" s="5"/>
      <c r="AD188" s="5"/>
      <c r="AE188" s="5"/>
      <c r="AF188" s="5"/>
      <c r="AG188" s="5"/>
    </row>
    <row r="189" spans="1:33" x14ac:dyDescent="0.25">
      <c r="A189" s="5"/>
      <c r="L189" s="18"/>
      <c r="M189" s="17"/>
      <c r="N189" s="18"/>
      <c r="O189" s="18"/>
      <c r="P189" s="5"/>
      <c r="Q189" s="5"/>
      <c r="R189" s="5"/>
      <c r="S189" s="155"/>
      <c r="T189" s="5"/>
      <c r="U189" s="5"/>
      <c r="V189" s="5"/>
      <c r="W189" s="5"/>
      <c r="X189" s="155"/>
      <c r="Y189" s="5"/>
      <c r="Z189" s="5"/>
      <c r="AA189" s="5"/>
      <c r="AB189" s="5"/>
      <c r="AC189" s="5"/>
      <c r="AD189" s="5"/>
      <c r="AE189" s="5"/>
      <c r="AF189" s="5"/>
      <c r="AG189" s="5"/>
    </row>
    <row r="190" spans="1:33" x14ac:dyDescent="0.25">
      <c r="A190" s="5"/>
      <c r="L190" s="18"/>
      <c r="M190" s="17"/>
      <c r="N190" s="18"/>
      <c r="O190" s="18"/>
      <c r="P190" s="5"/>
      <c r="Q190" s="5"/>
      <c r="R190" s="5"/>
      <c r="S190" s="155"/>
      <c r="T190" s="5"/>
      <c r="U190" s="5"/>
      <c r="V190" s="5"/>
      <c r="W190" s="5"/>
      <c r="X190" s="155"/>
      <c r="Y190" s="5"/>
      <c r="Z190" s="5"/>
      <c r="AA190" s="5"/>
      <c r="AB190" s="5"/>
      <c r="AC190" s="5"/>
      <c r="AD190" s="5"/>
      <c r="AE190" s="5"/>
      <c r="AF190" s="5"/>
      <c r="AG190" s="5"/>
    </row>
    <row r="191" spans="1:33" x14ac:dyDescent="0.25">
      <c r="A191" s="5"/>
      <c r="L191" s="18"/>
      <c r="M191" s="17"/>
      <c r="N191" s="18"/>
      <c r="O191" s="18"/>
      <c r="P191" s="5"/>
      <c r="Q191" s="5"/>
      <c r="R191" s="5"/>
      <c r="S191" s="155"/>
      <c r="T191" s="5"/>
      <c r="U191" s="5"/>
      <c r="V191" s="5"/>
      <c r="W191" s="5"/>
      <c r="X191" s="155"/>
      <c r="Y191" s="5"/>
      <c r="Z191" s="5"/>
      <c r="AA191" s="5"/>
      <c r="AB191" s="5"/>
      <c r="AC191" s="5"/>
      <c r="AD191" s="5"/>
      <c r="AE191" s="5"/>
      <c r="AF191" s="5"/>
      <c r="AG191" s="5"/>
    </row>
    <row r="192" spans="1:33" x14ac:dyDescent="0.25">
      <c r="A192" s="5"/>
      <c r="L192" s="18"/>
      <c r="M192" s="17"/>
      <c r="N192" s="18"/>
      <c r="O192" s="18"/>
      <c r="P192" s="5"/>
      <c r="Q192" s="5"/>
      <c r="R192" s="5"/>
      <c r="S192" s="155"/>
      <c r="T192" s="5"/>
      <c r="U192" s="5"/>
      <c r="V192" s="5"/>
      <c r="W192" s="5"/>
      <c r="X192" s="155"/>
      <c r="Y192" s="5"/>
      <c r="Z192" s="5"/>
      <c r="AA192" s="5"/>
      <c r="AB192" s="5"/>
      <c r="AC192" s="5"/>
      <c r="AD192" s="5"/>
      <c r="AE192" s="5"/>
      <c r="AF192" s="5"/>
      <c r="AG192" s="5"/>
    </row>
    <row r="193" spans="1:33" x14ac:dyDescent="0.25">
      <c r="A193" s="5"/>
      <c r="L193" s="18"/>
      <c r="M193" s="17"/>
      <c r="N193" s="18"/>
      <c r="O193" s="18"/>
      <c r="P193" s="5"/>
      <c r="Q193" s="5"/>
      <c r="R193" s="5"/>
      <c r="S193" s="155"/>
      <c r="T193" s="5"/>
      <c r="U193" s="5"/>
      <c r="V193" s="5"/>
      <c r="W193" s="5"/>
      <c r="X193" s="155"/>
      <c r="Y193" s="5"/>
      <c r="Z193" s="5"/>
      <c r="AA193" s="5"/>
      <c r="AB193" s="5"/>
      <c r="AC193" s="5"/>
      <c r="AD193" s="5"/>
      <c r="AE193" s="5"/>
      <c r="AF193" s="5"/>
      <c r="AG193" s="5"/>
    </row>
    <row r="194" spans="1:33" x14ac:dyDescent="0.25">
      <c r="A194" s="5"/>
      <c r="L194" s="18"/>
      <c r="M194" s="17"/>
      <c r="N194" s="18"/>
      <c r="O194" s="18"/>
      <c r="P194" s="5"/>
      <c r="Q194" s="5"/>
      <c r="R194" s="5"/>
      <c r="S194" s="155"/>
      <c r="T194" s="5"/>
      <c r="U194" s="5"/>
      <c r="V194" s="5"/>
      <c r="W194" s="5"/>
      <c r="X194" s="155"/>
      <c r="Y194" s="5"/>
      <c r="Z194" s="5"/>
      <c r="AA194" s="5"/>
      <c r="AB194" s="5"/>
      <c r="AC194" s="5"/>
      <c r="AD194" s="5"/>
      <c r="AE194" s="5"/>
      <c r="AF194" s="5"/>
      <c r="AG194" s="5"/>
    </row>
    <row r="195" spans="1:33" x14ac:dyDescent="0.25">
      <c r="A195" s="5"/>
      <c r="L195" s="18"/>
      <c r="M195" s="17"/>
      <c r="N195" s="18"/>
      <c r="O195" s="18"/>
      <c r="P195" s="5"/>
      <c r="Q195" s="5"/>
      <c r="R195" s="5"/>
      <c r="S195" s="155"/>
      <c r="T195" s="5"/>
      <c r="U195" s="5"/>
      <c r="V195" s="5"/>
      <c r="W195" s="5"/>
      <c r="X195" s="155"/>
      <c r="Y195" s="5"/>
      <c r="Z195" s="5"/>
      <c r="AA195" s="5"/>
      <c r="AB195" s="5"/>
      <c r="AC195" s="5"/>
      <c r="AD195" s="5"/>
      <c r="AE195" s="5"/>
      <c r="AF195" s="5"/>
      <c r="AG195" s="5"/>
    </row>
    <row r="196" spans="1:33" x14ac:dyDescent="0.25">
      <c r="A196" s="5"/>
      <c r="L196" s="18"/>
      <c r="M196" s="17"/>
      <c r="N196" s="18"/>
      <c r="O196" s="18"/>
      <c r="P196" s="5"/>
      <c r="Q196" s="5"/>
      <c r="R196" s="5"/>
      <c r="S196" s="155"/>
      <c r="T196" s="5"/>
      <c r="U196" s="5"/>
      <c r="V196" s="5"/>
      <c r="W196" s="5"/>
      <c r="X196" s="155"/>
      <c r="Y196" s="5"/>
      <c r="Z196" s="5"/>
      <c r="AA196" s="5"/>
      <c r="AB196" s="5"/>
      <c r="AC196" s="5"/>
      <c r="AD196" s="5"/>
      <c r="AE196" s="5"/>
      <c r="AF196" s="5"/>
      <c r="AG196" s="5"/>
    </row>
    <row r="197" spans="1:33" x14ac:dyDescent="0.25">
      <c r="A197" s="5"/>
      <c r="L197" s="18"/>
      <c r="M197" s="17"/>
      <c r="N197" s="18"/>
      <c r="O197" s="18"/>
      <c r="P197" s="5"/>
      <c r="Q197" s="5"/>
      <c r="R197" s="5"/>
      <c r="S197" s="155"/>
      <c r="T197" s="5"/>
      <c r="U197" s="5"/>
      <c r="V197" s="5"/>
      <c r="W197" s="5"/>
      <c r="X197" s="155"/>
      <c r="Y197" s="5"/>
      <c r="Z197" s="5"/>
      <c r="AA197" s="5"/>
      <c r="AB197" s="5"/>
      <c r="AC197" s="5"/>
      <c r="AD197" s="5"/>
      <c r="AE197" s="5"/>
      <c r="AF197" s="5"/>
      <c r="AG197" s="5"/>
    </row>
    <row r="198" spans="1:33" x14ac:dyDescent="0.25">
      <c r="A198" s="5"/>
      <c r="L198" s="18"/>
      <c r="M198" s="17"/>
      <c r="N198" s="18"/>
      <c r="O198" s="18"/>
      <c r="P198" s="5"/>
      <c r="Q198" s="5"/>
      <c r="R198" s="5"/>
      <c r="S198" s="155"/>
      <c r="T198" s="5"/>
      <c r="U198" s="5"/>
      <c r="V198" s="5"/>
      <c r="W198" s="5"/>
      <c r="X198" s="155"/>
      <c r="Y198" s="5"/>
      <c r="Z198" s="5"/>
      <c r="AA198" s="5"/>
      <c r="AB198" s="5"/>
      <c r="AC198" s="5"/>
      <c r="AD198" s="5"/>
      <c r="AE198" s="5"/>
      <c r="AF198" s="5"/>
      <c r="AG198" s="5"/>
    </row>
    <row r="199" spans="1:33" x14ac:dyDescent="0.25">
      <c r="A199" s="5"/>
      <c r="L199" s="18"/>
      <c r="M199" s="17"/>
      <c r="N199" s="18"/>
      <c r="O199" s="18"/>
      <c r="P199" s="5"/>
      <c r="Q199" s="5"/>
      <c r="R199" s="5"/>
      <c r="S199" s="155"/>
      <c r="T199" s="5"/>
      <c r="U199" s="5"/>
      <c r="V199" s="5"/>
      <c r="W199" s="5"/>
      <c r="X199" s="155"/>
      <c r="Y199" s="5"/>
      <c r="Z199" s="5"/>
      <c r="AA199" s="5"/>
      <c r="AB199" s="5"/>
      <c r="AC199" s="5"/>
      <c r="AD199" s="5"/>
      <c r="AE199" s="5"/>
      <c r="AF199" s="5"/>
      <c r="AG199" s="5"/>
    </row>
    <row r="200" spans="1:33" x14ac:dyDescent="0.25">
      <c r="A200" s="5"/>
      <c r="L200" s="18"/>
      <c r="M200" s="17"/>
      <c r="N200" s="18"/>
      <c r="O200" s="18"/>
      <c r="P200" s="5"/>
      <c r="Q200" s="5"/>
      <c r="R200" s="5"/>
      <c r="S200" s="155"/>
      <c r="T200" s="5"/>
      <c r="U200" s="5"/>
      <c r="V200" s="5"/>
      <c r="W200" s="5"/>
      <c r="X200" s="155"/>
      <c r="Y200" s="5"/>
      <c r="Z200" s="5"/>
      <c r="AA200" s="5"/>
      <c r="AB200" s="5"/>
      <c r="AC200" s="5"/>
      <c r="AD200" s="5"/>
      <c r="AE200" s="5"/>
      <c r="AF200" s="5"/>
      <c r="AG200" s="5"/>
    </row>
    <row r="201" spans="1:33" x14ac:dyDescent="0.25">
      <c r="A201" s="5"/>
      <c r="L201" s="18"/>
      <c r="M201" s="17"/>
      <c r="N201" s="18"/>
      <c r="O201" s="18"/>
      <c r="P201" s="5"/>
      <c r="Q201" s="5"/>
      <c r="R201" s="5"/>
      <c r="S201" s="155"/>
      <c r="T201" s="5"/>
      <c r="U201" s="5"/>
      <c r="V201" s="5"/>
      <c r="W201" s="5"/>
      <c r="X201" s="155"/>
      <c r="Y201" s="5"/>
      <c r="Z201" s="5"/>
      <c r="AA201" s="5"/>
      <c r="AB201" s="5"/>
      <c r="AC201" s="5"/>
      <c r="AD201" s="5"/>
      <c r="AE201" s="5"/>
      <c r="AF201" s="5"/>
      <c r="AG201" s="5"/>
    </row>
    <row r="202" spans="1:33" x14ac:dyDescent="0.25">
      <c r="A202" s="5"/>
      <c r="L202" s="18"/>
      <c r="M202" s="17"/>
      <c r="N202" s="18"/>
      <c r="O202" s="18"/>
      <c r="P202" s="5"/>
      <c r="Q202" s="5"/>
      <c r="R202" s="5"/>
      <c r="S202" s="155"/>
      <c r="T202" s="5"/>
      <c r="U202" s="5"/>
      <c r="V202" s="5"/>
      <c r="W202" s="5"/>
      <c r="X202" s="155"/>
      <c r="Y202" s="5"/>
      <c r="Z202" s="5"/>
      <c r="AA202" s="5"/>
      <c r="AB202" s="5"/>
      <c r="AC202" s="5"/>
      <c r="AD202" s="5"/>
      <c r="AE202" s="5"/>
      <c r="AF202" s="5"/>
      <c r="AG202" s="5"/>
    </row>
    <row r="203" spans="1:33" x14ac:dyDescent="0.25">
      <c r="A203" s="5"/>
      <c r="L203" s="18"/>
      <c r="M203" s="17"/>
      <c r="N203" s="18"/>
      <c r="O203" s="18"/>
      <c r="P203" s="5"/>
      <c r="Q203" s="5"/>
      <c r="R203" s="5"/>
      <c r="S203" s="155"/>
      <c r="T203" s="5"/>
      <c r="U203" s="5"/>
      <c r="V203" s="5"/>
      <c r="W203" s="5"/>
      <c r="X203" s="155"/>
      <c r="Y203" s="5"/>
      <c r="Z203" s="5"/>
      <c r="AA203" s="5"/>
      <c r="AB203" s="5"/>
      <c r="AC203" s="5"/>
      <c r="AD203" s="5"/>
      <c r="AE203" s="5"/>
      <c r="AF203" s="5"/>
      <c r="AG203" s="5"/>
    </row>
    <row r="204" spans="1:33" x14ac:dyDescent="0.25">
      <c r="A204" s="5"/>
      <c r="L204" s="18"/>
      <c r="M204" s="17"/>
      <c r="N204" s="18"/>
      <c r="O204" s="18"/>
      <c r="P204" s="5"/>
      <c r="Q204" s="5"/>
      <c r="R204" s="5"/>
      <c r="S204" s="155"/>
      <c r="T204" s="5"/>
      <c r="U204" s="5"/>
      <c r="V204" s="5"/>
      <c r="W204" s="5"/>
      <c r="X204" s="155"/>
      <c r="Y204" s="5"/>
      <c r="Z204" s="5"/>
      <c r="AA204" s="5"/>
      <c r="AB204" s="5"/>
      <c r="AC204" s="5"/>
      <c r="AD204" s="5"/>
      <c r="AE204" s="5"/>
      <c r="AF204" s="5"/>
      <c r="AG204" s="5"/>
    </row>
    <row r="205" spans="1:33" x14ac:dyDescent="0.25">
      <c r="A205" s="5"/>
      <c r="L205" s="18"/>
      <c r="M205" s="17"/>
      <c r="N205" s="18"/>
      <c r="O205" s="18"/>
      <c r="P205" s="5"/>
      <c r="Q205" s="5"/>
      <c r="R205" s="5"/>
      <c r="S205" s="155"/>
      <c r="T205" s="5"/>
      <c r="U205" s="5"/>
      <c r="V205" s="5"/>
      <c r="W205" s="5"/>
      <c r="X205" s="155"/>
      <c r="Y205" s="5"/>
      <c r="Z205" s="5"/>
      <c r="AA205" s="5"/>
      <c r="AB205" s="5"/>
      <c r="AC205" s="5"/>
      <c r="AD205" s="5"/>
      <c r="AE205" s="5"/>
      <c r="AF205" s="5"/>
      <c r="AG205" s="5"/>
    </row>
    <row r="206" spans="1:33" x14ac:dyDescent="0.25">
      <c r="A206" s="5"/>
      <c r="L206" s="18"/>
      <c r="M206" s="17"/>
      <c r="N206" s="18"/>
      <c r="O206" s="18"/>
      <c r="P206" s="5"/>
      <c r="Q206" s="5"/>
      <c r="R206" s="5"/>
      <c r="S206" s="155"/>
      <c r="T206" s="5"/>
      <c r="U206" s="5"/>
      <c r="V206" s="5"/>
      <c r="W206" s="5"/>
      <c r="X206" s="155"/>
      <c r="Y206" s="5"/>
      <c r="Z206" s="5"/>
      <c r="AA206" s="5"/>
      <c r="AB206" s="5"/>
      <c r="AC206" s="5"/>
      <c r="AD206" s="5"/>
      <c r="AE206" s="5"/>
      <c r="AF206" s="5"/>
      <c r="AG206" s="5"/>
    </row>
    <row r="207" spans="1:33" x14ac:dyDescent="0.25">
      <c r="A207" s="5"/>
      <c r="L207" s="18"/>
      <c r="M207" s="17"/>
      <c r="N207" s="18"/>
      <c r="O207" s="18"/>
      <c r="P207" s="5"/>
      <c r="Q207" s="5"/>
      <c r="R207" s="5"/>
      <c r="S207" s="155"/>
      <c r="T207" s="5"/>
      <c r="U207" s="5"/>
      <c r="V207" s="5"/>
      <c r="W207" s="5"/>
      <c r="X207" s="155"/>
      <c r="Y207" s="5"/>
      <c r="Z207" s="5"/>
      <c r="AA207" s="5"/>
      <c r="AB207" s="5"/>
      <c r="AC207" s="5"/>
      <c r="AD207" s="5"/>
      <c r="AE207" s="5"/>
      <c r="AF207" s="5"/>
      <c r="AG207" s="5"/>
    </row>
    <row r="208" spans="1:33" x14ac:dyDescent="0.25">
      <c r="A208" s="5"/>
      <c r="L208" s="18"/>
      <c r="M208" s="17"/>
      <c r="N208" s="18"/>
      <c r="O208" s="18"/>
      <c r="P208" s="5"/>
      <c r="Q208" s="5"/>
      <c r="R208" s="5"/>
      <c r="S208" s="155"/>
      <c r="T208" s="5"/>
      <c r="U208" s="5"/>
      <c r="V208" s="5"/>
      <c r="W208" s="5"/>
      <c r="X208" s="155"/>
      <c r="Y208" s="5"/>
      <c r="Z208" s="5"/>
      <c r="AA208" s="5"/>
      <c r="AB208" s="5"/>
      <c r="AC208" s="5"/>
      <c r="AD208" s="5"/>
      <c r="AE208" s="5"/>
      <c r="AF208" s="5"/>
      <c r="AG208" s="5"/>
    </row>
    <row r="209" spans="1:33" x14ac:dyDescent="0.25">
      <c r="A209" s="5"/>
      <c r="L209" s="18"/>
      <c r="M209" s="17"/>
      <c r="N209" s="18"/>
      <c r="O209" s="18"/>
      <c r="P209" s="5"/>
      <c r="Q209" s="5"/>
      <c r="R209" s="5"/>
      <c r="S209" s="155"/>
      <c r="T209" s="5"/>
      <c r="U209" s="5"/>
      <c r="V209" s="5"/>
      <c r="W209" s="5"/>
      <c r="X209" s="155"/>
      <c r="Y209" s="5"/>
      <c r="Z209" s="5"/>
      <c r="AA209" s="5"/>
      <c r="AB209" s="5"/>
      <c r="AC209" s="5"/>
      <c r="AD209" s="5"/>
      <c r="AE209" s="5"/>
      <c r="AF209" s="5"/>
      <c r="AG209" s="5"/>
    </row>
    <row r="210" spans="1:33" x14ac:dyDescent="0.25">
      <c r="A210" s="5"/>
      <c r="L210" s="18"/>
      <c r="M210" s="17"/>
      <c r="N210" s="18"/>
      <c r="O210" s="18"/>
      <c r="P210" s="5"/>
      <c r="Q210" s="5"/>
      <c r="R210" s="5"/>
      <c r="S210" s="155"/>
      <c r="T210" s="5"/>
      <c r="U210" s="5"/>
      <c r="V210" s="5"/>
      <c r="W210" s="5"/>
      <c r="X210" s="155"/>
      <c r="Y210" s="5"/>
      <c r="Z210" s="5"/>
      <c r="AA210" s="5"/>
      <c r="AB210" s="5"/>
      <c r="AC210" s="5"/>
      <c r="AD210" s="5"/>
      <c r="AE210" s="5"/>
      <c r="AF210" s="5"/>
      <c r="AG210" s="5"/>
    </row>
    <row r="211" spans="1:33" x14ac:dyDescent="0.25">
      <c r="A211" s="5"/>
      <c r="L211" s="18"/>
      <c r="M211" s="17"/>
      <c r="N211" s="18"/>
      <c r="O211" s="18"/>
      <c r="P211" s="5"/>
      <c r="Q211" s="5"/>
      <c r="R211" s="5"/>
      <c r="S211" s="155"/>
      <c r="T211" s="5"/>
      <c r="U211" s="5"/>
      <c r="V211" s="5"/>
      <c r="W211" s="5"/>
      <c r="X211" s="155"/>
      <c r="Y211" s="5"/>
      <c r="Z211" s="5"/>
      <c r="AA211" s="5"/>
      <c r="AB211" s="5"/>
      <c r="AC211" s="5"/>
      <c r="AD211" s="5"/>
      <c r="AE211" s="5"/>
      <c r="AF211" s="5"/>
      <c r="AG211" s="5"/>
    </row>
    <row r="212" spans="1:33" x14ac:dyDescent="0.25">
      <c r="A212" s="5"/>
      <c r="L212" s="18"/>
      <c r="M212" s="17"/>
      <c r="N212" s="18"/>
      <c r="O212" s="18"/>
      <c r="P212" s="5"/>
      <c r="Q212" s="5"/>
      <c r="R212" s="5"/>
      <c r="S212" s="155"/>
      <c r="T212" s="5"/>
      <c r="U212" s="5"/>
      <c r="V212" s="5"/>
      <c r="W212" s="5"/>
      <c r="X212" s="155"/>
      <c r="Y212" s="5"/>
      <c r="Z212" s="5"/>
      <c r="AA212" s="5"/>
      <c r="AB212" s="5"/>
      <c r="AC212" s="5"/>
      <c r="AD212" s="5"/>
      <c r="AE212" s="5"/>
      <c r="AF212" s="5"/>
      <c r="AG212" s="5"/>
    </row>
    <row r="213" spans="1:33" x14ac:dyDescent="0.25">
      <c r="A213" s="5"/>
      <c r="L213" s="18"/>
      <c r="M213" s="17"/>
      <c r="N213" s="18"/>
      <c r="O213" s="18"/>
      <c r="P213" s="5"/>
      <c r="Q213" s="5"/>
      <c r="R213" s="5"/>
      <c r="S213" s="155"/>
      <c r="T213" s="5"/>
      <c r="U213" s="5"/>
      <c r="V213" s="5"/>
      <c r="W213" s="5"/>
      <c r="X213" s="155"/>
      <c r="Y213" s="5"/>
      <c r="Z213" s="5"/>
      <c r="AA213" s="5"/>
      <c r="AB213" s="5"/>
      <c r="AC213" s="5"/>
      <c r="AD213" s="5"/>
      <c r="AE213" s="5"/>
      <c r="AF213" s="5"/>
      <c r="AG213" s="5"/>
    </row>
    <row r="214" spans="1:33" x14ac:dyDescent="0.25">
      <c r="A214" s="5"/>
      <c r="L214" s="18"/>
      <c r="M214" s="17"/>
      <c r="N214" s="18"/>
      <c r="O214" s="18"/>
      <c r="P214" s="5"/>
      <c r="Q214" s="5"/>
      <c r="R214" s="5"/>
      <c r="S214" s="155"/>
      <c r="T214" s="5"/>
      <c r="U214" s="5"/>
      <c r="V214" s="5"/>
      <c r="W214" s="5"/>
      <c r="X214" s="155"/>
      <c r="Y214" s="5"/>
      <c r="Z214" s="5"/>
      <c r="AA214" s="5"/>
      <c r="AB214" s="5"/>
      <c r="AC214" s="5"/>
      <c r="AD214" s="5"/>
      <c r="AE214" s="5"/>
      <c r="AF214" s="5"/>
      <c r="AG214" s="5"/>
    </row>
    <row r="215" spans="1:33" x14ac:dyDescent="0.25">
      <c r="A215" s="5"/>
      <c r="L215" s="18"/>
      <c r="M215" s="17"/>
      <c r="N215" s="18"/>
      <c r="O215" s="18"/>
      <c r="P215" s="5"/>
      <c r="Q215" s="5"/>
      <c r="R215" s="5"/>
      <c r="S215" s="155"/>
      <c r="T215" s="5"/>
      <c r="U215" s="5"/>
      <c r="V215" s="5"/>
      <c r="W215" s="5"/>
      <c r="X215" s="155"/>
      <c r="Y215" s="5"/>
      <c r="Z215" s="5"/>
      <c r="AA215" s="5"/>
      <c r="AB215" s="5"/>
      <c r="AC215" s="5"/>
      <c r="AD215" s="5"/>
      <c r="AE215" s="5"/>
      <c r="AF215" s="5"/>
      <c r="AG215" s="5"/>
    </row>
    <row r="216" spans="1:33" x14ac:dyDescent="0.25">
      <c r="A216" s="5"/>
      <c r="L216" s="18"/>
      <c r="M216" s="17"/>
      <c r="N216" s="18"/>
      <c r="O216" s="18"/>
      <c r="P216" s="5"/>
      <c r="Q216" s="5"/>
      <c r="R216" s="5"/>
      <c r="S216" s="155"/>
      <c r="T216" s="5"/>
      <c r="U216" s="5"/>
      <c r="V216" s="5"/>
      <c r="W216" s="5"/>
      <c r="X216" s="155"/>
      <c r="Y216" s="5"/>
      <c r="Z216" s="5"/>
      <c r="AA216" s="5"/>
      <c r="AB216" s="5"/>
      <c r="AC216" s="5"/>
      <c r="AD216" s="5"/>
      <c r="AE216" s="5"/>
      <c r="AF216" s="5"/>
      <c r="AG216" s="5"/>
    </row>
    <row r="217" spans="1:33" x14ac:dyDescent="0.25">
      <c r="A217" s="5"/>
      <c r="L217" s="18"/>
      <c r="M217" s="17"/>
      <c r="N217" s="18"/>
      <c r="O217" s="18"/>
      <c r="P217" s="5"/>
      <c r="Q217" s="5"/>
      <c r="R217" s="5"/>
      <c r="S217" s="155"/>
      <c r="T217" s="5"/>
      <c r="U217" s="5"/>
      <c r="V217" s="5"/>
      <c r="W217" s="5"/>
      <c r="X217" s="155"/>
      <c r="Y217" s="5"/>
      <c r="Z217" s="5"/>
      <c r="AA217" s="5"/>
      <c r="AB217" s="5"/>
      <c r="AC217" s="5"/>
      <c r="AD217" s="5"/>
      <c r="AE217" s="5"/>
      <c r="AF217" s="5"/>
      <c r="AG217" s="5"/>
    </row>
    <row r="218" spans="1:33" x14ac:dyDescent="0.25">
      <c r="A218" s="5"/>
      <c r="L218" s="18"/>
      <c r="M218" s="17"/>
      <c r="N218" s="18"/>
      <c r="O218" s="18"/>
      <c r="P218" s="5"/>
      <c r="Q218" s="5"/>
      <c r="R218" s="5"/>
      <c r="S218" s="155"/>
      <c r="T218" s="5"/>
      <c r="U218" s="5"/>
      <c r="V218" s="5"/>
      <c r="W218" s="5"/>
      <c r="X218" s="155"/>
      <c r="Y218" s="5"/>
      <c r="Z218" s="5"/>
      <c r="AA218" s="5"/>
      <c r="AB218" s="5"/>
      <c r="AC218" s="5"/>
      <c r="AD218" s="5"/>
      <c r="AE218" s="5"/>
      <c r="AF218" s="5"/>
      <c r="AG218" s="5"/>
    </row>
    <row r="219" spans="1:33" x14ac:dyDescent="0.25">
      <c r="A219" s="5"/>
      <c r="L219" s="18"/>
      <c r="M219" s="17"/>
      <c r="N219" s="18"/>
      <c r="O219" s="18"/>
      <c r="P219" s="5"/>
      <c r="Q219" s="5"/>
      <c r="R219" s="5"/>
      <c r="S219" s="155"/>
      <c r="T219" s="5"/>
      <c r="U219" s="5"/>
      <c r="V219" s="5"/>
      <c r="W219" s="5"/>
      <c r="X219" s="155"/>
      <c r="Y219" s="5"/>
      <c r="Z219" s="5"/>
      <c r="AA219" s="5"/>
      <c r="AB219" s="5"/>
      <c r="AC219" s="5"/>
      <c r="AD219" s="5"/>
      <c r="AE219" s="5"/>
      <c r="AF219" s="5"/>
      <c r="AG219" s="5"/>
    </row>
    <row r="220" spans="1:33" x14ac:dyDescent="0.25">
      <c r="A220" s="5"/>
      <c r="L220" s="18"/>
      <c r="M220" s="17"/>
      <c r="N220" s="18"/>
      <c r="O220" s="18"/>
      <c r="P220" s="5"/>
      <c r="Q220" s="5"/>
      <c r="R220" s="5"/>
      <c r="S220" s="155"/>
      <c r="T220" s="5"/>
      <c r="U220" s="5"/>
      <c r="V220" s="5"/>
      <c r="W220" s="5"/>
      <c r="X220" s="155"/>
      <c r="Y220" s="5"/>
      <c r="Z220" s="5"/>
      <c r="AA220" s="5"/>
      <c r="AB220" s="5"/>
      <c r="AC220" s="5"/>
      <c r="AD220" s="5"/>
      <c r="AE220" s="5"/>
      <c r="AF220" s="5"/>
      <c r="AG220" s="5"/>
    </row>
    <row r="221" spans="1:33" x14ac:dyDescent="0.25">
      <c r="A221" s="5"/>
      <c r="L221" s="18"/>
      <c r="M221" s="17"/>
      <c r="N221" s="18"/>
      <c r="O221" s="18"/>
      <c r="P221" s="5"/>
      <c r="Q221" s="5"/>
      <c r="R221" s="5"/>
      <c r="S221" s="155"/>
      <c r="T221" s="5"/>
      <c r="U221" s="5"/>
      <c r="V221" s="5"/>
      <c r="W221" s="5"/>
      <c r="X221" s="155"/>
      <c r="Y221" s="5"/>
      <c r="Z221" s="5"/>
      <c r="AA221" s="5"/>
      <c r="AB221" s="5"/>
      <c r="AC221" s="5"/>
      <c r="AD221" s="5"/>
      <c r="AE221" s="5"/>
      <c r="AF221" s="5"/>
      <c r="AG221" s="5"/>
    </row>
    <row r="222" spans="1:33" x14ac:dyDescent="0.25">
      <c r="A222" s="5"/>
      <c r="L222" s="18"/>
      <c r="M222" s="17"/>
      <c r="N222" s="18"/>
      <c r="O222" s="18"/>
      <c r="P222" s="5"/>
      <c r="Q222" s="5"/>
      <c r="R222" s="5"/>
      <c r="S222" s="155"/>
      <c r="T222" s="5"/>
      <c r="U222" s="5"/>
      <c r="V222" s="5"/>
      <c r="W222" s="5"/>
      <c r="X222" s="155"/>
      <c r="Y222" s="5"/>
      <c r="Z222" s="5"/>
      <c r="AA222" s="5"/>
      <c r="AB222" s="5"/>
      <c r="AC222" s="5"/>
      <c r="AD222" s="5"/>
      <c r="AE222" s="5"/>
      <c r="AF222" s="5"/>
      <c r="AG222" s="5"/>
    </row>
    <row r="223" spans="1:33" x14ac:dyDescent="0.25">
      <c r="A223" s="5"/>
      <c r="L223" s="18"/>
      <c r="M223" s="17"/>
      <c r="N223" s="18"/>
      <c r="O223" s="18"/>
      <c r="P223" s="5"/>
      <c r="Q223" s="5"/>
      <c r="R223" s="5"/>
      <c r="S223" s="155"/>
      <c r="T223" s="5"/>
      <c r="U223" s="5"/>
      <c r="V223" s="5"/>
      <c r="W223" s="5"/>
      <c r="X223" s="155"/>
      <c r="Y223" s="5"/>
      <c r="Z223" s="5"/>
      <c r="AA223" s="5"/>
      <c r="AB223" s="5"/>
      <c r="AC223" s="5"/>
      <c r="AD223" s="5"/>
      <c r="AE223" s="5"/>
      <c r="AF223" s="5"/>
      <c r="AG223" s="5"/>
    </row>
    <row r="224" spans="1:33" x14ac:dyDescent="0.25">
      <c r="A224" s="5"/>
      <c r="L224" s="18"/>
      <c r="M224" s="17"/>
      <c r="N224" s="18"/>
      <c r="O224" s="18"/>
      <c r="P224" s="5"/>
      <c r="Q224" s="5"/>
      <c r="R224" s="5"/>
      <c r="S224" s="155"/>
      <c r="T224" s="5"/>
      <c r="U224" s="5"/>
      <c r="V224" s="5"/>
      <c r="W224" s="5"/>
      <c r="X224" s="155"/>
      <c r="Y224" s="5"/>
      <c r="Z224" s="5"/>
      <c r="AA224" s="5"/>
      <c r="AB224" s="5"/>
      <c r="AC224" s="5"/>
      <c r="AD224" s="5"/>
      <c r="AE224" s="5"/>
      <c r="AF224" s="5"/>
      <c r="AG224" s="5"/>
    </row>
    <row r="225" spans="1:33" x14ac:dyDescent="0.25">
      <c r="A225" s="5"/>
      <c r="L225" s="18"/>
      <c r="M225" s="17"/>
      <c r="N225" s="18"/>
      <c r="O225" s="18"/>
      <c r="P225" s="5"/>
      <c r="Q225" s="5"/>
      <c r="R225" s="5"/>
      <c r="S225" s="155"/>
      <c r="T225" s="5"/>
      <c r="U225" s="5"/>
      <c r="V225" s="5"/>
      <c r="W225" s="5"/>
      <c r="X225" s="155"/>
      <c r="Y225" s="5"/>
      <c r="Z225" s="5"/>
      <c r="AA225" s="5"/>
      <c r="AB225" s="5"/>
      <c r="AC225" s="5"/>
      <c r="AD225" s="5"/>
      <c r="AE225" s="5"/>
      <c r="AF225" s="5"/>
      <c r="AG225" s="5"/>
    </row>
    <row r="226" spans="1:33" x14ac:dyDescent="0.25">
      <c r="A226" s="5"/>
      <c r="L226" s="18"/>
      <c r="M226" s="17"/>
      <c r="N226" s="18"/>
      <c r="O226" s="18"/>
      <c r="P226" s="5"/>
      <c r="Q226" s="5"/>
      <c r="R226" s="5"/>
      <c r="S226" s="155"/>
      <c r="T226" s="5"/>
      <c r="U226" s="5"/>
      <c r="V226" s="5"/>
      <c r="W226" s="5"/>
      <c r="X226" s="155"/>
      <c r="Y226" s="5"/>
      <c r="Z226" s="5"/>
      <c r="AA226" s="5"/>
      <c r="AB226" s="5"/>
      <c r="AC226" s="5"/>
      <c r="AD226" s="5"/>
      <c r="AE226" s="5"/>
      <c r="AF226" s="5"/>
      <c r="AG226" s="5"/>
    </row>
    <row r="227" spans="1:33" x14ac:dyDescent="0.25">
      <c r="A227" s="5"/>
      <c r="L227" s="18"/>
      <c r="M227" s="17"/>
      <c r="N227" s="18"/>
      <c r="O227" s="18"/>
      <c r="P227" s="5"/>
      <c r="Q227" s="5"/>
      <c r="R227" s="5"/>
      <c r="S227" s="155"/>
      <c r="T227" s="5"/>
      <c r="U227" s="5"/>
      <c r="V227" s="5"/>
      <c r="W227" s="5"/>
      <c r="X227" s="155"/>
      <c r="Y227" s="5"/>
      <c r="Z227" s="5"/>
      <c r="AA227" s="5"/>
      <c r="AB227" s="5"/>
      <c r="AC227" s="5"/>
      <c r="AD227" s="5"/>
      <c r="AE227" s="5"/>
      <c r="AF227" s="5"/>
      <c r="AG227" s="5"/>
    </row>
    <row r="228" spans="1:33" x14ac:dyDescent="0.25">
      <c r="A228" s="5"/>
      <c r="L228" s="18"/>
      <c r="M228" s="17"/>
      <c r="N228" s="18"/>
      <c r="O228" s="18"/>
      <c r="P228" s="5"/>
      <c r="Q228" s="5"/>
      <c r="R228" s="5"/>
      <c r="S228" s="155"/>
      <c r="T228" s="5"/>
      <c r="U228" s="5"/>
      <c r="V228" s="5"/>
      <c r="W228" s="5"/>
      <c r="X228" s="155"/>
      <c r="Y228" s="5"/>
      <c r="Z228" s="5"/>
      <c r="AA228" s="5"/>
      <c r="AB228" s="5"/>
      <c r="AC228" s="5"/>
      <c r="AD228" s="5"/>
      <c r="AE228" s="5"/>
      <c r="AF228" s="5"/>
      <c r="AG228" s="5"/>
    </row>
    <row r="229" spans="1:33" x14ac:dyDescent="0.25">
      <c r="A229" s="5"/>
      <c r="L229" s="18"/>
      <c r="M229" s="17"/>
      <c r="N229" s="18"/>
      <c r="O229" s="18"/>
      <c r="P229" s="5"/>
      <c r="Q229" s="5"/>
      <c r="R229" s="5"/>
      <c r="S229" s="155"/>
      <c r="T229" s="5"/>
      <c r="U229" s="5"/>
      <c r="V229" s="5"/>
      <c r="W229" s="5"/>
      <c r="X229" s="155"/>
      <c r="Y229" s="5"/>
      <c r="Z229" s="5"/>
      <c r="AA229" s="5"/>
      <c r="AB229" s="5"/>
      <c r="AC229" s="5"/>
      <c r="AD229" s="5"/>
      <c r="AE229" s="5"/>
      <c r="AF229" s="5"/>
      <c r="AG229" s="5"/>
    </row>
  </sheetData>
  <autoFilter ref="A11:AI123">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autoFilter>
  <mergeCells count="382">
    <mergeCell ref="Z65:Z72"/>
    <mergeCell ref="Z73:Z77"/>
    <mergeCell ref="Z81:Z83"/>
    <mergeCell ref="AH26:AH29"/>
    <mergeCell ref="G107:G109"/>
    <mergeCell ref="G112:G114"/>
    <mergeCell ref="G116:G117"/>
    <mergeCell ref="G118:G119"/>
    <mergeCell ref="F107:F109"/>
    <mergeCell ref="L26:L29"/>
    <mergeCell ref="P30:P37"/>
    <mergeCell ref="P47:P53"/>
    <mergeCell ref="M47:M53"/>
    <mergeCell ref="N64:N86"/>
    <mergeCell ref="O65:O72"/>
    <mergeCell ref="P65:P72"/>
    <mergeCell ref="O81:O83"/>
    <mergeCell ref="AG26:AG29"/>
    <mergeCell ref="L47:L53"/>
    <mergeCell ref="T38:T46"/>
    <mergeCell ref="S38:S46"/>
    <mergeCell ref="AA38:AA46"/>
    <mergeCell ref="Z38:Z46"/>
    <mergeCell ref="Y38:Y46"/>
    <mergeCell ref="E107:E109"/>
    <mergeCell ref="F112:F114"/>
    <mergeCell ref="E112:E114"/>
    <mergeCell ref="F116:F117"/>
    <mergeCell ref="E116:E117"/>
    <mergeCell ref="F118:F119"/>
    <mergeCell ref="E118:E119"/>
    <mergeCell ref="I30:I37"/>
    <mergeCell ref="K26:K29"/>
    <mergeCell ref="F26:F29"/>
    <mergeCell ref="G26:G29"/>
    <mergeCell ref="K47:K53"/>
    <mergeCell ref="J47:J53"/>
    <mergeCell ref="J26:J29"/>
    <mergeCell ref="J30:J37"/>
    <mergeCell ref="J38:J46"/>
    <mergeCell ref="A99:A123"/>
    <mergeCell ref="B99:B123"/>
    <mergeCell ref="D118:D119"/>
    <mergeCell ref="D107:D109"/>
    <mergeCell ref="A87:A91"/>
    <mergeCell ref="B87:B91"/>
    <mergeCell ref="C87:C89"/>
    <mergeCell ref="I87:I91"/>
    <mergeCell ref="M87:M91"/>
    <mergeCell ref="E89:E91"/>
    <mergeCell ref="A94:A95"/>
    <mergeCell ref="B94:B95"/>
    <mergeCell ref="C94:C95"/>
    <mergeCell ref="A97:A98"/>
    <mergeCell ref="H118:H119"/>
    <mergeCell ref="H116:H117"/>
    <mergeCell ref="D112:D114"/>
    <mergeCell ref="D116:D117"/>
    <mergeCell ref="C112:C123"/>
    <mergeCell ref="C107:C111"/>
    <mergeCell ref="C103:C106"/>
    <mergeCell ref="C100:C102"/>
    <mergeCell ref="D121:K121"/>
    <mergeCell ref="H107:H109"/>
    <mergeCell ref="A81:A86"/>
    <mergeCell ref="B81:B86"/>
    <mergeCell ref="C81:C83"/>
    <mergeCell ref="E81:E86"/>
    <mergeCell ref="F81:F86"/>
    <mergeCell ref="G81:G86"/>
    <mergeCell ref="H81:H86"/>
    <mergeCell ref="J81:J86"/>
    <mergeCell ref="L81:L83"/>
    <mergeCell ref="A1:A4"/>
    <mergeCell ref="A11:A12"/>
    <mergeCell ref="B11:B12"/>
    <mergeCell ref="I11:I12"/>
    <mergeCell ref="L11:L12"/>
    <mergeCell ref="J11:J12"/>
    <mergeCell ref="AG11:AG12"/>
    <mergeCell ref="B5:J5"/>
    <mergeCell ref="B6:J6"/>
    <mergeCell ref="B7:J7"/>
    <mergeCell ref="S11:AF11"/>
    <mergeCell ref="H11:H12"/>
    <mergeCell ref="E11:E12"/>
    <mergeCell ref="C11:C12"/>
    <mergeCell ref="N11:N12"/>
    <mergeCell ref="K11:K12"/>
    <mergeCell ref="P11:P12"/>
    <mergeCell ref="R11:R12"/>
    <mergeCell ref="Q11:Q12"/>
    <mergeCell ref="M11:M12"/>
    <mergeCell ref="O11:O12"/>
    <mergeCell ref="B8:J8"/>
    <mergeCell ref="D11:D12"/>
    <mergeCell ref="B1:AG4"/>
    <mergeCell ref="C38:C53"/>
    <mergeCell ref="H26:H29"/>
    <mergeCell ref="E26:E29"/>
    <mergeCell ref="C26:C29"/>
    <mergeCell ref="C30:C37"/>
    <mergeCell ref="F30:F37"/>
    <mergeCell ref="G30:G37"/>
    <mergeCell ref="H30:H37"/>
    <mergeCell ref="G38:G53"/>
    <mergeCell ref="E30:E37"/>
    <mergeCell ref="E38:E53"/>
    <mergeCell ref="F38:F53"/>
    <mergeCell ref="H38:H53"/>
    <mergeCell ref="F11:F12"/>
    <mergeCell ref="G11:G12"/>
    <mergeCell ref="K30:K37"/>
    <mergeCell ref="L30:L37"/>
    <mergeCell ref="M30:M37"/>
    <mergeCell ref="N30:N37"/>
    <mergeCell ref="O30:O37"/>
    <mergeCell ref="A9:AH9"/>
    <mergeCell ref="A14:A15"/>
    <mergeCell ref="B14:B15"/>
    <mergeCell ref="C14:C15"/>
    <mergeCell ref="E14:E15"/>
    <mergeCell ref="F14:F15"/>
    <mergeCell ref="G14:G15"/>
    <mergeCell ref="H14:H15"/>
    <mergeCell ref="H16:H25"/>
    <mergeCell ref="G16:G25"/>
    <mergeCell ref="F16:F25"/>
    <mergeCell ref="E16:E25"/>
    <mergeCell ref="C16:C25"/>
    <mergeCell ref="I14:I15"/>
    <mergeCell ref="AH11:AH12"/>
    <mergeCell ref="S16:S25"/>
    <mergeCell ref="AD16:AD25"/>
    <mergeCell ref="AE16:AE25"/>
    <mergeCell ref="AF16:AF25"/>
    <mergeCell ref="AG16:AG25"/>
    <mergeCell ref="AH16:AH25"/>
    <mergeCell ref="Y16:Y25"/>
    <mergeCell ref="Z16:Z25"/>
    <mergeCell ref="AA16:AA25"/>
    <mergeCell ref="AB16:AB25"/>
    <mergeCell ref="AC16:AC25"/>
    <mergeCell ref="X38:X46"/>
    <mergeCell ref="W38:W46"/>
    <mergeCell ref="V38:V46"/>
    <mergeCell ref="U38:U46"/>
    <mergeCell ref="AE38:AE46"/>
    <mergeCell ref="AD38:AD46"/>
    <mergeCell ref="AA26:AA29"/>
    <mergeCell ref="AB26:AB29"/>
    <mergeCell ref="AC26:AC29"/>
    <mergeCell ref="U26:U29"/>
    <mergeCell ref="V26:V29"/>
    <mergeCell ref="W26:W29"/>
    <mergeCell ref="X26:X29"/>
    <mergeCell ref="U30:U37"/>
    <mergeCell ref="V30:V37"/>
    <mergeCell ref="W30:W37"/>
    <mergeCell ref="X30:X37"/>
    <mergeCell ref="AD26:AD29"/>
    <mergeCell ref="AC38:AC46"/>
    <mergeCell ref="AF26:AF29"/>
    <mergeCell ref="AD30:AD37"/>
    <mergeCell ref="AE30:AE37"/>
    <mergeCell ref="AF30:AF37"/>
    <mergeCell ref="AE26:AE29"/>
    <mergeCell ref="T16:T25"/>
    <mergeCell ref="AH30:AH37"/>
    <mergeCell ref="AF54:AF63"/>
    <mergeCell ref="AG54:AG63"/>
    <mergeCell ref="AH54:AH63"/>
    <mergeCell ref="AD54:AD63"/>
    <mergeCell ref="AE54:AE63"/>
    <mergeCell ref="AG47:AG53"/>
    <mergeCell ref="AH47:AH53"/>
    <mergeCell ref="T54:T63"/>
    <mergeCell ref="U54:U63"/>
    <mergeCell ref="V54:V63"/>
    <mergeCell ref="W54:W63"/>
    <mergeCell ref="X54:X63"/>
    <mergeCell ref="Y54:Y63"/>
    <mergeCell ref="AG38:AG46"/>
    <mergeCell ref="AH38:AH46"/>
    <mergeCell ref="AC47:AC53"/>
    <mergeCell ref="AD47:AD53"/>
    <mergeCell ref="AE47:AE53"/>
    <mergeCell ref="AB38:AB46"/>
    <mergeCell ref="Y26:Y29"/>
    <mergeCell ref="Z26:Z29"/>
    <mergeCell ref="AF47:AF53"/>
    <mergeCell ref="A64:A80"/>
    <mergeCell ref="B64:B80"/>
    <mergeCell ref="E64:E68"/>
    <mergeCell ref="N47:N53"/>
    <mergeCell ref="O47:O53"/>
    <mergeCell ref="Z54:Z63"/>
    <mergeCell ref="A16:A63"/>
    <mergeCell ref="B16:B63"/>
    <mergeCell ref="E54:E63"/>
    <mergeCell ref="Q30:Q37"/>
    <mergeCell ref="R30:R37"/>
    <mergeCell ref="Q16:Q25"/>
    <mergeCell ref="R16:R25"/>
    <mergeCell ref="Z47:Z53"/>
    <mergeCell ref="K54:K63"/>
    <mergeCell ref="L54:L63"/>
    <mergeCell ref="M54:M63"/>
    <mergeCell ref="N54:N63"/>
    <mergeCell ref="O54:O63"/>
    <mergeCell ref="X16:X25"/>
    <mergeCell ref="W16:W25"/>
    <mergeCell ref="V16:V25"/>
    <mergeCell ref="U16:U25"/>
    <mergeCell ref="B97:B98"/>
    <mergeCell ref="D97:D98"/>
    <mergeCell ref="I64:I86"/>
    <mergeCell ref="M64:M86"/>
    <mergeCell ref="Q65:Q72"/>
    <mergeCell ref="K73:K77"/>
    <mergeCell ref="L73:L77"/>
    <mergeCell ref="O73:O77"/>
    <mergeCell ref="P73:P77"/>
    <mergeCell ref="E92:E98"/>
    <mergeCell ref="F92:F95"/>
    <mergeCell ref="G92:G95"/>
    <mergeCell ref="F96:F98"/>
    <mergeCell ref="G96:G98"/>
    <mergeCell ref="E72:E76"/>
    <mergeCell ref="F73:F75"/>
    <mergeCell ref="G73:G75"/>
    <mergeCell ref="Q73:Q77"/>
    <mergeCell ref="F76:F77"/>
    <mergeCell ref="S26:S29"/>
    <mergeCell ref="S54:S63"/>
    <mergeCell ref="G76:G77"/>
    <mergeCell ref="H76:H77"/>
    <mergeCell ref="C78:C80"/>
    <mergeCell ref="E78:E79"/>
    <mergeCell ref="C73:C77"/>
    <mergeCell ref="C84:C86"/>
    <mergeCell ref="J54:J63"/>
    <mergeCell ref="I54:I63"/>
    <mergeCell ref="H54:H63"/>
    <mergeCell ref="G54:G63"/>
    <mergeCell ref="F54:F63"/>
    <mergeCell ref="C54:C63"/>
    <mergeCell ref="P54:P63"/>
    <mergeCell ref="C65:C72"/>
    <mergeCell ref="F65:F72"/>
    <mergeCell ref="G65:G72"/>
    <mergeCell ref="H65:H72"/>
    <mergeCell ref="K65:K72"/>
    <mergeCell ref="L65:L72"/>
    <mergeCell ref="E69:E71"/>
    <mergeCell ref="Q47:Q53"/>
    <mergeCell ref="P81:P83"/>
    <mergeCell ref="Q81:Q83"/>
    <mergeCell ref="K84:K86"/>
    <mergeCell ref="L84:L86"/>
    <mergeCell ref="O84:O86"/>
    <mergeCell ref="P84:P86"/>
    <mergeCell ref="Q84:Q86"/>
    <mergeCell ref="I47:I53"/>
    <mergeCell ref="J73:J77"/>
    <mergeCell ref="J65:J72"/>
    <mergeCell ref="K81:K83"/>
    <mergeCell ref="P16:P25"/>
    <mergeCell ref="O16:O25"/>
    <mergeCell ref="N16:N25"/>
    <mergeCell ref="M16:M25"/>
    <mergeCell ref="L16:L25"/>
    <mergeCell ref="K16:K25"/>
    <mergeCell ref="J16:J25"/>
    <mergeCell ref="I16:I25"/>
    <mergeCell ref="P38:P46"/>
    <mergeCell ref="O38:O46"/>
    <mergeCell ref="N38:N46"/>
    <mergeCell ref="M38:M46"/>
    <mergeCell ref="L38:L46"/>
    <mergeCell ref="K38:K46"/>
    <mergeCell ref="I38:I46"/>
    <mergeCell ref="Q26:Q29"/>
    <mergeCell ref="P26:P29"/>
    <mergeCell ref="O26:O29"/>
    <mergeCell ref="N26:N29"/>
    <mergeCell ref="M26:M29"/>
    <mergeCell ref="I26:I29"/>
    <mergeCell ref="AF73:AF77"/>
    <mergeCell ref="R65:R72"/>
    <mergeCell ref="S65:S72"/>
    <mergeCell ref="T65:T72"/>
    <mergeCell ref="U65:U72"/>
    <mergeCell ref="V65:V72"/>
    <mergeCell ref="W65:W72"/>
    <mergeCell ref="X65:X72"/>
    <mergeCell ref="AE65:AE72"/>
    <mergeCell ref="AF65:AF72"/>
    <mergeCell ref="Y73:Y77"/>
    <mergeCell ref="R38:R46"/>
    <mergeCell ref="Q38:Q46"/>
    <mergeCell ref="AC54:AC63"/>
    <mergeCell ref="AB54:AB63"/>
    <mergeCell ref="AA54:AA63"/>
    <mergeCell ref="R54:R63"/>
    <mergeCell ref="Q54:Q63"/>
    <mergeCell ref="AG65:AG72"/>
    <mergeCell ref="AH65:AH72"/>
    <mergeCell ref="S30:S37"/>
    <mergeCell ref="AF38:AF46"/>
    <mergeCell ref="R26:R29"/>
    <mergeCell ref="T26:T29"/>
    <mergeCell ref="AG30:AG37"/>
    <mergeCell ref="Y30:Y37"/>
    <mergeCell ref="Z30:Z37"/>
    <mergeCell ref="AA30:AA37"/>
    <mergeCell ref="AB30:AB37"/>
    <mergeCell ref="AC30:AC37"/>
    <mergeCell ref="T30:T37"/>
    <mergeCell ref="Y65:Y72"/>
    <mergeCell ref="AB47:AB53"/>
    <mergeCell ref="AA47:AA53"/>
    <mergeCell ref="Y47:Y53"/>
    <mergeCell ref="X47:X53"/>
    <mergeCell ref="W47:W53"/>
    <mergeCell ref="V47:V53"/>
    <mergeCell ref="U47:U53"/>
    <mergeCell ref="T47:T53"/>
    <mergeCell ref="S47:S53"/>
    <mergeCell ref="R47:R53"/>
    <mergeCell ref="AG73:AG77"/>
    <mergeCell ref="AH73:AH77"/>
    <mergeCell ref="X81:X83"/>
    <mergeCell ref="AE81:AE83"/>
    <mergeCell ref="AF81:AF83"/>
    <mergeCell ref="AG81:AG83"/>
    <mergeCell ref="AH81:AH83"/>
    <mergeCell ref="R73:R77"/>
    <mergeCell ref="S73:S77"/>
    <mergeCell ref="T73:T77"/>
    <mergeCell ref="U73:U77"/>
    <mergeCell ref="V73:V77"/>
    <mergeCell ref="W73:W77"/>
    <mergeCell ref="X73:X77"/>
    <mergeCell ref="AE73:AE77"/>
    <mergeCell ref="R81:R83"/>
    <mergeCell ref="S81:S83"/>
    <mergeCell ref="T81:T83"/>
    <mergeCell ref="U81:U83"/>
    <mergeCell ref="V81:V83"/>
    <mergeCell ref="W81:W83"/>
    <mergeCell ref="Y81:Y83"/>
    <mergeCell ref="L121:AH121"/>
    <mergeCell ref="AA84:AA86"/>
    <mergeCell ref="AB84:AB86"/>
    <mergeCell ref="AC84:AC86"/>
    <mergeCell ref="AD84:AD86"/>
    <mergeCell ref="AE84:AE86"/>
    <mergeCell ref="AF84:AF86"/>
    <mergeCell ref="AG84:AG86"/>
    <mergeCell ref="AH84:AH86"/>
    <mergeCell ref="W84:W85"/>
    <mergeCell ref="R84:R86"/>
    <mergeCell ref="S84:S86"/>
    <mergeCell ref="T84:T86"/>
    <mergeCell ref="U84:U86"/>
    <mergeCell ref="V84:V86"/>
    <mergeCell ref="X84:X86"/>
    <mergeCell ref="Y84:Y86"/>
    <mergeCell ref="Z84:Z86"/>
    <mergeCell ref="AB65:AB72"/>
    <mergeCell ref="AB73:AB77"/>
    <mergeCell ref="AB81:AB83"/>
    <mergeCell ref="AA81:AA83"/>
    <mergeCell ref="AC81:AC83"/>
    <mergeCell ref="AD81:AD83"/>
    <mergeCell ref="AC65:AC72"/>
    <mergeCell ref="AD65:AD72"/>
    <mergeCell ref="AC73:AC77"/>
    <mergeCell ref="AD73:AD77"/>
    <mergeCell ref="AA65:AA72"/>
    <mergeCell ref="AA73:AA77"/>
  </mergeCells>
  <pageMargins left="0.23622047244094491" right="0.23622047244094491" top="0.74803149606299213" bottom="0.74803149606299213" header="0.31496062992125984" footer="0.31496062992125984"/>
  <pageSetup paperSize="14" scale="59"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 1</vt:lpstr>
      <vt:lpstr>'hoja 1'!Área_de_impresión</vt:lpstr>
      <vt:lpstr>'hoja 1'!Títulos_a_imprimir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María Camila Arenas Londoño</cp:lastModifiedBy>
  <cp:lastPrinted>2018-04-25T21:15:12Z</cp:lastPrinted>
  <dcterms:created xsi:type="dcterms:W3CDTF">2017-12-04T14:45:27Z</dcterms:created>
  <dcterms:modified xsi:type="dcterms:W3CDTF">2019-12-10T15:37:28Z</dcterms:modified>
</cp:coreProperties>
</file>