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AULINA\"/>
    </mc:Choice>
  </mc:AlternateContent>
  <bookViews>
    <workbookView xWindow="-120" yWindow="-120" windowWidth="20730" windowHeight="11160"/>
  </bookViews>
  <sheets>
    <sheet name="Hoja1" sheetId="1" r:id="rId1"/>
    <sheet name="Hoja2" sheetId="2" r:id="rId2"/>
  </sheets>
  <calcPr calcId="162913"/>
</workbook>
</file>

<file path=xl/calcChain.xml><?xml version="1.0" encoding="utf-8"?>
<calcChain xmlns="http://schemas.openxmlformats.org/spreadsheetml/2006/main">
  <c r="D26" i="1" l="1"/>
  <c r="C17" i="1"/>
  <c r="C24" i="1"/>
  <c r="C13" i="1"/>
  <c r="C14" i="1"/>
  <c r="C15" i="1"/>
  <c r="C18" i="1"/>
  <c r="C19" i="1"/>
  <c r="C21" i="1"/>
  <c r="C22" i="1"/>
  <c r="C12" i="1"/>
  <c r="F26" i="1"/>
  <c r="G26" i="1"/>
  <c r="E26" i="1"/>
  <c r="D17" i="1"/>
  <c r="D25" i="1"/>
  <c r="C25" i="1" l="1"/>
  <c r="K25" i="1"/>
  <c r="H37" i="1" l="1"/>
  <c r="I37" i="1"/>
  <c r="I21" i="1" l="1"/>
  <c r="C26" i="1" l="1"/>
  <c r="I24" i="1" l="1"/>
  <c r="I26" i="1"/>
</calcChain>
</file>

<file path=xl/sharedStrings.xml><?xml version="1.0" encoding="utf-8"?>
<sst xmlns="http://schemas.openxmlformats.org/spreadsheetml/2006/main" count="44" uniqueCount="41">
  <si>
    <t>CONCEPTO</t>
  </si>
  <si>
    <t>ESTADO ACTUAL</t>
  </si>
  <si>
    <t>PRETENSIÓN
(VALOR MONETARIO)</t>
  </si>
  <si>
    <t>1.  DEMANDAS REALIZADAS POR LA ENTIDAD</t>
  </si>
  <si>
    <t>1.1 Civiles</t>
  </si>
  <si>
    <t>1.2 Administrativas</t>
  </si>
  <si>
    <t>1.3 Sentencias tutelares</t>
  </si>
  <si>
    <t>1.4 Tributarios o fiscales</t>
  </si>
  <si>
    <t>1.5 Otras demandas</t>
  </si>
  <si>
    <t>TOTAL</t>
  </si>
  <si>
    <t>2.    DEMANDAS DE TERCEROS CONTRA LA ENTIDAD</t>
  </si>
  <si>
    <t>2.1 Civiles</t>
  </si>
  <si>
    <t>2.2 Administrativas</t>
  </si>
  <si>
    <t>2.3 Sentencias tutelares</t>
  </si>
  <si>
    <t>2.4 Tributarios o fiscales</t>
  </si>
  <si>
    <t>2.5  Laborales</t>
  </si>
  <si>
    <t>2.6 Otras demandas</t>
  </si>
  <si>
    <t>GRAN TOTAL</t>
  </si>
  <si>
    <t>No. DE DEMANDAS</t>
  </si>
  <si>
    <t>PROBABILIDAD DE FALLO</t>
  </si>
  <si>
    <t>BAJA</t>
  </si>
  <si>
    <t>MEDIA</t>
  </si>
  <si>
    <t>ALTA</t>
  </si>
  <si>
    <t>ENTIDAD: INSTITUTO SOCIAL DE VIVIENDA Y HABITAT DE MEDELLIN</t>
  </si>
  <si>
    <t>INFORME DE LITIGIOS Y DEMANDAS</t>
  </si>
  <si>
    <r>
      <t xml:space="preserve">CODIGO:  </t>
    </r>
    <r>
      <rPr>
        <sz val="10"/>
        <color theme="1"/>
        <rFont val="Arial"/>
        <family val="2"/>
      </rPr>
      <t>F-GJ-39</t>
    </r>
  </si>
  <si>
    <r>
      <t xml:space="preserve">PAGINA: </t>
    </r>
    <r>
      <rPr>
        <sz val="10"/>
        <color theme="1"/>
        <rFont val="Arial"/>
        <family val="2"/>
      </rPr>
      <t>1 de 1</t>
    </r>
  </si>
  <si>
    <r>
      <t xml:space="preserve">VERSIÓN: </t>
    </r>
    <r>
      <rPr>
        <sz val="10"/>
        <color theme="1"/>
        <rFont val="Arial"/>
        <family val="2"/>
      </rPr>
      <t>05</t>
    </r>
  </si>
  <si>
    <r>
      <rPr>
        <b/>
        <sz val="10"/>
        <color theme="1"/>
        <rFont val="Arial"/>
        <family val="2"/>
      </rPr>
      <t xml:space="preserve">FECHA: </t>
    </r>
    <r>
      <rPr>
        <sz val="10"/>
        <color theme="1"/>
        <rFont val="Arial"/>
        <family val="2"/>
      </rPr>
      <t>11/10/2019</t>
    </r>
  </si>
  <si>
    <t>Subdirector Jurídico VANESSA CRISTINA ROJAS VALLEJO</t>
  </si>
  <si>
    <t>c.c</t>
  </si>
  <si>
    <t>nyr</t>
  </si>
  <si>
    <t>ag</t>
  </si>
  <si>
    <t>ap</t>
  </si>
  <si>
    <t xml:space="preserve">gran total </t>
  </si>
  <si>
    <t>REMOTO</t>
  </si>
  <si>
    <t xml:space="preserve">POSIBLE </t>
  </si>
  <si>
    <t>ROBABLE</t>
  </si>
  <si>
    <t>ANDESS SAS</t>
  </si>
  <si>
    <r>
      <t>OBSERVACIONES:
La suma total que se presenta en el informe de litigios y cuantías, que suman</t>
    </r>
    <r>
      <rPr>
        <b/>
        <sz val="10"/>
        <rFont val="Calibri"/>
        <family val="2"/>
        <scheme val="minor"/>
      </rPr>
      <t xml:space="preserve"> DIECIOCHO MIL SETECIENTOS CINCUENTA Y SEIS MILLONES OCHOCIENTOS SESENTA Y CINCO MIL SEISCIENTOS SIETE PESOS M.L. ($18.756.865.607)</t>
    </r>
    <r>
      <rPr>
        <sz val="10"/>
        <rFont val="Calibri"/>
        <family val="2"/>
        <scheme val="minor"/>
      </rPr>
      <t xml:space="preserve">, representa el valor total de las cuantías que a la fecha se encuentran en litigio a favor o en contra del Instituto Social de Vivienda y Hábitat de Medellín  - ISVIMED, la cual es sometida al proceso de calificación del riesgo de pérdida a través de la implementación de los siguientes cuatro criterios: 1. Riesgo de pérdida del proceso por relevancia jurídica de las razones de hecho y de derecho expuestas por el demandante; 2. Riesgo de pérdida del proceso asociado a la contundencia, congruencia y pertinencia de los medios probatorios que soportan la demanda; 3. Presencia de riesgos procesales o extraprocesales; 4. Riesgo de pérdida del proceso asociado al nivel de jurisprudencia. 
A través de la implementación de estos criterios de valoración del riesgo de pérdida a cada uno de los procesos judiciales vigentes, se procede a la clasificación de la obligación contingente por litigios como PROBABLE, si la valoración de la probabilidad final de pérdida es superior al 50%, POSIBLE, si la valoración de la probabilidad final de pérdida es mayor al 10% y hasta 50%, o REMOTO, si la valoración de la probabilidad final de pérdida es igual o inferior al 10%. Para adaptar la equivalencia del formato F-GJ-39 se equiparan Alta a Probable, Medio a Posible y Bajo a Remoto.
Estos porcentajes de calificación de la obligación contingente nos permiten determinar el grado de incertidumbre de materialización de la obligación a favor del demandante, por lo que definirá la instrucción o el tratamiento contable que debe de darse a cada uno de ellos, siendo la PROVISIÓN el tratamiento contable correspondiente a los procesos calificados con riesgo de pérdida PROBABLE, CUENTAS ORDEN el correspondiente a la calificación POSIBLE y por último, NOTAS A LOS ESTADOS FINANCIEROS el correspondiente a los REMOTOS. 
Es así como a la fecha el valor del pasivo contingente correspondiente a los procesos judiciales que tiene una valoración de riesgo de pérdida superior al 50% (Probables) están calculados en </t>
    </r>
    <r>
      <rPr>
        <b/>
        <sz val="10"/>
        <rFont val="Calibri"/>
        <family val="2"/>
        <scheme val="minor"/>
      </rPr>
      <t xml:space="preserve">CUATRO MIL NOVECIENTOS SESENTA Y SIETE MILLONES CIENTO OCHENTA Y OCHO MIL TRESCIENTOS OCHO PESOS M.L. ($ 4.967.188.308) </t>
    </r>
    <r>
      <rPr>
        <sz val="10"/>
        <rFont val="Calibri"/>
        <family val="2"/>
        <scheme val="minor"/>
      </rPr>
      <t xml:space="preserve">los cuales deben tener un tratamiento de provisión de cartera (en virtud del principio de prudencia);  los procesos con valoración de pérdida mayor al 10% y hasta 50% (Posible) están calculados en </t>
    </r>
    <r>
      <rPr>
        <b/>
        <sz val="10"/>
        <rFont val="Calibri"/>
        <family val="2"/>
        <scheme val="minor"/>
      </rPr>
      <t>SIETE MIL CUATROSCIENTOS OCHENTA Y UN MILLONES CIENTO NOVENTA MIL TRESCIENTOS CUARENTA Y CINCO PESOS M.L.  ($7.481.190.345)</t>
    </r>
    <r>
      <rPr>
        <sz val="10"/>
        <rFont val="Calibri"/>
        <family val="2"/>
        <scheme val="minor"/>
      </rPr>
      <t xml:space="preserve">  los cuales deben tener un tratamiento de cuentas orden, y finalmente los procesos con valoración de pérdida inferior al 10% (Remotos) están calculados en</t>
    </r>
    <r>
      <rPr>
        <b/>
        <sz val="10"/>
        <rFont val="Calibri"/>
        <family val="2"/>
        <scheme val="minor"/>
      </rPr>
      <t xml:space="preserve"> CUATRO MIL OCHOCIENTOS CUARENTA Y OCHO MILLONES SEISCIENTOS OCHO MIL CUATROCIENTOS VEINTISEIS PESOS M.L. ($4.848.608.426) </t>
    </r>
    <r>
      <rPr>
        <sz val="10"/>
        <rFont val="Calibri"/>
        <family val="2"/>
        <scheme val="minor"/>
      </rPr>
      <t xml:space="preserve">los cuales recibirán un tratamiento contable de notas a los estados financieros. Existe un ACTIVO CONTINGENTE por valor de </t>
    </r>
    <r>
      <rPr>
        <b/>
        <sz val="10"/>
        <rFont val="Calibri"/>
        <family val="2"/>
        <scheme val="minor"/>
      </rPr>
      <t>MIL CUATROCIENTOS CINCUENTA Y NUEVE MILLONES OCHOCIENTOS SETENTA Y OCHO MIL QUINIENTOS VEINTIOCHO PESOS M.L. ($1.459.878.528).</t>
    </r>
    <r>
      <rPr>
        <sz val="10"/>
        <rFont val="Calibri"/>
        <family val="2"/>
        <scheme val="minor"/>
      </rPr>
      <t xml:space="preserve">     
En este informe se incluye el valor de la acciones de tutela que tienen relación con el mejoramiento y el subsido de vivienda, así mismo se incluyó el CDP número  290 expedido con ocasión del cumplimiento del fallo correspondiente a la acción de tutela radicado 2019-898 del Juzgado Primero de Pequeñas Causas Laborales accionante Luis Ergidio Bolívar.                                                                                                                                                       
El presente informe es ELABORADO con colaboración de ANDESS S.A.S. contratista de defensa judicial y extrajudicial de la entidad(Firmado Representante legal  - ANDESS SAS)
REVISADO por Paulina Rengifo Suaza - Profesional Especializado </t>
    </r>
  </si>
  <si>
    <t>PERIODO: 300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</si>
</sst>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\ * #,##0_-;\-&quot;$&quot;\ * #,##0_-;_-&quot;$&quot;\ * &quot;-&quot;_-;_-@_-"/>
    <numFmt numFmtId="164" formatCode="&quot;$&quot;#,##0;[Red]\-&quot;$&quot;#,##0"/>
    <numFmt numFmtId="165" formatCode="&quot;$&quot;#,##0.00;[Red]\-&quot;$&quot;#,##0.00"/>
    <numFmt numFmtId="166" formatCode="_ [$€-2]\ * #,##0.00_ ;_ [$€-2]\ * \-#,##0.00_ ;_ [$€-2]\ * &quot;-&quot;??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6" fontId="2" fillId="0" borderId="0" applyFont="0" applyFill="0" applyBorder="0" applyAlignment="0" applyProtection="0"/>
    <xf numFmtId="0" fontId="3" fillId="0" borderId="0"/>
    <xf numFmtId="42" fontId="1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4" fillId="0" borderId="1" xfId="1" applyFont="1" applyBorder="1" applyAlignment="1">
      <alignment horizontal="justify" vertical="center" wrapText="1"/>
    </xf>
    <xf numFmtId="0" fontId="5" fillId="0" borderId="1" xfId="1" applyFont="1" applyBorder="1" applyAlignment="1">
      <alignment vertical="center"/>
    </xf>
    <xf numFmtId="3" fontId="5" fillId="0" borderId="1" xfId="1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3" fontId="1" fillId="0" borderId="0" xfId="0" applyNumberFormat="1" applyFont="1"/>
    <xf numFmtId="164" fontId="1" fillId="0" borderId="0" xfId="0" applyNumberFormat="1" applyFont="1"/>
    <xf numFmtId="0" fontId="0" fillId="0" borderId="0" xfId="0" applyFont="1"/>
    <xf numFmtId="165" fontId="1" fillId="0" borderId="0" xfId="0" applyNumberFormat="1" applyFont="1"/>
    <xf numFmtId="165" fontId="9" fillId="0" borderId="0" xfId="0" applyNumberFormat="1" applyFont="1"/>
    <xf numFmtId="164" fontId="9" fillId="0" borderId="0" xfId="0" applyNumberFormat="1" applyFont="1"/>
    <xf numFmtId="165" fontId="10" fillId="0" borderId="0" xfId="0" applyNumberFormat="1" applyFont="1"/>
    <xf numFmtId="3" fontId="0" fillId="0" borderId="0" xfId="0" applyNumberFormat="1"/>
    <xf numFmtId="42" fontId="0" fillId="0" borderId="0" xfId="4" applyFont="1"/>
    <xf numFmtId="0" fontId="11" fillId="0" borderId="0" xfId="0" applyFont="1"/>
    <xf numFmtId="4" fontId="1" fillId="0" borderId="0" xfId="0" applyNumberFormat="1" applyFont="1"/>
    <xf numFmtId="3" fontId="4" fillId="0" borderId="1" xfId="1" applyNumberFormat="1" applyFont="1" applyFill="1" applyBorder="1" applyAlignment="1">
      <alignment vertical="center"/>
    </xf>
    <xf numFmtId="0" fontId="0" fillId="4" borderId="0" xfId="0" applyFont="1" applyFill="1"/>
    <xf numFmtId="165" fontId="1" fillId="4" borderId="0" xfId="0" applyNumberFormat="1" applyFont="1" applyFill="1"/>
    <xf numFmtId="0" fontId="1" fillId="0" borderId="0" xfId="0" applyFont="1" applyBorder="1"/>
    <xf numFmtId="0" fontId="0" fillId="3" borderId="0" xfId="0" applyFont="1" applyFill="1" applyBorder="1" applyAlignment="1">
      <alignment horizontal="center" vertical="center"/>
    </xf>
    <xf numFmtId="0" fontId="11" fillId="3" borderId="0" xfId="0" applyFont="1" applyFill="1" applyBorder="1" applyAlignment="1">
      <alignment horizontal="center"/>
    </xf>
    <xf numFmtId="0" fontId="5" fillId="0" borderId="1" xfId="1" applyFont="1" applyFill="1" applyBorder="1" applyAlignment="1">
      <alignment vertical="center"/>
    </xf>
    <xf numFmtId="42" fontId="1" fillId="0" borderId="0" xfId="4" applyFont="1" applyBorder="1" applyAlignment="1">
      <alignment horizontal="center" vertical="center"/>
    </xf>
    <xf numFmtId="42" fontId="0" fillId="0" borderId="0" xfId="4" applyFont="1" applyBorder="1" applyAlignment="1">
      <alignment horizontal="center" vertical="center"/>
    </xf>
    <xf numFmtId="42" fontId="0" fillId="3" borderId="0" xfId="4" applyFont="1" applyFill="1" applyBorder="1" applyAlignment="1">
      <alignment horizontal="center" vertical="center"/>
    </xf>
    <xf numFmtId="42" fontId="0" fillId="0" borderId="0" xfId="4" applyFont="1" applyFill="1" applyBorder="1" applyAlignment="1">
      <alignment horizontal="center" vertical="center"/>
    </xf>
    <xf numFmtId="3" fontId="5" fillId="0" borderId="1" xfId="1" applyNumberFormat="1" applyFont="1" applyFill="1" applyBorder="1" applyAlignment="1">
      <alignment horizontal="right" vertical="center" wrapText="1"/>
    </xf>
    <xf numFmtId="3" fontId="5" fillId="0" borderId="1" xfId="1" applyNumberFormat="1" applyFont="1" applyFill="1" applyBorder="1" applyAlignment="1">
      <alignment vertical="center"/>
    </xf>
    <xf numFmtId="3" fontId="5" fillId="0" borderId="1" xfId="1" applyNumberFormat="1" applyFont="1" applyFill="1" applyBorder="1" applyAlignment="1">
      <alignment horizontal="right" vertical="center"/>
    </xf>
    <xf numFmtId="42" fontId="1" fillId="0" borderId="0" xfId="4" applyFont="1"/>
    <xf numFmtId="42" fontId="10" fillId="0" borderId="0" xfId="4" applyFont="1"/>
    <xf numFmtId="0" fontId="5" fillId="0" borderId="1" xfId="1" applyFont="1" applyFill="1" applyBorder="1" applyAlignment="1">
      <alignment horizontal="left" vertical="center" wrapText="1"/>
    </xf>
    <xf numFmtId="3" fontId="4" fillId="0" borderId="1" xfId="1" applyNumberFormat="1" applyFont="1" applyFill="1" applyBorder="1" applyAlignment="1">
      <alignment horizontal="left" vertical="center"/>
    </xf>
    <xf numFmtId="20" fontId="4" fillId="0" borderId="1" xfId="1" applyNumberFormat="1" applyFont="1" applyFill="1" applyBorder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justify" vertical="justify" wrapText="1"/>
    </xf>
  </cellXfs>
  <cellStyles count="5">
    <cellStyle name="Euro" xfId="2"/>
    <cellStyle name="Moneda [0]" xfId="4" builtinId="7"/>
    <cellStyle name="Normal" xfId="0" builtinId="0"/>
    <cellStyle name="Normal 2" xfId="1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95250</xdr:rowOff>
    </xdr:from>
    <xdr:to>
      <xdr:col>0</xdr:col>
      <xdr:colOff>1042670</xdr:colOff>
      <xdr:row>3</xdr:row>
      <xdr:rowOff>142875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CC40DF-CFEA-412B-9068-8D89DCE904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95250"/>
          <a:ext cx="956945" cy="619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topLeftCell="A27" zoomScale="98" zoomScaleNormal="98" workbookViewId="0">
      <selection activeCell="A27" sqref="A27:G27"/>
    </sheetView>
  </sheetViews>
  <sheetFormatPr baseColWidth="10" defaultRowHeight="15" x14ac:dyDescent="0.25"/>
  <cols>
    <col min="1" max="1" width="19.140625" customWidth="1"/>
    <col min="2" max="2" width="21.140625" customWidth="1"/>
    <col min="3" max="3" width="10.7109375" customWidth="1"/>
    <col min="4" max="4" width="21.85546875" customWidth="1"/>
    <col min="5" max="5" width="14.85546875" customWidth="1"/>
    <col min="6" max="6" width="14.140625" customWidth="1"/>
    <col min="7" max="7" width="22" customWidth="1"/>
    <col min="8" max="8" width="10.85546875" hidden="1" customWidth="1"/>
    <col min="9" max="9" width="17.28515625" hidden="1" customWidth="1"/>
    <col min="10" max="10" width="66.5703125" customWidth="1"/>
    <col min="11" max="11" width="22.85546875" customWidth="1"/>
  </cols>
  <sheetData>
    <row r="1" spans="1:10" x14ac:dyDescent="0.25">
      <c r="A1" s="40"/>
      <c r="B1" s="41" t="s">
        <v>24</v>
      </c>
      <c r="C1" s="41"/>
      <c r="D1" s="41"/>
      <c r="E1" s="41"/>
      <c r="F1" s="43" t="s">
        <v>25</v>
      </c>
      <c r="G1" s="43"/>
    </row>
    <row r="2" spans="1:10" x14ac:dyDescent="0.25">
      <c r="A2" s="40"/>
      <c r="B2" s="41"/>
      <c r="C2" s="41"/>
      <c r="D2" s="41"/>
      <c r="E2" s="41"/>
      <c r="F2" s="43" t="s">
        <v>27</v>
      </c>
      <c r="G2" s="43"/>
    </row>
    <row r="3" spans="1:10" x14ac:dyDescent="0.25">
      <c r="A3" s="40"/>
      <c r="B3" s="41"/>
      <c r="C3" s="41"/>
      <c r="D3" s="41"/>
      <c r="E3" s="41"/>
      <c r="F3" s="42" t="s">
        <v>28</v>
      </c>
      <c r="G3" s="42"/>
    </row>
    <row r="4" spans="1:10" x14ac:dyDescent="0.25">
      <c r="A4" s="40"/>
      <c r="B4" s="41"/>
      <c r="C4" s="41"/>
      <c r="D4" s="41"/>
      <c r="E4" s="41"/>
      <c r="F4" s="43" t="s">
        <v>26</v>
      </c>
      <c r="G4" s="43"/>
    </row>
    <row r="5" spans="1:10" ht="15.75" x14ac:dyDescent="0.25">
      <c r="F5" s="5"/>
    </row>
    <row r="6" spans="1:10" s="1" customFormat="1" ht="15" customHeight="1" x14ac:dyDescent="0.25">
      <c r="A6" s="38" t="s">
        <v>23</v>
      </c>
      <c r="B6" s="38"/>
      <c r="C6" s="38"/>
      <c r="D6" s="38"/>
      <c r="E6" s="38"/>
      <c r="F6" s="38"/>
      <c r="G6" s="38"/>
    </row>
    <row r="7" spans="1:10" s="1" customFormat="1" x14ac:dyDescent="0.25">
      <c r="A7" s="38" t="s">
        <v>40</v>
      </c>
      <c r="B7" s="38"/>
      <c r="C7" s="38"/>
      <c r="D7" s="38"/>
      <c r="E7" s="38"/>
      <c r="F7" s="38"/>
      <c r="G7" s="38"/>
    </row>
    <row r="8" spans="1:10" s="1" customFormat="1" ht="15" customHeight="1" x14ac:dyDescent="0.25">
      <c r="A8" s="37" t="s">
        <v>0</v>
      </c>
      <c r="B8" s="37"/>
      <c r="C8" s="37" t="s">
        <v>1</v>
      </c>
      <c r="D8" s="37"/>
      <c r="E8" s="37"/>
      <c r="F8" s="37"/>
      <c r="G8" s="37"/>
      <c r="J8" s="23"/>
    </row>
    <row r="9" spans="1:10" s="1" customFormat="1" ht="15" customHeight="1" x14ac:dyDescent="0.25">
      <c r="A9" s="37"/>
      <c r="B9" s="37"/>
      <c r="C9" s="37" t="s">
        <v>18</v>
      </c>
      <c r="D9" s="37" t="s">
        <v>2</v>
      </c>
      <c r="E9" s="37" t="s">
        <v>19</v>
      </c>
      <c r="F9" s="37"/>
      <c r="G9" s="37"/>
      <c r="J9" s="21"/>
    </row>
    <row r="10" spans="1:10" s="1" customFormat="1" ht="23.25" customHeight="1" x14ac:dyDescent="0.25">
      <c r="A10" s="37"/>
      <c r="B10" s="37"/>
      <c r="C10" s="37"/>
      <c r="D10" s="37"/>
      <c r="E10" s="6" t="s">
        <v>20</v>
      </c>
      <c r="F10" s="6" t="s">
        <v>21</v>
      </c>
      <c r="G10" s="6" t="s">
        <v>22</v>
      </c>
      <c r="J10" s="21"/>
    </row>
    <row r="11" spans="1:10" s="1" customFormat="1" ht="18.75" customHeight="1" x14ac:dyDescent="0.25">
      <c r="A11" s="39" t="s">
        <v>3</v>
      </c>
      <c r="B11" s="39"/>
      <c r="C11" s="2"/>
      <c r="D11" s="4"/>
      <c r="E11" s="3"/>
      <c r="F11" s="3"/>
      <c r="G11" s="3"/>
      <c r="J11" s="33"/>
    </row>
    <row r="12" spans="1:10" s="1" customFormat="1" x14ac:dyDescent="0.25">
      <c r="A12" s="34" t="s">
        <v>4</v>
      </c>
      <c r="B12" s="34"/>
      <c r="C12" s="29">
        <f>+E12+F12+G12</f>
        <v>4</v>
      </c>
      <c r="D12" s="30">
        <v>8765910</v>
      </c>
      <c r="E12" s="24">
        <v>4</v>
      </c>
      <c r="F12" s="24"/>
      <c r="G12" s="24"/>
      <c r="J12" s="26"/>
    </row>
    <row r="13" spans="1:10" s="1" customFormat="1" x14ac:dyDescent="0.25">
      <c r="A13" s="34" t="s">
        <v>5</v>
      </c>
      <c r="B13" s="34"/>
      <c r="C13" s="29">
        <f t="shared" ref="C13:C24" si="0">+E13+F13+G13</f>
        <v>1</v>
      </c>
      <c r="D13" s="30">
        <v>1439112618</v>
      </c>
      <c r="E13" s="24">
        <v>1</v>
      </c>
      <c r="F13" s="24"/>
      <c r="G13" s="24"/>
      <c r="J13" s="26"/>
    </row>
    <row r="14" spans="1:10" s="1" customFormat="1" x14ac:dyDescent="0.25">
      <c r="A14" s="34" t="s">
        <v>6</v>
      </c>
      <c r="B14" s="34"/>
      <c r="C14" s="29">
        <f t="shared" si="0"/>
        <v>0</v>
      </c>
      <c r="D14" s="30"/>
      <c r="E14" s="24">
        <v>0</v>
      </c>
      <c r="F14" s="24"/>
      <c r="G14" s="24">
        <v>0</v>
      </c>
      <c r="J14" s="25"/>
    </row>
    <row r="15" spans="1:10" s="1" customFormat="1" x14ac:dyDescent="0.25">
      <c r="A15" s="34" t="s">
        <v>7</v>
      </c>
      <c r="B15" s="34"/>
      <c r="C15" s="29">
        <f t="shared" si="0"/>
        <v>0</v>
      </c>
      <c r="D15" s="30">
        <v>0</v>
      </c>
      <c r="E15" s="24"/>
      <c r="F15" s="24"/>
      <c r="G15" s="24"/>
      <c r="H15" s="9" t="s">
        <v>30</v>
      </c>
      <c r="I15" s="8">
        <v>2267640930</v>
      </c>
      <c r="J15" s="25"/>
    </row>
    <row r="16" spans="1:10" s="1" customFormat="1" x14ac:dyDescent="0.25">
      <c r="A16" s="34" t="s">
        <v>8</v>
      </c>
      <c r="B16" s="34"/>
      <c r="C16" s="29">
        <v>2</v>
      </c>
      <c r="D16" s="30">
        <v>12000000</v>
      </c>
      <c r="E16" s="24">
        <v>2</v>
      </c>
      <c r="F16" s="24"/>
      <c r="G16" s="24"/>
      <c r="H16" s="9" t="s">
        <v>31</v>
      </c>
      <c r="I16" s="8">
        <v>62888285</v>
      </c>
      <c r="J16" s="22"/>
    </row>
    <row r="17" spans="1:11" s="1" customFormat="1" x14ac:dyDescent="0.25">
      <c r="A17" s="35" t="s">
        <v>9</v>
      </c>
      <c r="B17" s="35"/>
      <c r="C17" s="29">
        <f>+C12+C13+C14+C15+C16</f>
        <v>7</v>
      </c>
      <c r="D17" s="18">
        <f>+D12+D13+D14+D15+D16</f>
        <v>1459878528</v>
      </c>
      <c r="E17" s="18"/>
      <c r="F17" s="18"/>
      <c r="G17" s="18"/>
      <c r="H17" s="9" t="s">
        <v>31</v>
      </c>
      <c r="I17" s="8">
        <v>160210527</v>
      </c>
      <c r="J17" s="25"/>
    </row>
    <row r="18" spans="1:11" s="1" customFormat="1" ht="18" customHeight="1" x14ac:dyDescent="0.25">
      <c r="A18" s="36" t="s">
        <v>10</v>
      </c>
      <c r="B18" s="36"/>
      <c r="C18" s="29">
        <f t="shared" si="0"/>
        <v>0</v>
      </c>
      <c r="D18" s="30"/>
      <c r="E18" s="24"/>
      <c r="F18" s="24"/>
      <c r="G18" s="24"/>
      <c r="H18" s="9" t="s">
        <v>32</v>
      </c>
      <c r="I18" s="8">
        <v>3183142877</v>
      </c>
      <c r="J18" s="25"/>
      <c r="K18" s="7"/>
    </row>
    <row r="19" spans="1:11" s="1" customFormat="1" x14ac:dyDescent="0.25">
      <c r="A19" s="34" t="s">
        <v>11</v>
      </c>
      <c r="B19" s="34"/>
      <c r="C19" s="29">
        <f t="shared" si="0"/>
        <v>1</v>
      </c>
      <c r="D19" s="31">
        <v>0</v>
      </c>
      <c r="E19" s="24">
        <v>1</v>
      </c>
      <c r="F19" s="24"/>
      <c r="G19" s="24"/>
      <c r="H19" s="9" t="s">
        <v>33</v>
      </c>
      <c r="I19" s="8">
        <v>0</v>
      </c>
      <c r="J19" s="26"/>
    </row>
    <row r="20" spans="1:11" s="1" customFormat="1" x14ac:dyDescent="0.25">
      <c r="A20" s="34" t="s">
        <v>12</v>
      </c>
      <c r="B20" s="34"/>
      <c r="C20" s="29">
        <v>29</v>
      </c>
      <c r="D20" s="30">
        <v>16422375717</v>
      </c>
      <c r="E20" s="24">
        <v>8</v>
      </c>
      <c r="F20" s="24">
        <v>16</v>
      </c>
      <c r="G20" s="24">
        <v>5</v>
      </c>
      <c r="J20" s="26"/>
    </row>
    <row r="21" spans="1:11" s="1" customFormat="1" x14ac:dyDescent="0.25">
      <c r="A21" s="34" t="s">
        <v>13</v>
      </c>
      <c r="B21" s="34"/>
      <c r="C21" s="29">
        <f t="shared" si="0"/>
        <v>10</v>
      </c>
      <c r="D21" s="30">
        <v>94802724</v>
      </c>
      <c r="E21" s="24"/>
      <c r="F21" s="24"/>
      <c r="G21" s="24">
        <v>10</v>
      </c>
      <c r="H21" s="19" t="s">
        <v>9</v>
      </c>
      <c r="I21" s="20">
        <f>D20-I15-I16-I17-I18-I19</f>
        <v>10748493098</v>
      </c>
      <c r="J21" s="27"/>
    </row>
    <row r="22" spans="1:11" s="1" customFormat="1" x14ac:dyDescent="0.25">
      <c r="A22" s="34" t="s">
        <v>14</v>
      </c>
      <c r="B22" s="34"/>
      <c r="C22" s="29">
        <f t="shared" si="0"/>
        <v>0</v>
      </c>
      <c r="D22" s="30">
        <v>0</v>
      </c>
      <c r="E22" s="24"/>
      <c r="F22" s="24"/>
      <c r="G22" s="24"/>
      <c r="J22" s="28"/>
    </row>
    <row r="23" spans="1:11" s="1" customFormat="1" x14ac:dyDescent="0.25">
      <c r="A23" s="34" t="s">
        <v>15</v>
      </c>
      <c r="B23" s="34"/>
      <c r="C23" s="29">
        <v>11</v>
      </c>
      <c r="D23" s="30">
        <v>779808638</v>
      </c>
      <c r="E23" s="24">
        <v>0</v>
      </c>
      <c r="F23" s="24">
        <v>1</v>
      </c>
      <c r="G23" s="24">
        <v>10</v>
      </c>
      <c r="I23" s="8">
        <v>5673882619</v>
      </c>
      <c r="J23" s="32"/>
    </row>
    <row r="24" spans="1:11" s="1" customFormat="1" x14ac:dyDescent="0.25">
      <c r="A24" s="34" t="s">
        <v>16</v>
      </c>
      <c r="B24" s="34"/>
      <c r="C24" s="29">
        <f t="shared" si="0"/>
        <v>0</v>
      </c>
      <c r="D24" s="30"/>
      <c r="E24" s="24"/>
      <c r="F24" s="24"/>
      <c r="G24" s="24"/>
      <c r="H24" s="9" t="s">
        <v>34</v>
      </c>
      <c r="I24" s="8">
        <f>D26-I23</f>
        <v>13082982988</v>
      </c>
      <c r="J24" s="32"/>
    </row>
    <row r="25" spans="1:11" s="1" customFormat="1" x14ac:dyDescent="0.25">
      <c r="A25" s="35" t="s">
        <v>9</v>
      </c>
      <c r="B25" s="35"/>
      <c r="C25" s="18">
        <f>+C19+C20+C21+C22+C23+C24</f>
        <v>51</v>
      </c>
      <c r="D25" s="18">
        <f>+D19+D20+D21+D22+D23+D24</f>
        <v>17296987079</v>
      </c>
      <c r="E25" s="18"/>
      <c r="F25" s="18"/>
      <c r="G25" s="18"/>
      <c r="J25" s="32"/>
      <c r="K25" s="17">
        <f>+J25+J26</f>
        <v>0</v>
      </c>
    </row>
    <row r="26" spans="1:11" s="1" customFormat="1" x14ac:dyDescent="0.25">
      <c r="A26" s="35" t="s">
        <v>17</v>
      </c>
      <c r="B26" s="35"/>
      <c r="C26" s="18">
        <f>+C17+C25</f>
        <v>58</v>
      </c>
      <c r="D26" s="18">
        <f>+D17+D25</f>
        <v>18756865607</v>
      </c>
      <c r="E26" s="18">
        <f>+E12+E13+E14+E15+E16+E19+E20+E21+E23+E22+E24</f>
        <v>16</v>
      </c>
      <c r="F26" s="18">
        <f t="shared" ref="F26:G26" si="1">+F12+F13+F14+F15+F16+F19+F20+F21+F23+F22+F24</f>
        <v>17</v>
      </c>
      <c r="G26" s="18">
        <f t="shared" si="1"/>
        <v>25</v>
      </c>
      <c r="I26" s="10">
        <f>I21+D23+D17</f>
        <v>12988180264</v>
      </c>
      <c r="J26" s="17"/>
    </row>
    <row r="27" spans="1:11" s="1" customFormat="1" ht="408.95" customHeight="1" x14ac:dyDescent="0.25">
      <c r="A27" s="44" t="s">
        <v>39</v>
      </c>
      <c r="B27" s="44"/>
      <c r="C27" s="44"/>
      <c r="D27" s="44"/>
      <c r="E27" s="44"/>
      <c r="F27" s="44"/>
      <c r="G27" s="44"/>
    </row>
    <row r="28" spans="1:11" s="1" customFormat="1" x14ac:dyDescent="0.25">
      <c r="A28" s="38" t="s">
        <v>29</v>
      </c>
      <c r="B28" s="38"/>
      <c r="C28" s="38"/>
      <c r="D28" s="38"/>
      <c r="E28" s="38"/>
      <c r="F28" s="38"/>
      <c r="G28" s="38"/>
    </row>
    <row r="29" spans="1:11" x14ac:dyDescent="0.25">
      <c r="A29" s="16" t="s">
        <v>38</v>
      </c>
    </row>
    <row r="34" spans="7:11" x14ac:dyDescent="0.25">
      <c r="K34" s="15"/>
    </row>
    <row r="35" spans="7:11" x14ac:dyDescent="0.25">
      <c r="K35" s="15"/>
    </row>
    <row r="36" spans="7:11" x14ac:dyDescent="0.25">
      <c r="G36" s="14"/>
    </row>
    <row r="37" spans="7:11" x14ac:dyDescent="0.25">
      <c r="G37" s="14"/>
      <c r="H37" s="14">
        <f t="shared" ref="H37:I37" si="2">+H33+H34+H35+H36</f>
        <v>0</v>
      </c>
      <c r="I37" s="14">
        <f t="shared" si="2"/>
        <v>0</v>
      </c>
      <c r="J37" s="14"/>
      <c r="K37" s="14"/>
    </row>
  </sheetData>
  <mergeCells count="31">
    <mergeCell ref="A27:G27"/>
    <mergeCell ref="A28:G28"/>
    <mergeCell ref="A24:B24"/>
    <mergeCell ref="A25:B25"/>
    <mergeCell ref="A26:B26"/>
    <mergeCell ref="A19:B19"/>
    <mergeCell ref="A20:B20"/>
    <mergeCell ref="A21:B21"/>
    <mergeCell ref="A22:B22"/>
    <mergeCell ref="A23:B23"/>
    <mergeCell ref="A1:A4"/>
    <mergeCell ref="B1:E4"/>
    <mergeCell ref="F3:G3"/>
    <mergeCell ref="A6:G6"/>
    <mergeCell ref="C9:C10"/>
    <mergeCell ref="C8:G8"/>
    <mergeCell ref="D9:D10"/>
    <mergeCell ref="A8:B10"/>
    <mergeCell ref="F1:G1"/>
    <mergeCell ref="F2:G2"/>
    <mergeCell ref="F4:G4"/>
    <mergeCell ref="A16:B16"/>
    <mergeCell ref="A17:B17"/>
    <mergeCell ref="A18:B18"/>
    <mergeCell ref="E9:G9"/>
    <mergeCell ref="A7:G7"/>
    <mergeCell ref="A11:B11"/>
    <mergeCell ref="A12:B12"/>
    <mergeCell ref="A13:B13"/>
    <mergeCell ref="A14:B14"/>
    <mergeCell ref="A15:B1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7"/>
  <sheetViews>
    <sheetView topLeftCell="A11" workbookViewId="0">
      <selection activeCell="C20" sqref="C20"/>
    </sheetView>
  </sheetViews>
  <sheetFormatPr baseColWidth="10" defaultRowHeight="15" x14ac:dyDescent="0.25"/>
  <cols>
    <col min="3" max="3" width="30" customWidth="1"/>
  </cols>
  <sheetData>
    <row r="2" spans="2:3" x14ac:dyDescent="0.25">
      <c r="B2" t="s">
        <v>35</v>
      </c>
    </row>
    <row r="3" spans="2:3" x14ac:dyDescent="0.25">
      <c r="C3">
        <v>479124402</v>
      </c>
    </row>
    <row r="4" spans="2:3" x14ac:dyDescent="0.25">
      <c r="C4" s="11">
        <v>183585250</v>
      </c>
    </row>
    <row r="5" spans="2:3" x14ac:dyDescent="0.25">
      <c r="C5" s="11">
        <v>38290000</v>
      </c>
    </row>
    <row r="6" spans="2:3" x14ac:dyDescent="0.25">
      <c r="C6" s="11">
        <v>289045919</v>
      </c>
    </row>
    <row r="7" spans="2:3" x14ac:dyDescent="0.25">
      <c r="C7" s="11">
        <v>3833562855</v>
      </c>
    </row>
    <row r="8" spans="2:3" x14ac:dyDescent="0.25">
      <c r="C8" s="12">
        <v>1439112618</v>
      </c>
    </row>
    <row r="13" spans="2:3" x14ac:dyDescent="0.25">
      <c r="B13" t="s">
        <v>36</v>
      </c>
    </row>
    <row r="14" spans="2:3" x14ac:dyDescent="0.25">
      <c r="C14">
        <v>588191808</v>
      </c>
    </row>
    <row r="15" spans="2:3" x14ac:dyDescent="0.25">
      <c r="C15">
        <v>50264640</v>
      </c>
    </row>
    <row r="16" spans="2:3" x14ac:dyDescent="0.25">
      <c r="C16" s="11">
        <v>284280800</v>
      </c>
    </row>
    <row r="17" spans="2:3" x14ac:dyDescent="0.25">
      <c r="C17" s="12">
        <v>145297221</v>
      </c>
    </row>
    <row r="18" spans="2:3" x14ac:dyDescent="0.25">
      <c r="C18" s="13">
        <v>160210527</v>
      </c>
    </row>
    <row r="19" spans="2:3" x14ac:dyDescent="0.25">
      <c r="C19" s="11">
        <v>119470000</v>
      </c>
    </row>
    <row r="20" spans="2:3" x14ac:dyDescent="0.25">
      <c r="C20" s="11">
        <v>154000000</v>
      </c>
    </row>
    <row r="24" spans="2:3" x14ac:dyDescent="0.25">
      <c r="B24" t="s">
        <v>37</v>
      </c>
    </row>
    <row r="25" spans="2:3" x14ac:dyDescent="0.25">
      <c r="C25">
        <v>162343446</v>
      </c>
    </row>
    <row r="26" spans="2:3" x14ac:dyDescent="0.25">
      <c r="C26" s="11">
        <v>32986000</v>
      </c>
    </row>
    <row r="27" spans="2:3" x14ac:dyDescent="0.25">
      <c r="C27" s="11">
        <v>25000000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ISVIMED</dc:creator>
  <cp:lastModifiedBy>Viviana Pulido</cp:lastModifiedBy>
  <cp:lastPrinted>2011-08-09T17:13:07Z</cp:lastPrinted>
  <dcterms:created xsi:type="dcterms:W3CDTF">2011-08-05T23:12:11Z</dcterms:created>
  <dcterms:modified xsi:type="dcterms:W3CDTF">2021-07-15T13:59:16Z</dcterms:modified>
</cp:coreProperties>
</file>