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623"/>
  <workbookPr defaultThemeVersion="124226"/>
  <mc:AlternateContent xmlns:mc="http://schemas.openxmlformats.org/markup-compatibility/2006">
    <mc:Choice Requires="x15">
      <x15ac:absPath xmlns:x15ac="http://schemas.microsoft.com/office/spreadsheetml/2010/11/ac" url="P:\7.PLANEACION\1. PLANEACIÓN ESTRATÉGICA\PLANEACIÓN ESTRATÉGICA 2021\PA-PI\SEGUIMIENTO PLAN DE ACCIÓN\PA 2021\PA Septiembre\"/>
    </mc:Choice>
  </mc:AlternateContent>
  <xr:revisionPtr revIDLastSave="0" documentId="13_ncr:1_{160D3A13-1BE3-4C26-A81C-8C53190AC624}" xr6:coauthVersionLast="47" xr6:coauthVersionMax="47" xr10:uidLastSave="{00000000-0000-0000-0000-000000000000}"/>
  <bookViews>
    <workbookView xWindow="-110" yWindow="-110" windowWidth="19420" windowHeight="10420" xr2:uid="{00000000-000D-0000-FFFF-FFFF00000000}"/>
  </bookViews>
  <sheets>
    <sheet name="PA" sheetId="1" r:id="rId1"/>
    <sheet name="Semanforo " sheetId="6" r:id="rId2"/>
    <sheet name="Desemp Bajo -Me" sheetId="9" r:id="rId3"/>
    <sheet name="Resumen" sheetId="5" state="hidden" r:id="rId4"/>
  </sheets>
  <externalReferences>
    <externalReference r:id="rId5"/>
  </externalReferences>
  <definedNames>
    <definedName name="_xlnm._FilterDatabase" localSheetId="0" hidden="1">PA!$A$15:$AU$32</definedName>
    <definedName name="Años_préstamo">[1]amortization!$C$10</definedName>
    <definedName name="_xlnm.Print_Area" localSheetId="0">PA!$A$9:$AM$51</definedName>
    <definedName name="bv" localSheetId="3">EOMONTH(Resumen!inicio_pago,0)=Resumen!inicio_pago</definedName>
    <definedName name="bv">EOMONTH(inicio_pago,0)=inicio_pago</definedName>
    <definedName name="CONCAGASTO">#REF!</definedName>
    <definedName name="CONCAINGRESO">#REF!</definedName>
    <definedName name="credit_int_dias" localSheetId="3">VLOOKUP(Núm_préstamo,r_condiciones,16,0)</definedName>
    <definedName name="credit_int_dias">VLOOKUP(Núm_préstamo,r_condiciones,16,0)</definedName>
    <definedName name="credit_simple" localSheetId="3">VLOOKUP(Núm_préstamo,r_condiciones,14,0)</definedName>
    <definedName name="credit_simple">VLOOKUP(Núm_préstamo,r_condiciones,14,0)</definedName>
    <definedName name="cuota_tipo" localSheetId="3">VLOOKUP(Núm_préstamo,r_condiciones,8,0)</definedName>
    <definedName name="cuota_tipo">VLOOKUP(Núm_préstamo,r_condiciones,8,0)</definedName>
    <definedName name="Importe_del_préstamo">[1]amortization!$C$7</definedName>
    <definedName name="index" localSheetId="3">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3">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3">EOMONTH(Resumen!inicio_pago,0)=Resumen!inicio_pago</definedName>
    <definedName name="inicio_pago_finmes">EOMONTH(inicio_pago,0)=inicio_pago</definedName>
    <definedName name="inicio_pago_int" localSheetId="3">VLOOKUP(Núm_préstamo,r_condiciones,13,0)</definedName>
    <definedName name="inicio_pago_int">VLOOKUP(Núm_préstamo,r_condiciones,13,0)</definedName>
    <definedName name="inicio_pago_int0" localSheetId="3">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3">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3">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3">VLOOKUP(Núm_préstamo,r_condiciones,2,0)</definedName>
    <definedName name="tasa_code">VLOOKUP(Núm_préstamo,r_condiciones,2,0)</definedName>
    <definedName name="tasa_column" localSheetId="3">VLOOKUP(Resumen!tasa_code,r_tasa,3,0)</definedName>
    <definedName name="tasa_column">VLOOKUP(tasa_code,r_tasa,3,0)</definedName>
    <definedName name="tasa_fija" localSheetId="3">IF(Resumen!tasa_code=0,VLOOKUP(Núm_préstamo,r_tasas_fijas,3,0),NA())</definedName>
    <definedName name="tasa_fija">IF(tasa_code=0,VLOOKUP(Núm_préstamo,r_tasas_fijas,3,0),NA())</definedName>
    <definedName name="tasa_tipo" localSheetId="3">VLOOKUP(Núm_préstamo,r_condiciones,4,0)</definedName>
    <definedName name="tasa_tipo">VLOOKUP(Núm_préstamo,r_condiciones,4,0)</definedName>
    <definedName name="_xlnm.Print_Titles" localSheetId="0">PA!$15:$15</definedName>
    <definedName name="TT">#N/A</definedName>
    <definedName name="Valores_especificados" localSheetId="3">IF(Importe_del_préstamo*Años_préstamo*Inicio_prestamo*Resumen!tasa_column&gt;0,1,0)</definedName>
    <definedName name="Valores_especificados">IF(Importe_del_préstamo*Años_préstamo*Inicio_prestamo*tasa_column&gt;0,1,0)</definedName>
    <definedName name="VN">#N/A</definedName>
  </definedName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8" i="6" l="1"/>
  <c r="R7" i="6"/>
  <c r="P7" i="6"/>
  <c r="R16" i="6"/>
  <c r="R22" i="6"/>
  <c r="Q16" i="6"/>
  <c r="X22" i="1"/>
  <c r="V17" i="1"/>
  <c r="X17" i="1"/>
  <c r="W10" i="1"/>
  <c r="P10" i="1"/>
  <c r="V21" i="1"/>
  <c r="W21" i="1"/>
  <c r="V22" i="1"/>
  <c r="AJ30" i="1"/>
  <c r="AO16" i="1"/>
  <c r="N21" i="1"/>
  <c r="O21" i="1"/>
  <c r="Y21" i="1"/>
  <c r="V19" i="1"/>
  <c r="X19" i="1"/>
  <c r="N19" i="1"/>
  <c r="O19" i="1"/>
  <c r="Y19" i="1"/>
  <c r="AG32" i="1"/>
  <c r="AO32" i="1"/>
  <c r="V32" i="1"/>
  <c r="W32" i="1"/>
  <c r="Y32" i="1"/>
  <c r="N32" i="1"/>
  <c r="O32" i="1"/>
  <c r="AE30" i="1"/>
  <c r="AG30" i="1"/>
  <c r="AO30" i="1"/>
  <c r="V30" i="1"/>
  <c r="W30" i="1"/>
  <c r="Y30" i="1"/>
  <c r="N30" i="1"/>
  <c r="AB29" i="1"/>
  <c r="AF29" i="1"/>
  <c r="AF28" i="1"/>
  <c r="AA28" i="1"/>
  <c r="O30" i="1"/>
  <c r="AH30" i="1"/>
  <c r="AP30" i="1"/>
  <c r="N31" i="1"/>
  <c r="O31" i="1"/>
  <c r="Y31" i="1"/>
  <c r="N29" i="1"/>
  <c r="X29" i="1"/>
  <c r="N28" i="1"/>
  <c r="O28" i="1"/>
  <c r="Y28" i="1"/>
  <c r="N27" i="1"/>
  <c r="N26" i="1"/>
  <c r="N25" i="1"/>
  <c r="X25" i="1"/>
  <c r="N24" i="1"/>
  <c r="X24" i="1"/>
  <c r="N23" i="1"/>
  <c r="N22" i="1"/>
  <c r="O22" i="1"/>
  <c r="Y22" i="1"/>
  <c r="N18" i="1"/>
  <c r="N17" i="1"/>
  <c r="N16" i="1"/>
  <c r="V16" i="1"/>
  <c r="X16" i="1"/>
  <c r="V31" i="1"/>
  <c r="W31" i="1"/>
  <c r="V29" i="1"/>
  <c r="W29" i="1"/>
  <c r="V28" i="1"/>
  <c r="W28" i="1"/>
  <c r="V27" i="1"/>
  <c r="W27" i="1"/>
  <c r="V26" i="1"/>
  <c r="X26" i="1"/>
  <c r="W26" i="1"/>
  <c r="V25" i="1"/>
  <c r="V24" i="1"/>
  <c r="W24" i="1"/>
  <c r="V23" i="1"/>
  <c r="W23" i="1"/>
  <c r="W19" i="1"/>
  <c r="V18" i="1"/>
  <c r="X18" i="1"/>
  <c r="W18" i="1"/>
  <c r="Y18" i="1"/>
  <c r="W17" i="1"/>
  <c r="W16" i="1"/>
  <c r="AA24" i="1"/>
  <c r="X20" i="1"/>
  <c r="X28" i="1"/>
  <c r="X27" i="1"/>
  <c r="X23" i="1"/>
  <c r="X31" i="1"/>
  <c r="O18" i="1"/>
  <c r="AG19" i="1"/>
  <c r="AO19" i="1"/>
  <c r="AG31" i="1"/>
  <c r="AO31" i="1"/>
  <c r="AG29" i="1"/>
  <c r="AO29" i="1"/>
  <c r="AG28" i="1"/>
  <c r="AO28" i="1"/>
  <c r="AG24" i="1"/>
  <c r="AO24" i="1"/>
  <c r="AG16" i="1"/>
  <c r="AH31" i="1"/>
  <c r="AP31" i="1"/>
  <c r="AH29" i="1"/>
  <c r="AP29" i="1"/>
  <c r="AH28" i="1"/>
  <c r="AP28" i="1"/>
  <c r="AH16" i="1"/>
  <c r="AP16" i="1"/>
  <c r="O17" i="1"/>
  <c r="Y25" i="1"/>
  <c r="O26" i="1"/>
  <c r="Y26" i="1"/>
  <c r="O29" i="1"/>
  <c r="Y29" i="1"/>
  <c r="O23" i="1"/>
  <c r="Y23" i="1"/>
  <c r="Y20" i="1"/>
  <c r="O27" i="1"/>
  <c r="C85" i="5"/>
  <c r="C83" i="5"/>
  <c r="C86" i="5"/>
  <c r="C72" i="5"/>
  <c r="C67" i="5"/>
  <c r="C74" i="5"/>
  <c r="B58" i="5"/>
  <c r="C25" i="5"/>
  <c r="B25" i="5"/>
  <c r="D24" i="5"/>
  <c r="D23" i="5"/>
  <c r="D22" i="5"/>
  <c r="D21" i="5"/>
  <c r="D20" i="5"/>
  <c r="D19" i="5"/>
  <c r="D18" i="5"/>
  <c r="D17" i="5"/>
  <c r="D16" i="5"/>
  <c r="D15" i="5"/>
  <c r="D14" i="5"/>
  <c r="C44" i="5"/>
  <c r="D13" i="5"/>
  <c r="C41" i="5"/>
  <c r="D12" i="5"/>
  <c r="D11" i="5"/>
  <c r="C39" i="5"/>
  <c r="D10" i="5"/>
  <c r="D9" i="5"/>
  <c r="D8" i="5"/>
  <c r="D7" i="5"/>
  <c r="C36" i="5"/>
  <c r="D6" i="5"/>
  <c r="C35" i="5"/>
  <c r="D5" i="5"/>
  <c r="C33" i="5"/>
  <c r="D4" i="5"/>
  <c r="C31" i="5"/>
  <c r="D3" i="5"/>
  <c r="B52" i="5"/>
  <c r="D2" i="5"/>
  <c r="D25" i="5"/>
  <c r="B59" i="5"/>
  <c r="B62" i="5"/>
  <c r="B60" i="5"/>
  <c r="B61" i="5"/>
  <c r="W22" i="1"/>
  <c r="Y17" i="1"/>
  <c r="C48" i="5"/>
  <c r="Y27" i="1"/>
  <c r="AH19" i="1"/>
  <c r="AP19" i="1"/>
  <c r="O24" i="1"/>
  <c r="Y24" i="1"/>
  <c r="C84" i="5"/>
  <c r="AH24" i="1"/>
  <c r="AP24" i="1"/>
  <c r="O16" i="1"/>
  <c r="Y16" i="1"/>
  <c r="X32" i="1"/>
  <c r="X21" i="1"/>
  <c r="AH32" i="1"/>
  <c r="AP32" i="1"/>
  <c r="X30" i="1"/>
</calcChain>
</file>

<file path=xl/sharedStrings.xml><?xml version="1.0" encoding="utf-8"?>
<sst xmlns="http://schemas.openxmlformats.org/spreadsheetml/2006/main" count="406" uniqueCount="289">
  <si>
    <t>Nombre Indicador</t>
  </si>
  <si>
    <t>Unidad</t>
  </si>
  <si>
    <t>Responsable</t>
  </si>
  <si>
    <t>Observaciones de seguimiento</t>
  </si>
  <si>
    <t>Código Indicador</t>
  </si>
  <si>
    <t>Observaciones a la Meta</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</si>
  <si>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</si>
  <si>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</si>
  <si>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</si>
  <si>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</si>
  <si>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</si>
  <si>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</si>
  <si>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</si>
  <si>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</si>
  <si>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</si>
  <si>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</si>
  <si>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</si>
  <si>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</si>
  <si>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</si>
  <si>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</si>
  <si>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</si>
  <si>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</si>
  <si>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</si>
  <si>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</si>
  <si>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</si>
  <si>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</si>
  <si>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</si>
  <si>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</si>
  <si>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</si>
  <si>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</si>
  <si>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</si>
  <si>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</si>
  <si>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</si>
  <si>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</si>
  <si>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</si>
  <si>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</si>
  <si>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</si>
  <si>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</si>
  <si>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</si>
  <si>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</si>
  <si>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</si>
  <si>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</si>
  <si>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</si>
  <si>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</si>
  <si>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</si>
  <si>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</si>
  <si>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</si>
  <si>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</si>
  <si>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</si>
  <si>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</si>
  <si>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</si>
  <si>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</si>
  <si>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</si>
  <si>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</si>
  <si>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</si>
  <si>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</si>
  <si>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</si>
  <si>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</si>
  <si>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</si>
  <si>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</si>
  <si>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</si>
  <si>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</si>
  <si>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</si>
  <si>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</si>
  <si>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</si>
  <si>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</si>
  <si>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</si>
  <si>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</si>
  <si>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</si>
  <si>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</si>
  <si>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</si>
  <si>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</si>
  <si>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</si>
  <si>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</si>
  <si>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</si>
  <si>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</si>
  <si>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</si>
  <si>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</si>
  <si>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</si>
  <si>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</si>
  <si>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</si>
  <si>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</si>
  <si>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</si>
  <si>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</si>
  <si>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</si>
  <si>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</si>
  <si>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</si>
  <si>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</si>
  <si>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</si>
  <si>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</si>
  <si>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</si>
  <si>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</si>
  <si>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</si>
  <si>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</si>
  <si>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</si>
  <si>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</si>
  <si>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</si>
  <si>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</si>
  <si>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</si>
  <si>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</si>
  <si>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</si>
  <si>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</si>
  <si>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</si>
  <si>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</si>
  <si>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</si>
  <si>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</si>
  <si>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</si>
  <si>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</si>
  <si>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</si>
  <si>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</si>
  <si>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</si>
  <si>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</si>
  <si>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</si>
  <si>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</si>
  <si>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</si>
  <si>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</si>
  <si>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</si>
  <si>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</si>
  <si>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</si>
  <si>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</si>
  <si>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</si>
  <si>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</si>
  <si>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</si>
  <si>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</si>
  <si>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</si>
  <si>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</si>
  <si>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</si>
  <si>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</si>
  <si>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</si>
  <si>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</si>
  <si>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</si>
  <si>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</si>
  <si>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</si>
  <si>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</si>
  <si>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</si>
  <si>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</si>
  <si>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</si>
  <si>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</si>
  <si>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</si>
  <si>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</si>
  <si>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</si>
  <si>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</si>
  <si>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</si>
  <si>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</si>
  <si>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</si>
  <si>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</si>
  <si>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</si>
  <si>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</si>
  <si>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</si>
  <si>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 xml:space="preserve">Seguimiento a la Ejecución Presupuestal </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</si>
  <si>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</si>
  <si>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</si>
  <si>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</si>
  <si>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</si>
  <si>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</si>
  <si>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</si>
  <si>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</si>
  <si>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</si>
  <si>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</si>
  <si>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</si>
  <si>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r>
      <t xml:space="preserve">CÓDIGO: </t>
    </r>
    <r>
      <rPr>
        <sz val="10"/>
        <color theme="1"/>
        <rFont val="Calibri"/>
        <family val="2"/>
        <scheme val="minor"/>
      </rPr>
      <t>F-GE-17</t>
    </r>
  </si>
  <si>
    <r>
      <t xml:space="preserve">PÁGINA: </t>
    </r>
    <r>
      <rPr>
        <sz val="10"/>
        <color theme="1"/>
        <rFont val="Calibri"/>
        <family val="2"/>
        <scheme val="minor"/>
      </rPr>
      <t>1 de 1</t>
    </r>
  </si>
  <si>
    <r>
      <t xml:space="preserve">VERSIÓN: </t>
    </r>
    <r>
      <rPr>
        <sz val="10"/>
        <color theme="1"/>
        <rFont val="Calibri"/>
        <family val="2"/>
        <scheme val="minor"/>
      </rPr>
      <t>02</t>
    </r>
  </si>
  <si>
    <r>
      <t xml:space="preserve">FECHA: </t>
    </r>
    <r>
      <rPr>
        <sz val="10"/>
        <color theme="1"/>
        <rFont val="Calibri"/>
        <family val="2"/>
        <scheme val="minor"/>
      </rPr>
      <t>07/10/2019</t>
    </r>
  </si>
  <si>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</si>
  <si>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</si>
  <si>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</si>
  <si>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</si>
  <si>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</si>
  <si>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</si>
  <si>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</si>
  <si>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</si>
  <si>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</si>
  <si>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</si>
  <si>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</si>
  <si>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</si>
  <si>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</si>
  <si>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</si>
  <si>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</si>
  <si>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</si>
  <si>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</si>
  <si>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</si>
  <si>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</si>
  <si>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</si>
  <si>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</si>
  <si>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</si>
  <si>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</si>
  <si>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</si>
  <si>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</si>
  <si>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</si>
  <si>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</si>
  <si>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</si>
  <si>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</si>
  <si>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</si>
  <si>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NA</t>
  </si>
  <si>
    <r>
      <t>PLAN DE ACCIÓN</t>
    </r>
    <r>
      <rPr>
        <b/>
        <sz val="24"/>
        <color theme="0" tint="-0.34998626667073579"/>
        <rFont val="Calibri"/>
        <family val="2"/>
        <scheme val="minor"/>
      </rPr>
      <t xml:space="preserve"> 2021</t>
    </r>
  </si>
  <si>
    <t>Subdirección Planeación               Julián Henao</t>
  </si>
  <si>
    <t>CLAUDIA MARIA RODRIGUEZ LONDOÑO</t>
  </si>
  <si>
    <t>SUBDIRECCION POBLACIONAL -                     JAZMIN ASTRID VASQUEZ VASQUEZ</t>
  </si>
  <si>
    <t>Subdirección Jurídica.             Fabian Ochoa Peña</t>
  </si>
  <si>
    <t>Subdirección Planeación               Bibiana Osorio Londoño</t>
  </si>
  <si>
    <t>Subdirección Dotación.          Mauricio Zapata Alvarez</t>
  </si>
  <si>
    <t>Subdirección Dotación.          Ludwing Alvarez Zapat</t>
  </si>
  <si>
    <t>Subdirección Jurídica.             Sandra Escudero</t>
  </si>
  <si>
    <t>Consolidado Año 2021</t>
  </si>
  <si>
    <t xml:space="preserve">Subdirección Planeación            Claudia Patricia Gòmez </t>
  </si>
  <si>
    <t>Julián Henao Zapata</t>
  </si>
  <si>
    <t>Profesional Especializado</t>
  </si>
  <si>
    <t xml:space="preserve">Subdirectora de Planeación </t>
  </si>
  <si>
    <t>Javier Váldes Barcha</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</si>
  <si>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</si>
  <si>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</si>
  <si>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</si>
  <si>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</si>
  <si>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</si>
  <si>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</si>
  <si>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Meta  2021</t>
  </si>
  <si>
    <t>Subdirección Planeación.        GUILLER ALEXIS ALVAREZ MORENO</t>
  </si>
  <si>
    <t>IV02AD</t>
  </si>
  <si>
    <t>IV03AF</t>
  </si>
  <si>
    <t>Valor Estadistico</t>
  </si>
  <si>
    <t>IV02AC</t>
  </si>
  <si>
    <t>IV03AE</t>
  </si>
  <si>
    <t>IV04AF</t>
  </si>
  <si>
    <t>IV05AC</t>
  </si>
  <si>
    <t>IV06AH</t>
  </si>
  <si>
    <t>N/A</t>
  </si>
  <si>
    <t>N/a</t>
  </si>
  <si>
    <t>21PP14-MEJORAMIENTO DE VIVIENDA EN EL POBLADO</t>
  </si>
  <si>
    <t>Indicadores de producto</t>
  </si>
  <si>
    <t>Verde  &gt;22,5%</t>
  </si>
  <si>
    <t>Amarillo Entre 15% y 22,5%</t>
  </si>
  <si>
    <t>Rojo &lt;15%</t>
  </si>
  <si>
    <t>Indicadores No programados 2020</t>
  </si>
  <si>
    <t>Meta</t>
  </si>
  <si>
    <t>Logro 2020</t>
  </si>
  <si>
    <t>Meta 2021</t>
  </si>
  <si>
    <t>Logro</t>
  </si>
  <si>
    <t xml:space="preserve">% logro 2021 </t>
  </si>
  <si>
    <t xml:space="preserve">% Cuatrienio  meta plan </t>
  </si>
  <si>
    <t xml:space="preserve">Política Pública de Inquilinatos monitoreada </t>
  </si>
  <si>
    <t>Consejo Consultivo de Política Habitacional creado y en funcionamiento - Acumulativo</t>
  </si>
  <si>
    <t>Hogares beneficiados con mejoramiento de vivienda - jóvenes</t>
  </si>
  <si>
    <t>Resoluciones expedidas</t>
  </si>
  <si>
    <t>Hogares beneficiados con adquisición de vivienda - sector público</t>
  </si>
  <si>
    <t>Hogares beneficiados con adquisición de vivienda - sector privado</t>
  </si>
  <si>
    <t>Hogares con enfoque diferencial beneficiados con mejoramiento de vivienda sin barreras</t>
  </si>
  <si>
    <t>Proyectos apoyados financieramente en mejoramiento Integral de Barrios</t>
  </si>
  <si>
    <t>Hogares beneficiados con adquisición de vivienda zona rural -sector público</t>
  </si>
  <si>
    <t xml:space="preserve">Total General </t>
  </si>
  <si>
    <t>Hogares beneficiados con mejoramiento de una vivienda  </t>
  </si>
  <si>
    <t>IV31BA</t>
  </si>
  <si>
    <t>21PP16 MEJORAMIENTO DE VIVIENDA EN BELÉN.</t>
  </si>
  <si>
    <t>IV59BC</t>
  </si>
  <si>
    <t>Vivienda de Interés Social mejoradas</t>
  </si>
  <si>
    <t>3.4.5.18</t>
  </si>
  <si>
    <t>Hogares beneficiados con mejoramiento de vivienda+E24</t>
  </si>
  <si>
    <r>
      <t>JULIO:</t>
    </r>
    <r>
      <rPr>
        <sz val="10"/>
        <rFont val="Calibri"/>
        <family val="2"/>
        <scheme val="minor"/>
      </rPr>
      <t xml:space="preserve">  SE CUENTA CON EL CDP, SE TRAMITA OTRO SÍ PARA INCLUIR AL OPERADOR, CON EL FIN DE QUE ELABORE LOS 12 DIAGNÓSTICOS E INICIE LA EJECUCIÓN.                                                                                                                                       </t>
    </r>
    <r>
      <rPr>
        <b/>
        <sz val="11"/>
        <rFont val="Calibri"/>
        <family val="2"/>
        <scheme val="minor"/>
      </rPr>
      <t/>
    </r>
  </si>
  <si>
    <r>
      <t>JULIO:</t>
    </r>
    <r>
      <rPr>
        <sz val="10"/>
        <rFont val="Calibri"/>
        <family val="2"/>
        <scheme val="minor"/>
      </rPr>
      <t xml:space="preserve"> EL PROYECTO AVANZO EN 105 DIAGNÓSTICOS, SE ENCUENTRA EN GESTIÓN EL CDP PARA LA CONTRATACIÓN DEL OPERADOR.</t>
    </r>
  </si>
  <si>
    <t xml:space="preserve">                                                                                                                                                                                                                                                                                                                                                                                                                                                                                                                                                                                                                                                                                                                                                                                                                                                                                                                                                                                                                                                                                                                                                                                                                                                                                                                                                                                                                                                                                                                                                                                                                                                                                                                                                                                                                                                                                                                                                                                                                                                                                                                                                                                                                                                                                                                                                                                                                                                                                                                                                                                                                                                                                                                                                            </t>
  </si>
  <si>
    <t>k</t>
  </si>
  <si>
    <t xml:space="preserve">Analisis </t>
  </si>
  <si>
    <t xml:space="preserve">En el año 2021 se asignarón 241 subsidios de mejoramiento de vivienda para población Joven. En el año 2020 el indicador no estaba programado. </t>
  </si>
  <si>
    <t xml:space="preserve">En el año 2021 se han entregado 143 subsidios de mejoramiento de vivienda para población con discapacidad. En el año 2020 no estaba programado. </t>
  </si>
  <si>
    <t xml:space="preserve">En el año 2021 se han logrado 141 resoluciones, que sumado al logro 2020 genera un total al cuatrienio de 476 unidades de vivienda así: por parte de la curaduría segunda 444 y 32 unidades de vivienda en la Curaduría Cero. </t>
  </si>
  <si>
    <t>En el año 2021, Camacol efectuó reporte al ISVIMED, donde informa que, desde junio del año 2020 se han construido 1.968 unidades habitacionales así: 219 VIP y 1.749 VIS. Este reporte será semestral.</t>
  </si>
  <si>
    <t xml:space="preserve">En 2021 se lleva un avance a agosto de 10 subsidios para adquisición de vivienda, 6 corresponden a vivienda usada y 4 vivienda nueva del proyecto Ventto 1. En el año 2020 no se presentó avance en este indicador.  </t>
  </si>
  <si>
    <t>En el año 2021 se lleva un avance a agosto de 21 subsidios, que sumado al logro del 2020, da un total de 281 subsidios, donde 12 corresponden a vivienda usada, 245 a vivienda nueva del proyecto Ventto 1 y 15 de proyectos que estaban pendientes por asignación de subsidio.</t>
  </si>
  <si>
    <t>En el año 2021 el proyecto se estructuró y se presentará en la Secretaría de Infraestructura Física e Inder. En el año 2020 no estaba programado</t>
  </si>
  <si>
    <t>Medio</t>
  </si>
  <si>
    <t xml:space="preserve">En el año 2021  se lleva un avance del 56%, con las reuniones de mesas de trabajo para los inquilinatos y de las comisiones de trabajo. En el año 2020 cumplió la meta del 100%.  </t>
  </si>
  <si>
    <t>En el año 2021 se lleva un avance del 24%, se activaron Secretaría Técnica, Comisiones Técnicas de cobertura y calidad habitacional, desarrollo institucional. Que sumado al logro del 2020, se lleva un avance al cuatrienio del 42%.</t>
  </si>
  <si>
    <t>0.0</t>
  </si>
  <si>
    <r>
      <rPr>
        <b/>
        <sz val="9"/>
        <rFont val="Calibri"/>
        <family val="2"/>
        <scheme val="minor"/>
      </rPr>
      <t xml:space="preserve">ENERO: </t>
    </r>
    <r>
      <rPr>
        <sz val="9"/>
        <rFont val="Calibri"/>
        <family val="2"/>
        <scheme val="minor"/>
      </rPr>
      <t xml:space="preserve">SE APOYO AL EQUIPO DEL CONCEJAL LUIS BERNARDO VELEZ EN LA GESTION DE LA RESPUESTA DE LA SECRETARIA DE GESTION Y CONTROL TERRITORIAL DEL CASO DE INQUILINATOS DEL SEÑOR MARINO LOPEZ. SE ADELANTO TRABAJO DE REV0ISION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9"/>
        <rFont val="Calibri"/>
        <family val="2"/>
        <scheme val="minor"/>
      </rPr>
      <t>FEBRERO:</t>
    </r>
    <r>
      <rPr>
        <sz val="9"/>
        <rFont val="Calibri"/>
        <family val="2"/>
        <scheme val="minor"/>
      </rPr>
      <t xml:space="preserve"> SE ACOMPAÑÓ EL PROCESO DE LAS MCCVH ASÍ: COMUNAS 1 POPULAR, 4 ARANJUEZ, 12 LA AMÉRICA: 18 DE FEBRERO COMUNA 90 SANTA ELENA: 1 FEBRERO COMUNA 60 SAN CRISTÓBAL: 27 DE FEBRERO.
</t>
    </r>
    <r>
      <rPr>
        <b/>
        <sz val="9"/>
        <rFont val="Calibri"/>
        <family val="2"/>
        <scheme val="minor"/>
      </rPr>
      <t>MARZO:</t>
    </r>
    <r>
      <rPr>
        <sz val="9"/>
        <rFont val="Calibri"/>
        <family val="2"/>
        <scheme val="minor"/>
      </rPr>
      <t xml:space="preserve"> SE ACOMPAÑÓ EL PROCESO DE LAS MCCVH ASÍ: COMUNA1, COMUNA 5 Y COMUNA 60.
</t>
    </r>
    <r>
      <rPr>
        <b/>
        <sz val="9"/>
        <rFont val="Calibri"/>
        <family val="2"/>
        <scheme val="minor"/>
      </rPr>
      <t>ABRIL:</t>
    </r>
    <r>
      <rPr>
        <sz val="9"/>
        <rFont val="Calibri"/>
        <family val="2"/>
        <scheme val="minor"/>
      </rPr>
      <t xml:space="preserve"> SE REALIZARON 11 REUNIONES CON LAS MCCVH DE LAS COMUNAS 1, 2, 6, 8, 15, 16, 60 Y 80.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Y TEMA DE PP EN LA COMUNA 8. SE CONVOCÓ LA MESA DE VIVIENDA DE LA COMUNA 14 Y LA 4.
</t>
    </r>
    <r>
      <rPr>
        <b/>
        <sz val="9"/>
        <rFont val="Calibri"/>
        <family val="2"/>
        <scheme val="minor"/>
      </rPr>
      <t>MAYO:</t>
    </r>
    <r>
      <rPr>
        <sz val="9"/>
        <rFont val="Calibri"/>
        <family val="2"/>
        <scheme val="minor"/>
      </rPr>
      <t xml:space="preserve"> SE REALIZARON 9 REUNIONES CON LAS MCCVH DE LAS COMUNAS 14, 5, 60, 2, 16, 6, 60. LAS TEMÁTICAS TRATADAS FUERON MCCVH, MVH DE CIUDAD, PEHMED 2030, CCMPH, CONVOCATORIA A NUEVOS INTEGRANTES A LAS MESAS Y FORMAS DE ORGANIZACIÓN. SE RESALTA LA SOCIALIZACIÓN DE LA PROPUESTA DE MIB DE CARPINELO REALIZADA POR LA MESA DE LA COMUNA 1 AL ISVIMED, EL AVANCE EN EL DISEÑO DE LA ENCUESTA DE DIAGNÓSTICO DE LA COMUNA 60.
</t>
    </r>
    <r>
      <rPr>
        <b/>
        <sz val="9"/>
        <rFont val="Calibri"/>
        <family val="2"/>
        <scheme val="minor"/>
      </rPr>
      <t>JUNIO:</t>
    </r>
    <r>
      <rPr>
        <sz val="9"/>
        <rFont val="Calibri"/>
        <family val="2"/>
        <scheme val="minor"/>
      </rPr>
      <t xml:space="preserve"> SE REALIZARON 8 REUNIONES CON LAS MCCVH DE LAS COMUNAS 1, 5, 7, 8, 15, 50 LAS TEMÁTICAS TRATADAS FUERON FUNCIONAMIENTO, FUNCIONES, ESTRUCTURA DE LAS MCCVH, PEHMED 2030, TEMA DE PP Y DRP EN LA COMUNA 8. SE ACOMPAÑARON EL PQR DE LA MCVH DE LA COMUNA 3 Y A LA 16 ANTE LA JAL C16. SE CONVOCARON LAS MESAS DE VIVIENDA DE LA COMUNA 9, 70 Y 90 PARA ACTIVACIÓN EL PRÓXIMO MES. SE REALIZARON REUNIONES PARA COMENZAR LA ACTIVACION DE LAS COMISIONES TÉCNICAS Y LA MESA. SE REALIZA ADEMÁS LA PRIMERA MESA INTERISTITUCIONAL DE VIVIENDA.
</t>
    </r>
    <r>
      <rPr>
        <b/>
        <sz val="9"/>
        <rFont val="Calibri"/>
        <family val="2"/>
        <scheme val="minor"/>
      </rPr>
      <t xml:space="preserve">JULIO: </t>
    </r>
    <r>
      <rPr>
        <sz val="9"/>
        <rFont val="Calibri"/>
        <family val="2"/>
        <scheme val="minor"/>
      </rPr>
      <t xml:space="preserve">SE REALIZARON 14 REUNIONES CON LAS MCCVH DE LAS COMUNAS 5, 6, 7, 8, 11, 12, 13, 14, 15, 50, 70, 80 LAS TEMÁTICAS TRATADAS FUERON FUNCIONAMIENTO, FUNCIONES, ESTRUCTURA DE LAS MCCVH, PEHMED 2030, PLANES DE TRABAJO. EN LA COMUNA 8 SE REALIZÓ UNA AUDIENCIA PÚBLICA Y UNA ACTIVIDAD DE ACOMPAÑAMIENTO EN TERRITORIO A TRAVÉS DE FERIA. SE ACTIVARON LAS COMISIONES TÉCNICAS DE COBERTURA Y CALIDAD HABITACIONAL Y DESARROLLO INSTITUCIONAL Y MODELO DE GESTIÓN HABITACIONAL.                                                                                                                                                                                                                                                                       </t>
    </r>
    <r>
      <rPr>
        <b/>
        <sz val="9"/>
        <rFont val="Calibri"/>
        <family val="2"/>
        <scheme val="minor"/>
      </rPr>
      <t xml:space="preserve">AGOSTO: </t>
    </r>
    <r>
      <rPr>
        <sz val="9"/>
        <rFont val="Calibri"/>
        <family val="2"/>
        <scheme val="minor"/>
      </rPr>
      <t xml:space="preserve">SE REALIZAN LAS SIGUIENTES ACCIONES: INSTALACIÓN Y PUESTA EN MARCHA DE LA MESA MUNICIPAL DE VIVIENDA Y HÁBITAT DEL CONSEJO CONSULTIVO DE POLÍTICA HABITACIONAL, REUNIÓN DE LA SECRETARÍA TÉCNICA PARA EVALUACIÓN Y AJUSTE DEL DECRETO 0303 DE 2019 Y RESOLUCIÓN 283 DE 2020.                                                                                                                                                                                                                                                                                                                    </t>
    </r>
    <r>
      <rPr>
        <b/>
        <sz val="9"/>
        <rFont val="Calibri"/>
        <family val="2"/>
        <scheme val="minor"/>
      </rPr>
      <t>SEPTIEMBRE</t>
    </r>
    <r>
      <rPr>
        <sz val="9"/>
        <rFont val="Calibri"/>
        <family val="2"/>
        <scheme val="minor"/>
      </rPr>
      <t xml:space="preserve"> EN EL MES DE SEPTEIEMBRE SE REALIZAN LAS SIGUIENTES ACCIONES: REUNIÓN DE LA SECRETARÍA TÉCNICA PARA LA ARTICULACIÓN ENTRE LA LÍNEA SOCIAL Y LA LÍNEA ESTRATÉGICA, REUNIÓN DELEGADOS DE LAS COMISIONES TÉCNICAS PARA ESTABLECER PLAN DE TRABAJO. TAMBIÉN SE REALIZARON 15 REUNIONES CON LAS MCCVH DE LAS COMUNAS 2, 6, 7, 8, 9, 12, 14, 16, 70 LAS TEMÁTICAS TRATADAS FUERON FUNCIONAMIENTO, FUNCIONES, ESTRUCTURA DE LAS MCCVH, PEHMED 2030, TEMAS DE PP Y CCCP, PLAN DE TRABAJO, CRONOGRAMAS DE LAS MESAS, IMPACTO DE OBRA PUBLICA EN EL CERRO EL VOLADOR CON LA MCVHC7.</t>
    </r>
  </si>
  <si>
    <r>
      <rPr>
        <b/>
        <sz val="10"/>
        <rFont val="Calibri"/>
        <family val="2"/>
        <scheme val="minor"/>
      </rPr>
      <t>ENERO:</t>
    </r>
    <r>
      <rPr>
        <sz val="10"/>
        <rFont val="Calibri"/>
        <family val="2"/>
        <scheme val="minor"/>
      </rPr>
      <t xml:space="preserve"> DURANTE ESTE PERIODO SE REALIZARON 46 ACTIVIDADES DE ACOMPAÑAMIENTO SOCIAL CON LOS HOGARES BENEFICIARIOS DEL ISVIMED, ESPECÍFICAMENTE, DEL PROYECTO ARRENDAMIENTO TEMPORAL.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10"/>
        <rFont val="Calibri"/>
        <family val="2"/>
        <scheme val="minor"/>
      </rPr>
      <t>FEBRERO:</t>
    </r>
    <r>
      <rPr>
        <sz val="10"/>
        <rFont val="Calibri"/>
        <family val="2"/>
        <scheme val="minor"/>
      </rPr>
      <t xml:space="preserve"> DE 3245 ACTIVIDADES ESTABLECIDAS PARA LA ANUALIDAD, A LA FECHA SE HAN DESARROLLADO 272, LO QUE EQUIVALE A UN CUMPLIMIENTO DEL 8% SOBRE LA META GENERAL. LO ANTERIOR, TODA VEZ QUE LA EJECUCIÓN DEL GRUESO DE ACTIVIDADES SE ENCUENTRA PROGRAMADA A PARTIR DE ABRIL DE 2021. DURANTE EL MES DE FEBRERO, ESPECÍFICAMENTE, SE REALIZARON 226 ACTIVIDADES DE ACOMPAÑAMIENTO SOCIAL DESDE LAS LÍNEAS DE ACCIÓN: ACOMPAÑAMIENTO SOCIAL A VIVIENDA NUEVA, ACOMPAÑAMIENTO SOCIAL POBLACIÓN DE RIESGO, DESASTRE Y/O CALAMIDAD, ACOMPAÑAMIENTO SOCIAL A COPROPIEDADES. EL ARCHIVO ADJUNTO DETALLA LAS ACTIVIDADES REALIZADAS Y LA RUTA DONDE REPOSAN LAS EVIDENCIAS.
</t>
    </r>
    <r>
      <rPr>
        <b/>
        <sz val="10"/>
        <rFont val="Calibri"/>
        <family val="2"/>
        <scheme val="minor"/>
      </rPr>
      <t>MARZO:</t>
    </r>
    <r>
      <rPr>
        <sz val="10"/>
        <rFont val="Calibri"/>
        <family val="2"/>
        <scheme val="minor"/>
      </rPr>
      <t xml:space="preserve"> DE 3245 ACTIVIDADES ESTABLECIDAS PARA LA ANUALIDAD, A LA FECHA SE HAN DESARROLLADO 697, LO QUE EQUIVALE A UN CUMPLIMIENTO DEL 22% SOBRE LA META GENERAL. LO ANTERIOR, TODA VEZ QUE LA EJECUCIÓN DEL GRUESO DE ACTIVIDADES SE ENCUENTRA PROGRAMADA A PARTIR DE ABRIL DE 2021. DURANTE EL MES DE MARZO, ESPECÍFICAMENTE, SE REALIZARON 272 ACTIVIDADES DE ACOMPAÑAMIENTO SOCIAL DESDE LAS LÍNEAS DE ACCIÓN: ACOMPAÑAMIENTO SOCIAL A VIVIENDA NUEVA Y ACOMPAÑAMIENTO SOCIAL POBLACIÓN DE RIESGO, DESASTRE. EL ARCHIVO ADJUNTO DETALLA LAS ACTIVIDADES REALIZADAS Y LA RUTA DONDE REPOSAN LAS EVIDENCIAS.A</t>
    </r>
    <r>
      <rPr>
        <b/>
        <sz val="10"/>
        <rFont val="Calibri"/>
        <family val="2"/>
        <scheme val="minor"/>
      </rPr>
      <t xml:space="preserve">BRIL: </t>
    </r>
    <r>
      <rPr>
        <sz val="10"/>
        <rFont val="Calibri"/>
        <family val="2"/>
        <scheme val="minor"/>
      </rPr>
      <t xml:space="preserve">DE 3245 ACTIVIDADES ESTABLECIDAS PARA LA ANUALIDAD, A LA FECHA SE HAN DESARROLLADO 1136, LO QUE EQUIVALE A UN CUMPLIMIENTO DEL 36% SOBRE LA META GENERAL. LO ANTERIOR, TODA VEZ QUE LA EJECUCIÓN DEL GRUESO DE ACTIVIDADES SE INICIO PROGRAMACION EN EL MES DE ABRIL. DURANTE ESTE MES ESPECÍFICAMENTE, SE REALIZARON 413 ACTIVIDADES DE ACOMPAÑAMIENTO SOCIAL DESDE LAS LÍNEAS DE ACCIÓN: ACOMPAÑAMIENTO SOCIAL A VIVIENDA NUEVA, ACOMPAÑAMIENTO SOCIAL POBLACIÓN DE RIESGO, DESASTRE Y ACOMPAÑAMIENTO SOCIAL A POBLACION DE RIESGO Y/O DESASTRE. EL ARCHIVO ADJUNTO DETALLA LAS ACTIVIDADES REALIZADAS Y LA RUTA DONDE REPOSAN LAS EVIDENCIAS.
</t>
    </r>
    <r>
      <rPr>
        <b/>
        <sz val="10"/>
        <rFont val="Calibri"/>
        <family val="2"/>
        <scheme val="minor"/>
      </rPr>
      <t>MAYO:</t>
    </r>
    <r>
      <rPr>
        <sz val="10"/>
        <rFont val="Calibri"/>
        <family val="2"/>
        <scheme val="minor"/>
      </rPr>
      <t xml:space="preserve"> DE 3245 ACTIVIDADES ESTABLECIDAS PARA LA ANUALIDAD, A LA FECHA SE HAN DESARROLLADO 1648, LO QUE EQUIVALE A UN CUMPLIMIENTO DEL 53% SOBRE LA META GENERAL. LO ANTERIOR, TODA VEZ QUE LA EJECUCIÓN DEL GRUESO DE ACTIVIDADES SE INICIO PROGRAMACION EN EL MES DE ABRIL. DURANTE EL MES DE MAYO ESPECÍFICAMENTE, SE REALIZARON 513 ACTIVIDADES DE ACOMPAÑAMIENTO SOCIAL DESDE LAS LÍNEAS DE ACCIÓN: ACOMPAÑAMIENTO SOCIAL A VIVIENDA NUEVA, ACOMPAÑAMIENTO SOCIAL POBLACIÓN DE RIESGO, DESASTRE Y ACOMPAÑAMIENTO SOCIAL A POBLACION DE RIESGO Y/O DESASTRE. EL ARCHIVO ADJUNTO DETALLA LAS ACTIVIDADES REALIZADAS Y LA RUTA DONDE REPOSAN LAS EVIDENCIAS.
</t>
    </r>
    <r>
      <rPr>
        <b/>
        <sz val="10"/>
        <rFont val="Calibri"/>
        <family val="2"/>
        <scheme val="minor"/>
      </rPr>
      <t xml:space="preserve">JUNIO: </t>
    </r>
    <r>
      <rPr>
        <sz val="10"/>
        <rFont val="Calibri"/>
        <family val="2"/>
        <scheme val="minor"/>
      </rPr>
      <t xml:space="preserve">DE 3245 ACTIVIDADES ESTABLECIDAS PARA LA ANUALIDAD, A LA FECHA SE HAN DESARROLLADO 2397 LO QUE EQUIVALE A UN CUMPLIMIENTO DEL 77% SOBRE LA META GENERAL. LO ANTERIOR, TODA VEZ QUE LA EJECUCIÓN DEL GRUESO DE ACTIVIDADES SE INICIO PROGRAMACION EN EL MES DE ABRIL. DURANTE EL MES DE JUNIO ESPECÍFICAMENTE, SE REALIZARON 748 ACTIVIDADES DE ACOMPAÑAMIENTO SOCIAL DESDE LAS LÍNEAS DE ACCIÓN: ACOMPAÑAMIENTO SOCIAL A VIVIENDA NUEVA, ACOMPAÑAMIENTO SOCIAL POBLACIÓN DE RIESGO, DESASTRE Y ACOMPAÑAMIENTO SOCIAL A POBLACION DE DEMANDA LIBRE. EL ARCHIVO ADJUNTO DETALLA LAS ACTIVIDADES REALIZADAS Y LA RUTA DONDE REPOSAN LAS EVIDENCIAS.
</t>
    </r>
    <r>
      <rPr>
        <b/>
        <sz val="10"/>
        <rFont val="Calibri"/>
        <family val="2"/>
        <scheme val="minor"/>
      </rPr>
      <t xml:space="preserve">JULIO:  </t>
    </r>
    <r>
      <rPr>
        <sz val="10"/>
        <rFont val="Calibri"/>
        <family val="2"/>
        <scheme val="minor"/>
      </rPr>
      <t xml:space="preserve">DE 3245 ACTIVIDADES ESTABLECIDAS PARA LA ANUALIDAD, A LA FECHA SE HAN DESARROLLADO 2993 LO QUE EQUIVALE A UN CUMPLIMIENTO DEL 97% SOBRE LA META GENERAL. 
</t>
    </r>
    <r>
      <rPr>
        <b/>
        <sz val="10"/>
        <rFont val="Calibri"/>
        <family val="2"/>
        <scheme val="minor"/>
      </rPr>
      <t xml:space="preserve">AGOSTO: </t>
    </r>
    <r>
      <rPr>
        <sz val="10"/>
        <rFont val="Calibri"/>
        <family val="2"/>
        <scheme val="minor"/>
      </rPr>
      <t xml:space="preserve">DE 3245 ACTIVIDADES ESTABLECIDAS PARA LA ANUALIDAD, A LA FECHA SE HAN DESARROLLADO 3.478 LO QUE EQUIVALE A UN CUMPLIMIENTO DEL 112% SOBRE LA META GENERAL. DURANTE EL MES DE AGOSTO ESPECÍFICAMENTE, SE REALIZARON 501 ACTIVIDADES DE ACOMPAÑAMIENTO SOCIAL DESDE LAS LÍNEAS DE ACCIÓN: ACOMPAÑAMIENTO SOCIAL A VIVIENDA NUEVA, ACOMPAÑAMIENTO SOCIAL POBLACIÓN DE RIESGO, DESASTRE Y ACOMPAÑAMIENTO SOCIAL A POBLACION DE DEMANDA LIBRE.          </t>
    </r>
    <r>
      <rPr>
        <b/>
        <sz val="10"/>
        <rFont val="Calibri"/>
        <family val="2"/>
        <scheme val="minor"/>
      </rPr>
      <t>SEPTIEMBRE:</t>
    </r>
    <r>
      <rPr>
        <sz val="10"/>
        <rFont val="Calibri"/>
        <family val="2"/>
        <scheme val="minor"/>
      </rPr>
      <t xml:space="preserve">DE 3245 ACTIVIDADES ESTABLECIDAS PARA LA ANUALIDAD, A LA FECHA SE HAN DESARROLLADO 7.807 LO QUE EQUIVALE A UN CUMPLIMIENTO POR ENCIMA DEL 100% SOBRE LA META GENERAL. LO ANTERIOR, TODA VEZ QUE LA EJECUCIÓN DE ACTIVIDADES DE ACOMPAÑAMIENTO SOCIAL DE LA SUBDIRECCION POBLACIONAL SE HAN REALIZADO SATISFACTORIAMENTE Y EN LOS TIEMPOS ESTIPULADOS. DURANTE EL MES DE SEPTIEMBRE ESPECÍFICAMENTE, SE REALIZARON 1247 ACTIVIDADES DE ACOMPAÑAMIENTO SOCIAL DESDE LAS LÍNEAS DE ACCIÓN: ACOMPAÑAMIENTO SOCIAL A VIVIENDA NUEVA, ACOMPAÑAMIENTO SOCIAL POBLACIÓN DE RIESGO, DESASTRE Y ACOMPAÑAMIENTO SOCIAL A POBLACION DE DEMANDA LIBRE.                           </t>
    </r>
  </si>
  <si>
    <r>
      <rPr>
        <b/>
        <sz val="10"/>
        <rFont val="Calibri"/>
        <family val="2"/>
        <scheme val="minor"/>
      </rPr>
      <t>ENERO:</t>
    </r>
    <r>
      <rPr>
        <sz val="10"/>
        <rFont val="Calibri"/>
        <family val="2"/>
        <scheme val="minor"/>
      </rPr>
      <t xml:space="preserve"> SE APOYO AL EQUIPO DEL CONCEJAL LUIS BERNARDO VELEZ EN LA GESTION DE LA RESPUESTA DE LA SECRETARIA DE GESTION Y CONTROL TERRITORIAL DEL CASO DE INQUILINATOS DEL SEÑOR MARINO LOPEZ. SE ADELANTO TRABAJO DE REVISION DE LOS INSUMOS PARA CONCRETAR EL PLAN DE TRABAJO DE LA MESA DE INQUILINATOS EN EL 2021. SE REVISO LAS RESPUESTAS DEL BALANCE DE LA MESA DE TRABAJO 2020 LA CUAL HABIA SIDO DILIGENCIADA POR CUATRO PERSONAS REPRESENTANTES ICBF, PARTICIPACION CIUDADANA Y MEDIO AMBIENTE. </t>
    </r>
    <r>
      <rPr>
        <b/>
        <sz val="10"/>
        <rFont val="Calibri"/>
        <family val="2"/>
        <scheme val="minor"/>
      </rPr>
      <t xml:space="preserve">FEBRERO: </t>
    </r>
    <r>
      <rPr>
        <sz val="10"/>
        <rFont val="Calibri"/>
        <family val="2"/>
        <scheme val="minor"/>
      </rPr>
      <t xml:space="preserve">REACTIVACIÓN DE LA MESA DE TRABAJO TELEFÓNICA Y VIRTUALMENTE CON LAS DEPENDENCIAS, SE ACTUALIZA EL DIRECTORIO. SE CONTINUO CON LA REVISION DE INSUMOS PARA EL PLAN DE TRABAJO DE LA MESA DE INQUILINATOS 2021. SE CONTINUO CON LA REVISION DE RESPUESTAS DEL BALANCE DE LA MESA 2020, DILIGENCIADA POR 10 PERSONAS MAS PARA UN TOTAL DE 14. REALIZAN DOS REUNIONES CON EL DAP PARA ASESORÍA FRENTE A LA PLANEACIÓN Y SEGUIMIENTO DE LA POLÍTICA PUBLICA. RESPONDE RADICADO E738 CON S564.
</t>
    </r>
    <r>
      <rPr>
        <b/>
        <sz val="10"/>
        <rFont val="Calibri"/>
        <family val="2"/>
        <scheme val="minor"/>
      </rPr>
      <t>MARZO:</t>
    </r>
    <r>
      <rPr>
        <sz val="10"/>
        <rFont val="Calibri"/>
        <family val="2"/>
        <scheme val="minor"/>
      </rPr>
      <t xml:space="preserve"> SE REALIZAN LAS SIGUIENTES ACTIVIDADES: REUNIÓN DE LA MESA DE TRABAJO DE INQUILINATOS DONDE SE SOCIALIZO EL BALANCE DE LA MESA 2020 Y EL AVANCE DEL PLAN DE TRABAJO DE LA MESA. REUNIONES DE LAS COMISIONES 1, 2 Y 3, DONDE SE REVISA, REAJUSTA, SE COMPLEMENTA EL PLAN Y SE DEFINEN RUTAS DE TRABAJO. GESTIONES CON LAS SECRETARIAS DE INCLUSIÓN SOCIAL, EDUCACIÓN Y GESTIÓN Y CONTROL RESPECTO A LA IMPLEMENTACIÓN DE LA POLÍTICA. SE REALIZA EL ACOMPAÑAMIENTO AL CASO DEL SEÑOR MARINO LOPEZ.
</t>
    </r>
    <r>
      <rPr>
        <b/>
        <sz val="10"/>
        <rFont val="Calibri"/>
        <family val="2"/>
        <scheme val="minor"/>
      </rPr>
      <t>ABRIL:</t>
    </r>
    <r>
      <rPr>
        <sz val="10"/>
        <rFont val="Calibri"/>
        <family val="2"/>
        <scheme val="minor"/>
      </rPr>
      <t xml:space="preserve"> REALIZADAS 11 REUNIONES: MESA DE TRABAJO - COMISIÓN GARANTÍA DE DERECHOS - SECRETARÍA DE LAS MUJERES, CULTURA CIUDADANA, MEDIO AMBIENTE, INDER SE REVISÓ INDICADORES PDM, PLAN POLÍTICA Y ACCIONES A REALIZAR - INCLUSIÓN SER COEQUIPEROS EN LA COORDINACIÓN DE LA POLÍTICA - DAP PATRIMONIO BARRIO PRADO - SALUD EL CONTROL SANITARIO A INQUILINATOS - EN ISVIMED PARA RETOMAR CONSTRUCCIÓN DE MODULO DE INQUILINATOS. SE ACOMPAÑO A VICTOR ROJAS EN AUDIENCIA INQUILINATO. ENTRE OTRAS.
</t>
    </r>
    <r>
      <rPr>
        <b/>
        <sz val="10"/>
        <rFont val="Calibri"/>
        <family val="2"/>
        <scheme val="minor"/>
      </rPr>
      <t>MAYO:</t>
    </r>
    <r>
      <rPr>
        <sz val="10"/>
        <rFont val="Calibri"/>
        <family val="2"/>
        <scheme val="minor"/>
      </rPr>
      <t xml:space="preserve"> REALIZADAS 9 REUNIONES: 4 MÓDULO DE INQUILINATOS. 5 CON ENTIDADES DE LA MTIM, COMISIÓN DE GESTIÓN DE CONOCIMIENTO, PARA REVISIÓN DEL PLAN DE TRABAJO CON MCNNA, COMISION SOCIAL, SECRETARIA DE EDUCACIÓN, PARA TRANSVERSALIZACIÓN ENFOQUE DE GÉNERO CON SECRETARIA DE LAS MUJERES. GESTIONES VARIAS: INFORMACIÓN PARA RESPUESTA DE CONTROL POLÍTICO, ACOMPAÑAMIENTO CASO INQUILINATO, DESARROLLO DE TAREAS DE CONTROL SANITARIO, ENTRE OTRAS. NO SE REALIZO REUNIÓN MAYO DE COMISIÓN DE GARANTÍA DE DERECHOS.
</t>
    </r>
    <r>
      <rPr>
        <b/>
        <sz val="10"/>
        <rFont val="Calibri"/>
        <family val="2"/>
        <scheme val="minor"/>
      </rPr>
      <t>JUNIO</t>
    </r>
    <r>
      <rPr>
        <sz val="10"/>
        <rFont val="Calibri"/>
        <family val="2"/>
        <scheme val="minor"/>
      </rPr>
      <t xml:space="preserve">: ACOMPAÑAMIENTO INQUILINATO VICTOR ROJAS, REUNIONES DE LA RED DE ADMINISTRADORES, UNIDAD DE NIÑEZ Y EQUIPOS PRIMARIOS. CREACIÓN Y APROBACIÓN DE VOLANTE, REUNIÓN DE LA MESA EN PLENO, APROBACIÓN DE LUGARES Y FECHAS DE LAS 5 FERIAS DE INQUILINATOS EN EL 2 SEMESTRE. FORMULACIÓN DE LOS ESTUDIOS PREVIOS DE OPERADOR PARA CARACTERIZAR INQUILINATOS. RESPUESTAS AL CONCEJO EN CONTROL POLÍTICO. PROGRAMACIÓN REUNIÓN COMISIÓN 2 GARANTÍA DE DERECHOS PARA EL 13 DE JULIO.
</t>
    </r>
    <r>
      <rPr>
        <b/>
        <sz val="10"/>
        <rFont val="Calibri"/>
        <family val="2"/>
        <scheme val="minor"/>
      </rPr>
      <t xml:space="preserve">JULIO:  </t>
    </r>
    <r>
      <rPr>
        <sz val="10"/>
        <rFont val="Calibri"/>
        <family val="2"/>
        <scheme val="minor"/>
      </rPr>
      <t xml:space="preserve">SE REALIZAN 5 REUNIONES: DE LA COMISIÓN 2, CON PARTICIPACIÓN CIUDADANA Y LA UNIDAD DE NIÑEZ PARA SOCIALIZAR RED DE ADMINISTRADORES, CON LA COMUNIDAD PRADO CENTRO EN LA INSPECCION Y 2 DE AVANCES DEL MÓDULO DE INQUILINATOS. LAS GESTIONES Y EJECUCIÓN DE FERIA DE INQUILINATOS EN SAN LORENZO. VISITA A INQUILINATO Y ACOMPAÑAMIENTO EN AUDIENCIA PÚBLICA CON INSPECCIÓN 10 A LA SEÑORA LUZ ENEIDA GÓMEZ, DUEÑA DE INQUILINATO. GESTIONES Y REVISIÓN INICIAL DEL VOLANTE DE LICENCIAMIENTO INQUILINATOS PRADO CENTRO Y PROPUESTA DE ESTUDIOS PREVIOS DE OPERADOR.                                                                                                                                                                                                                                                                                                                     </t>
    </r>
    <r>
      <rPr>
        <b/>
        <sz val="10"/>
        <rFont val="Calibri"/>
        <family val="2"/>
        <scheme val="minor"/>
      </rPr>
      <t xml:space="preserve">AGOSTO: </t>
    </r>
    <r>
      <rPr>
        <sz val="10"/>
        <rFont val="Calibri"/>
        <family val="2"/>
        <scheme val="minor"/>
      </rPr>
      <t xml:space="preserve">SE REALIZAN 11 REUNIONES: DE COMISIÓN 2 Y MESA DE TRABAJO, CON PARTICIPACIÓN CIUDADANA, DESARROLLO ECONÓMICO, INDER, SISFDH PARA AVANCES DE PLANEACION, JAC PRADO CENTRO, 2 DE MÓDULO, 2 DE PREPARACION FERIA DE SERVICIOS. GESTION Y REALIZACIÓN DE FERIA DE SERVICIOS INQUILINATOS SAN BENITO. IMPRESION VOLANTE LICENCIAMIENTO INQUILINATOS. SE LIDERA JORNADA DE VACUNACIÓN BARRIO COLON. ACOMPAÑAMIENTO LUZ GÓMEZ DUEÑA DE INQUILINATO. AJUSTES ESTUDIOS PREVIOS OPERADOR.                                                                                                                                                                                                                                                       </t>
    </r>
    <r>
      <rPr>
        <b/>
        <sz val="10"/>
        <rFont val="Calibri"/>
        <family val="2"/>
        <scheme val="minor"/>
      </rPr>
      <t>SEPTIEMBRE:</t>
    </r>
    <r>
      <rPr>
        <sz val="10"/>
        <rFont val="Calibri"/>
        <family val="2"/>
        <scheme val="minor"/>
      </rPr>
      <t xml:space="preserve"> SE REALIZAN 5 REUNIONES DE COMISIÓN 2, CON DAGRED, DAP, MEDIO AMBIENTE, PARTICIPACION CIUDADANA, UNIDAD DE NIÑEZ. RECORRIDO DE SENSIBILIZACION Y ENTREGA DE VOLANTES. ACOMPAÑAMIENTO LUZ GÓMEZ DUEÑA DE INQUILINATO. REUNION CON OPERADOR. SEGUIMIENTO DEL PROTOCOLO DE CONTROL SECRETARÍA DE SALUD. REUNIÓN CON REPRESENTANTES DEL COMITÉ DE PATRIMONIO Y DE LA JAC PRADO CENTRO. REUNIÓN COMISIÓN 1 DE LA MESA DE TRABAJO DE INQUILINATOS. 3 REUNIONES DE AJUSTE AL MODULO.</t>
    </r>
  </si>
  <si>
    <r>
      <rPr>
        <b/>
        <sz val="10"/>
        <rFont val="Calibri"/>
        <family val="2"/>
        <scheme val="minor"/>
      </rPr>
      <t>ENERO:</t>
    </r>
    <r>
      <rPr>
        <sz val="10"/>
        <rFont val="Calibri"/>
        <family val="2"/>
        <scheme val="minor"/>
      </rPr>
      <t xml:space="preserve"> PARA EL MES DE ENERO, SE CUENTA CON UN TOTAL DE 2.663 HOGARES ACTIVOS EN EL PROYECTO DE ARRENDAMIENTO TEMPORAL, Y UN CONSOLIDADO PARA PAGOS DEL SUBSIDIO MUNICIPAL DE ARRENDAMIENTO TEMPORAL DE 37.834
FEBRERO:  PARA EL MES DE FEBRERO, SE CUENTA CON UN TOTAL DE 2.660 HOGARES ACTIVOS EN EL PROYECTO DE ARRENDAMIENTO TEMPORAL, Y UN CONSOLIDADO PARA PAGOS DEL SUBSIDIO MUNICIPAL DE ARRENDAMIENTO TEMPORAL DE 40.494.
</t>
    </r>
    <r>
      <rPr>
        <b/>
        <sz val="10"/>
        <rFont val="Calibri"/>
        <family val="2"/>
        <scheme val="minor"/>
      </rPr>
      <t>MARZO:</t>
    </r>
    <r>
      <rPr>
        <sz val="10"/>
        <rFont val="Calibri"/>
        <family val="2"/>
        <scheme val="minor"/>
      </rPr>
      <t xml:space="preserve"> PARA EL MES DE MARZO, SE CUENTA CON UN TOTAL DE 2.658 HOGARES ACTIVOS EN EL PROYECTO DE ARRENDAMIENTO TEMPORAL, Y UN CONSOLIDADO PARA PAGOS DEL SUBSIDIO MUNICIPAL DE ARRENDAMIENTO TEMPORAL DE 43.152.A</t>
    </r>
    <r>
      <rPr>
        <b/>
        <sz val="10"/>
        <rFont val="Calibri"/>
        <family val="2"/>
        <scheme val="minor"/>
      </rPr>
      <t xml:space="preserve">BRIL: </t>
    </r>
    <r>
      <rPr>
        <sz val="10"/>
        <rFont val="Calibri"/>
        <family val="2"/>
        <scheme val="minor"/>
      </rPr>
      <t xml:space="preserve">PARA EL MES DE ABRIL, SE CUENTA CON UN TOTAL DE 2.688 HOGARES ACTIVOS EN EL PROYECTO DE ARRENDAMIENTO TEMPORAL, Y UN CONSOLIDADO PARA PAGOS DEL SUBSIDIO MUNICIPAL DE ARRENDAMIENTO TEMPORAL DE 45.840.
</t>
    </r>
    <r>
      <rPr>
        <b/>
        <sz val="10"/>
        <rFont val="Calibri"/>
        <family val="2"/>
        <scheme val="minor"/>
      </rPr>
      <t>MAYO :</t>
    </r>
    <r>
      <rPr>
        <sz val="10"/>
        <rFont val="Calibri"/>
        <family val="2"/>
        <scheme val="minor"/>
      </rPr>
      <t xml:space="preserve"> PARA EL MES DE MAYO, SE CUENTA CON UN TOTAL DE 2.692 HOGARES ACTIVOS EN EL PROYECTO DE ARRENDAMIENTO TEMPORAL, Y UN CONSOLIDADO PARA PAGOS DEL SUBSIDIO MUNICIPAL DE ARRENDAMIENTO TEMPORAL DE 48.532.
</t>
    </r>
    <r>
      <rPr>
        <b/>
        <sz val="10"/>
        <rFont val="Calibri"/>
        <family val="2"/>
        <scheme val="minor"/>
      </rPr>
      <t>JUNIO</t>
    </r>
    <r>
      <rPr>
        <sz val="10"/>
        <rFont val="Calibri"/>
        <family val="2"/>
        <scheme val="minor"/>
      </rPr>
      <t xml:space="preserve">: PARA EL JUNIO , SE CUENTA CON UN TOTAL DE 2.698 HOGARES ACTIVOS EN EL PROYECTO DE ARRENDAMIENTO TEMPORAL, Y UN CONSOLIDADO PARA PAGOS DEL SUBSIDIO MUNICIPAL DE ARRENDAMIENTO TEMPORAL DE 51.230.
</t>
    </r>
    <r>
      <rPr>
        <b/>
        <sz val="10"/>
        <rFont val="Calibri"/>
        <family val="2"/>
        <scheme val="minor"/>
      </rPr>
      <t xml:space="preserve">JULIO: </t>
    </r>
    <r>
      <rPr>
        <sz val="10"/>
        <rFont val="Calibri"/>
        <family val="2"/>
        <scheme val="minor"/>
      </rPr>
      <t xml:space="preserve">PARA EL JULIO, SE CUENTA CON UN TOTAL DE 2.704 HOGARES ACTIVOS EN EL PROYECTO DE ARRENDAMIENTO TEMPORAL, Y UN CONSOLIDADO PARA PAGOS DEL SUBSIDIO MUNICIPAL DE ARRENDAMIENTO TEMPORAL DE 53.934.
</t>
    </r>
    <r>
      <rPr>
        <b/>
        <sz val="10"/>
        <rFont val="Calibri"/>
        <family val="2"/>
        <scheme val="minor"/>
      </rPr>
      <t>AGOSTO:</t>
    </r>
    <r>
      <rPr>
        <sz val="10"/>
        <rFont val="Calibri"/>
        <family val="2"/>
        <scheme val="minor"/>
      </rPr>
      <t xml:space="preserve"> PARA EL AGOSTO, SE CUENTA CON UN TOTAL DE 2.703 HOGARES ACTIVOS EN EL PROYECTO DE ARRENDAMIENTO TEMPORAL, Y UN CONSOLIDADO PARA PAGOS DEL SUBSIDIO MUNICIPAL DE ARRENDAMIENTO TEMPORAL DE 56.637                                                                                                                                                                                                                               </t>
    </r>
    <r>
      <rPr>
        <b/>
        <sz val="10"/>
        <rFont val="Calibri"/>
        <family val="2"/>
        <scheme val="minor"/>
      </rPr>
      <t>SEPTIEMBRE:</t>
    </r>
    <r>
      <rPr>
        <sz val="10"/>
        <rFont val="Calibri"/>
        <family val="2"/>
        <scheme val="minor"/>
      </rPr>
      <t xml:space="preserve"> PARA EL MES DE SEPTIEMBRE, SE CUENTA CON UN TOTAL DE 2.716 HOGARES ACTIVOS EN EL PROYECTO DE ARRENDAMIENTO TEMPORAL, Y UN CONSOLIDADO PARA PAGOS DEL SUBSIDIO MUNICIPAL DE ARRENDAMIENTO TEMPORAL DE 59.353</t>
    </r>
  </si>
  <si>
    <r>
      <t xml:space="preserve">EN EL MES DE FEBRERO DE 2021 SE REALIZÓ LA ASIGNACIÓN DE 1 SUBSIDIO MUNICIPAL DE VIVIENDA PARA ADQUISICIÓN DE VIVIENDA USADA DE REPOSICIÓN EN CORREGIMIENTOS, A 1 GRUPO FAMILIAR PERTENECIENTE A POBLACIÓN REASENTADA POR HABITAR ZONAS DE ALTO RIESGO NO MITIGABLE O AFECTADAS POR DESASTRE NATURAL, ANTROPOGÉNICO O POR CALAMIDAD.
</t>
    </r>
    <r>
      <rPr>
        <b/>
        <sz val="10"/>
        <rFont val="Calibri"/>
        <family val="2"/>
        <scheme val="minor"/>
      </rPr>
      <t>MARZO</t>
    </r>
    <r>
      <rPr>
        <sz val="10"/>
        <rFont val="Calibri"/>
        <family val="2"/>
        <scheme val="minor"/>
      </rPr>
      <t xml:space="preserve">: N EL MES DE MARZO DE 2021, NO SE REALIZÓ LA ASIGNACIÓN DE NINGÚN SUBSIDIO PARA ADQUISICIÓN DE VIVIENDA NUEVA Y/O USADA A POBLACIÓN EN DÉFICIT CUANTITATIVO DE VIVIENDA EN CORREGIMIENTOS DE MEDELLÍN.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10"/>
        <rFont val="Calibri"/>
        <family val="2"/>
        <scheme val="minor"/>
      </rPr>
      <t>ABRIL:</t>
    </r>
    <r>
      <rPr>
        <sz val="10"/>
        <rFont val="Calibri"/>
        <family val="2"/>
        <scheme val="minor"/>
      </rPr>
      <t xml:space="preserve"> EN EL MES DE ABRIL DE 2021 SE REALIZÓ LA ASIGNACIÓN DE 3 SUBSIDIOS MUNICIPALES PARA ADQUISICIÓN DE VIVIENDA USADA DE REPOSICIÓN Y ADQUISICIÓN DE VIVIENDA NUEVA, EN LOS DIFERENTES CORREGIMIENTOS, PARA 3 HOGARES PERTENECIENTES A POBLACIÓN REASENTADA POR HABITAR ZONAS DE ALTO RIESGO NO MITIGABLE O AFECTADAS POR DESASTRE NATURAL, ANTROPOGÉNICO O POR CALAMIDAD Y POBLACIÓN DEMANDA LIBRE; DE CONFORMIDAD CON EL ARCHIVO ADJUNTO.
</t>
    </r>
    <r>
      <rPr>
        <b/>
        <sz val="10"/>
        <rFont val="Calibri"/>
        <family val="2"/>
        <scheme val="minor"/>
      </rPr>
      <t>MAYO:</t>
    </r>
    <r>
      <rPr>
        <sz val="10"/>
        <rFont val="Calibri"/>
        <family val="2"/>
        <scheme val="minor"/>
      </rPr>
      <t xml:space="preserve"> DE LAS 15 ASIGNACIONES DE SUBSIDIO MUNICIPAL PARA ADQUISICIÓN DE VIVIENDA NUEVA A LOS 15 HOGARES, QUE TUVIERON LUGAR EN EL MES DE MAYO DE 2021, NINGUNO DE ELLOS ESTÁ APLICADO PARA ADQUISICIÓN DE VIVIENDA NUEVA EN NINGUNO DE LOS 5 CORREGIMIENTOS DEL MUNICIPIO DE MEDELLÍN.
</t>
    </r>
    <r>
      <rPr>
        <b/>
        <sz val="10"/>
        <rFont val="Calibri"/>
        <family val="2"/>
        <scheme val="minor"/>
      </rPr>
      <t>JUNIO:</t>
    </r>
    <r>
      <rPr>
        <sz val="10"/>
        <rFont val="Calibri"/>
        <family val="2"/>
        <scheme val="minor"/>
      </rPr>
      <t xml:space="preserve"> DE LAS 13 ASIGNACIONES DE SUBSIDIO MUNICIPAL PARA ADQUISICIÓN DE VIVIENDA NUEVA A LOS 13 HOGARES, QUE TUVIERON LUGAR EN EL MES DE JUNIO DE 2021, NINGUNO DE ELLOS ESTÁ APLICADO PARA ADQUISICIÓN DE VIVIENDA NUEVA EN NINGUNO DE LOS 5 CORREGIMIENTOS DEL MUNICIPIO DE MEDELLÍN.
</t>
    </r>
    <r>
      <rPr>
        <b/>
        <sz val="10"/>
        <rFont val="Calibri"/>
        <family val="2"/>
        <scheme val="minor"/>
      </rPr>
      <t>JULIO:</t>
    </r>
    <r>
      <rPr>
        <sz val="10"/>
        <rFont val="Calibri"/>
        <family val="2"/>
        <scheme val="minor"/>
      </rPr>
      <t xml:space="preserve"> EN EL MES DE JULIO DE 2021 SE REALIZÓ LA ASIGNACIÓN DE 1 SUBSIDIO MUNICIPAL PARA ADQUISICIÓN DE VIVIENDA USADA DE REPOSICIÓN EN UNO DE LOS CORREGIMIENTOS DE MEDELLÍN, PARA 1 HOGAR PERTENECIENTE A POBLACIÓN SUJETO DE REASENTAMIENTO POR OBRAS DE INTERÉS GENERAL; DE CONFORMIDAD CON EL ARCHIVO ADJUNTO.    
</t>
    </r>
    <r>
      <rPr>
        <b/>
        <sz val="10"/>
        <rFont val="Calibri"/>
        <family val="2"/>
        <scheme val="minor"/>
      </rPr>
      <t xml:space="preserve"> AGOSTO: </t>
    </r>
    <r>
      <rPr>
        <sz val="10"/>
        <rFont val="Calibri"/>
        <family val="2"/>
        <scheme val="minor"/>
      </rPr>
      <t xml:space="preserve">DE LAS 15 ASIGNACIONES DE SUBSIDIO MUNICIPAL PARA ADQUISICIÓN DE VIVIENDA NUEVA Y ADQUISICIÓN DE VIVIENDA USADA DE REPOSICIÓN A LOS 15 HOGARES QUE TUVIERON LUGAR EN EL MES DE AGOSTO DE 2021, NINGUNO DE ELLOS ESTÁ APLICADO PARA ADQUISICIÓN DE VIVIENDA RURAL EN NINGUNO DE LOS 5 CORREGIMIENTOS DEMEDELLÍN                                                                                                                                                                                                                                                                                                                                                                                                                                                                                                                                                                                                                                                                                                  </t>
    </r>
    <r>
      <rPr>
        <b/>
        <sz val="10"/>
        <rFont val="Calibri"/>
        <family val="2"/>
        <scheme val="minor"/>
      </rPr>
      <t>SEPTIEMBRE:</t>
    </r>
    <r>
      <rPr>
        <sz val="10"/>
        <rFont val="Calibri"/>
        <family val="2"/>
        <scheme val="minor"/>
      </rPr>
      <t xml:space="preserve"> DE LAS 26 ASIGNACIONES DE SUBSIDIO MUNICIPAL PARA ADQUISICIÓN DE VIVIENDA NUEVA Y ADQUISICIÓN DE VIVIENDA USADA DE REPOSICIÓN A LOS 26 HOGARES QUE TUVIERON LUGAR EN EL MES DE SEPTIEMBRE DE 2021, NINGUNO DE ELLOS ESTÁ APLICADO EN SUELO RURAL EN NINGUNO DE LOS 5 CORREGIMIENTOS DE MEDELLÍN.</t>
    </r>
  </si>
  <si>
    <r>
      <rPr>
        <b/>
        <sz val="10"/>
        <rFont val="Calibri"/>
        <family val="2"/>
        <scheme val="minor"/>
      </rPr>
      <t>ENERO:</t>
    </r>
    <r>
      <rPr>
        <sz val="10"/>
        <rFont val="Calibri"/>
        <family val="2"/>
        <scheme val="minor"/>
      </rPr>
      <t xml:space="preserve"> EN ESTE MES EL ENCARGADO DE ESTE INDICADOR NO REPORTO INFORMACIÓN.
</t>
    </r>
    <r>
      <rPr>
        <b/>
        <sz val="10"/>
        <rFont val="Calibri"/>
        <family val="2"/>
        <scheme val="minor"/>
      </rPr>
      <t xml:space="preserve">FEBRERO: </t>
    </r>
    <r>
      <rPr>
        <sz val="10"/>
        <rFont val="Calibri"/>
        <family val="2"/>
        <scheme val="minor"/>
      </rPr>
      <t xml:space="preserve">EN EL MES DE FEBRERO DE 2021, NO SE REALIZÓ LA ASIGNACIÓN DE NINGÚN SUBSIDIO MUNICIPAL DE VIVIENDA NUEVA NI USADA PARA POBLACIÓN CON ENFOQUE DIFERENCIAL.
</t>
    </r>
    <r>
      <rPr>
        <b/>
        <sz val="10"/>
        <rFont val="Calibri"/>
        <family val="2"/>
        <scheme val="minor"/>
      </rPr>
      <t xml:space="preserve">MARZO: </t>
    </r>
    <r>
      <rPr>
        <sz val="10"/>
        <rFont val="Calibri"/>
        <family val="2"/>
        <scheme val="minor"/>
      </rPr>
      <t xml:space="preserve">EN ESTE MES NO SE REALIZÓ LA ASIGNACIÓN DE NINGÚN SUBSIDIO PARA ADQUISICIÓN DE VIVIENDA NUEVA Y/O USADA A POBLACIÓN CON ENFOQUE DIFERENCIAL.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SIEMPRE QUE ALGUNOS DE ESTOS 5 HOGARES SEA CARACTERIZADO CON EL ENFOQUE DIFERENCIAL.
</t>
    </r>
    <r>
      <rPr>
        <b/>
        <sz val="10"/>
        <rFont val="Calibri"/>
        <family val="2"/>
        <scheme val="minor"/>
      </rPr>
      <t>ABRIL:</t>
    </r>
    <r>
      <rPr>
        <sz val="10"/>
        <rFont val="Calibri"/>
        <family val="2"/>
        <scheme val="minor"/>
      </rPr>
      <t xml:space="preserve"> EN EL MES DE ABRIL DE 2021, SE REALIZÓ LA ASIGNACIÓN DE 10 SUBSIDIOS PARA ADQUISICIÓN DE VIVIENDA NUEVA Y USADA DE REPOSICIÓN, A 10 HOGARES POBLACIÓN CON ENFOQUE DIFERENCIAL. DICHOS HOGARES SON MADRES CABEZA DE HOGAR Y POBLACIÓN VÍCTIMA DE DESPLAZAMIENTO FORZADO; DE CONFORMIDAD CON EL ARCHIVO ADJUNTO.
</t>
    </r>
    <r>
      <rPr>
        <b/>
        <sz val="10"/>
        <rFont val="Calibri"/>
        <family val="2"/>
        <scheme val="minor"/>
      </rPr>
      <t>MAYO:</t>
    </r>
    <r>
      <rPr>
        <sz val="10"/>
        <rFont val="Calibri"/>
        <family val="2"/>
        <scheme val="minor"/>
      </rPr>
      <t xml:space="preserve"> DEL TOTAL DE ASIGNACIONES DE SUBSIDIO MUNICIPAL DE VIVIENDA QUE TUVIERON LUGAR EN EL MES DE MAYO DE 2021, SE REALIZÓ LA ASIGNACIÓN DE 11 SUBSIDIOS PARA ADQUISICIÓN DE VIVIENDA NUEVA A 11 HOGARES QUE TIENEN LA CALIDAD DE POBLACIÓN CON ENFOQUE DIFERENCIAL. DICHOS HOGARES SON MADRES CABEZA DE HOGAR Y POBLACIÓN VÍCTIMA DE DESPLAZAMIENTO FORZADO; DE CONFORMIDAD CON EL ARCHIVO ADJUNTO.
</t>
    </r>
    <r>
      <rPr>
        <b/>
        <sz val="10"/>
        <rFont val="Calibri"/>
        <family val="2"/>
        <scheme val="minor"/>
      </rPr>
      <t>JUNIO:</t>
    </r>
    <r>
      <rPr>
        <sz val="10"/>
        <rFont val="Calibri"/>
        <family val="2"/>
        <scheme val="minor"/>
      </rPr>
      <t xml:space="preserve"> DEL TOTAL DE ASIGNACIONES DE SUBSIDIO MUNICIPAL DE VIVIENDA QUE TUVIERON LUGAR EN EL MES DE JUNIO DE 2021, SE REALIZÓ LA ASIGNACIÓN DE 4 SUBSIDIOS PARA ADQUISICIÓN DE VIVIENDA NUEVA A 4 HOGARES QUE TIENEN LA CALIDAD DE POBLACIÓN CON ENFOQUE DIFERENCIAL. DICHOS HOGARES SON MADRES CABEZA DE HOGAR; DE CONFORMIDAD CON EL ARCHIVO ADJUNTO.
</t>
    </r>
    <r>
      <rPr>
        <b/>
        <sz val="10"/>
        <rFont val="Calibri"/>
        <family val="2"/>
        <scheme val="minor"/>
      </rPr>
      <t xml:space="preserve">JULIO:  </t>
    </r>
    <r>
      <rPr>
        <sz val="10"/>
        <rFont val="Calibri"/>
        <family val="2"/>
        <scheme val="minor"/>
      </rPr>
      <t xml:space="preserve">EN EL MES DE JULIO DE 2021 NO SE REALIZÓ NINGUNA ASIGNACIÓN DE SUBSIDIO MUNICIPAL DE VIVIENDA PARA POBLACIÓN CON ENFOQUE DIFERENCIAL, PUESTO QUE EL HOGAR QUE FUE ASIGNADO EN EL MES DE JULIO, NO SE ENCUENTRA CARACTERIZADO DENTRO DE NINGÚN TIPO DE LAS POBLACIONES DE DICHO ENFOQUE.                                                                                                                                                   </t>
    </r>
    <r>
      <rPr>
        <b/>
        <sz val="10"/>
        <rFont val="Calibri"/>
        <family val="2"/>
        <scheme val="minor"/>
      </rPr>
      <t xml:space="preserve">AGOSTO: </t>
    </r>
    <r>
      <rPr>
        <sz val="10"/>
        <rFont val="Calibri"/>
        <family val="2"/>
        <scheme val="minor"/>
      </rPr>
      <t xml:space="preserve"> DEL TOTAL DE LAS 15 ASIGNACIONES DE SUBSIDIO MUNICIPAL DE VIVIENDA NUEVA Y/O USADA QUE TUVIERON LUGAR EN EL MES DE AGOSTO DE 2021, SE REALIZÓ LA ASIGNACIÓN DE 12 SUBSIDIOS PARA ADQUISICIÓN DE VIVIENDA A 12 HOGARES QUE TIENEN LA CALIDAD DE POBLACIÓN CON ENFOQUE DIFERENCIAL, DE CONFORMIDAD CON LA INFORMACIÓN REPORTADA POR EL ÁREA DE PROYECTOS ESTRATÉGICOS, AL SER HOGARES POBLACIÓN REASENTADA POR OBRA PÚBLICA O DE INTERÉS GENERAL. DICHOS HOGARES TIENEN LA CALIDAD DE: CABEZAS DE HOGAR, PERSONAS EN SITUACIÓN DE DISCAPACIDAD Y VÍCTIMAS DE DESPLAZAMIENTO; DE CONFORMIDAD CON EL ARCHIVO ADJUNTO.</t>
    </r>
  </si>
  <si>
    <r>
      <rPr>
        <b/>
        <sz val="10"/>
        <rFont val="Calibri"/>
        <family val="2"/>
        <scheme val="minor"/>
      </rPr>
      <t>ENERO:</t>
    </r>
    <r>
      <rPr>
        <sz val="10"/>
        <rFont val="Calibri"/>
        <family val="2"/>
        <scheme val="minor"/>
      </rPr>
      <t xml:space="preserve"> DURANTE EL PRESENTE MES SE REALIZAN LOS ACERCAMIENTOS CON CAMACOL, A FIN DE QUE SE BRINDE INFORMACIÓN RESPECTO A LAS ASIGNACIONES QUE SE REALIZAN EN CADA PERIODO.
</t>
    </r>
    <r>
      <rPr>
        <b/>
        <sz val="10"/>
        <rFont val="Calibri"/>
        <family val="2"/>
        <scheme val="minor"/>
      </rPr>
      <t>FEBRERO:</t>
    </r>
    <r>
      <rPr>
        <sz val="10"/>
        <rFont val="Calibri"/>
        <family val="2"/>
        <scheme val="minor"/>
      </rPr>
      <t xml:space="preserve"> DURANTE EL PRESENTE MES SE REALIZAN LOS ACERCAMIENTOS CON CAMACOL, A FIN DE QUE SE BRINDE INFORMACIÓN RESPECTO A LAS ASIGNACIONES QUE SE REALIZAN EN CADA PERIODO.
</t>
    </r>
    <r>
      <rPr>
        <b/>
        <sz val="10"/>
        <rFont val="Calibri"/>
        <family val="2"/>
        <scheme val="minor"/>
      </rPr>
      <t>MARZO:</t>
    </r>
    <r>
      <rPr>
        <sz val="10"/>
        <rFont val="Calibri"/>
        <family val="2"/>
        <scheme val="minor"/>
      </rPr>
      <t xml:space="preserve"> PARA EL PRESENTE PERIODO, CORRESPONDIENTE AL MES DE MARZO DE 2021, AUN NO SE CUENTA CON LA INFORMACIÓN DEL NUMERO DE FAMILIAS BENEFICIADAS CON EL SUBSIDIO DE VIVIENDA NUEVA O USADA, SE ADELANTAN GESTIONES ANTE CAMACOL PARA EL SUMINISTRO DE LA INFORMACION.
</t>
    </r>
    <r>
      <rPr>
        <b/>
        <sz val="10"/>
        <rFont val="Calibri"/>
        <family val="2"/>
        <scheme val="minor"/>
      </rPr>
      <t>ABRIL:</t>
    </r>
    <r>
      <rPr>
        <sz val="10"/>
        <rFont val="Calibri"/>
        <family val="2"/>
        <scheme val="minor"/>
      </rPr>
      <t xml:space="preserve"> PARA EL PRESENTE PERIODO, CORRESPONDIENTE AL MES DE ABRIL DE 2021, AUN NO SE CUENTA CON LA INFORMACIÓN DEL NUMERO DE FAMILIAS BENEFICIADAS CON EL SUBSIDIO DE VIVIENDA NUEVA O USADA, SE ADELANTAN GESTIONES ANTE CAMACOL PARA EL SUMINISTRO DE LA INFORMACION.
</t>
    </r>
    <r>
      <rPr>
        <b/>
        <sz val="10"/>
        <rFont val="Calibri"/>
        <family val="2"/>
        <scheme val="minor"/>
      </rPr>
      <t xml:space="preserve">MAYO: </t>
    </r>
    <r>
      <rPr>
        <sz val="10"/>
        <rFont val="Calibri"/>
        <family val="2"/>
        <scheme val="minor"/>
      </rPr>
      <t xml:space="preserve">PARA EL PRESENTE PERIODO, CORRESPONDIENTE AL MES DE MAYO DE 2021, AUN NO SE CUENTA CON LA INFORMACIÓN DEL NUMERO DE FAMILIAS BENEFICIADAS CON EL SUBSIDIO DE VIVIENDA NUEVA O USADA, SE ENVIÓ OFICIO A  CAMACOL CON EL FIN DE ESTABLECER UN ENLACE QUE NOS PUEDA SUMINISTRAR LA INFORMACIÓN MENSUAL .
</t>
    </r>
    <r>
      <rPr>
        <b/>
        <sz val="10"/>
        <rFont val="Calibri"/>
        <family val="2"/>
        <scheme val="minor"/>
      </rPr>
      <t xml:space="preserve">JUNIO: </t>
    </r>
    <r>
      <rPr>
        <sz val="10"/>
        <rFont val="Calibri"/>
        <family val="2"/>
        <scheme val="minor"/>
      </rPr>
      <t xml:space="preserve">PARA EL PERIODO CORRESPONDIENTE AL MES DE JUNIO DE 2021, AUN NO SE CUENTA CON LA INFORMACIÓN DEL NUMERO DE FAMILIAS BENEFICIADAS CON EL SUBSIDIO DE VIVIENDA NUEVA O USADA, SE ADELANTAN GESTIONES ANTE CAMACOL PARA EL SUMINISTRO DE LA MISMA
</t>
    </r>
    <r>
      <rPr>
        <b/>
        <sz val="10"/>
        <rFont val="Calibri"/>
        <family val="2"/>
        <scheme val="minor"/>
      </rPr>
      <t>JULIO:</t>
    </r>
    <r>
      <rPr>
        <sz val="10"/>
        <rFont val="Calibri"/>
        <family val="2"/>
        <scheme val="minor"/>
      </rPr>
      <t xml:space="preserve"> PARA EL PERIODO CORRESPONDIENTE AL MES DE JUNIO DE 2021, AUN NO SE CUENTA CON LA INFORMACIÓN DEL NUMERO DE FAMILIAS BENEFICIADAS CON EL SUBSIDIO DE VIVIENDA NUEVA O USADA, SE ADELANTAN GESTIONES ANTE CAMACOL PARA EL SUMINISTRO DE LA MISMA.       
 </t>
    </r>
    <r>
      <rPr>
        <b/>
        <sz val="10"/>
        <rFont val="Calibri"/>
        <family val="2"/>
        <scheme val="minor"/>
      </rPr>
      <t xml:space="preserve">AGOSTO: </t>
    </r>
    <r>
      <rPr>
        <sz val="10"/>
        <rFont val="Calibri"/>
        <family val="2"/>
        <scheme val="minor"/>
      </rPr>
      <t xml:space="preserve">CAMACOL EN EL MES DE AGOSTO DE 2021, EFECTUÓ REPORTE AL ISVIMED, DONDE INFORMA QUE, DESDE JUNIO DEL AÑO 2020, SE HA CONSTRUIDO 1.899 VIVIENDAS DE INTERÉS PRIORITARIO Y VIVIENDA DE INTERÉS SOCIAL, DONDE 219 FAMILIAS LOGRARON ADQUIRIR VIVIENDA DE INTERÉS PRIORITARIO Y 1.749 FAMILIAS RECIBIERON VIVIENDAS DE INTERÉS SOCIAL, LO QUE HA PERMITIDO REDUCIR EL DÉFICIT CUANTITATIVO DE VIVIENDA EN LA CIUDAD DE MEDELLÍN, A TRAVÉS DE LA ALIANZA CON CAMACOL ANTIOQUIA.                                                                                                                                                                                                                                                                                                                                       </t>
    </r>
    <r>
      <rPr>
        <b/>
        <sz val="10"/>
        <rFont val="Calibri"/>
        <family val="2"/>
        <scheme val="minor"/>
      </rPr>
      <t xml:space="preserve"> SEPTIEMBRE: </t>
    </r>
    <r>
      <rPr>
        <sz val="10"/>
        <rFont val="Calibri"/>
        <family val="2"/>
        <scheme val="minor"/>
      </rPr>
      <t>CAMACOL EN EL MES DE AGOSTO DE 2021, EFECTUÓ REPORTE AL ISVIMED, DONDE INFORMA QUE, DESDE JUNIO DEL AÑO 2020, SE HA CONSTRUIDO 2.330 VIVIENDAS DE INTERÉS PRIORITARIO Y VIVIENDA DE INTERÉS SOCIAL, DONDE 240 FAMILIAS LOGRARON ADQUIRIR VIVIENDA DE INTERÉS PRIORITARIO Y 2.090 FAMILIAS RECIBIERON VIVIENDAS DE INTERÉS SOCIAL, LO QUE HA PERMITIDO REDUCIR EL DÉFICIT CUANTITATIVO DE VIVIENDA EN LA CIUDAD DE MEDELLÍN, A TRAVÉS DE LA ALIANZA CON CAMACOL ANTIOQUIA.</t>
    </r>
  </si>
  <si>
    <r>
      <rPr>
        <b/>
        <sz val="10"/>
        <rFont val="Calibri"/>
        <family val="2"/>
        <scheme val="minor"/>
      </rPr>
      <t>ENERO:</t>
    </r>
    <r>
      <rPr>
        <sz val="10"/>
        <rFont val="Calibri"/>
        <family val="2"/>
        <scheme val="minor"/>
      </rPr>
      <t xml:space="preserve"> NO SE REPORTO INFORMACIÓN.
</t>
    </r>
    <r>
      <rPr>
        <b/>
        <sz val="10"/>
        <rFont val="Calibri"/>
        <family val="2"/>
        <scheme val="minor"/>
      </rPr>
      <t>FEBRERO:</t>
    </r>
    <r>
      <rPr>
        <sz val="10"/>
        <rFont val="Calibri"/>
        <family val="2"/>
        <scheme val="minor"/>
      </rPr>
      <t xml:space="preserve"> EN EL MES DE FEBRERO DE 2021, SE REALIZÓ LA ASIGNACIÓN DE 2 SUBSIDIOS MUNICIPALES PARA ADQUISICIÓN DE VIVIENDA USADA DE REPOSICIÓN, A 2 GRUPOS FAMILIARES DISCRIMINADOS DE LA SIGUIENTE MANERA: 1 HOGAR PERTENECIENTE A POBLACIÓN REASENTADA POR HABITAR ZONAS DE ALTO RIESGO NO MITIGABLE O AFECTADAS POR DESASTRE NATURAL, ANTROPOGÉNICO O POR CALAMIDAD; Y 1 HOGAR PERTENECIENTE A POBLACIÓN SUJETO DE REASENTAMIENTO POR OBRAS DE INTERÉS GENERAL, DE CONFORMIDAD CON EL ARCHIVO ADJUNTO.
</t>
    </r>
    <r>
      <rPr>
        <b/>
        <sz val="10"/>
        <rFont val="Calibri"/>
        <family val="2"/>
        <scheme val="minor"/>
      </rPr>
      <t>MARZO:</t>
    </r>
    <r>
      <rPr>
        <sz val="10"/>
        <rFont val="Calibri"/>
        <family val="2"/>
        <scheme val="minor"/>
      </rPr>
      <t xml:space="preserve"> EN ESTE MES NO SE REALIZÓ LA ASIGNACIÓN DE NINGÚN SUBSIDIO PARA ADQUISICIÓN DE VIVIENDA NUEVA Y/O USADA A POBLACIÓN EN DÉFICIT CUANTITATIVO DE VIVIENDA. NO OBSTANTE LO ANTERIOR, SE INDICA QUE, SE ENCUENTRAN PROYECTADAS LAS MINUTAS DE 5 ACTOS ADMINISTRATIVOS DE ASIGNACIÓN DE SMV PARA ADQUISICIÓN DE VIVIENDA NUEVA EN DIFERENTES PROYECTOS HABITACIONALES (URBANIZACIÓN LA MONTAÑA BLOQUES 8 Y 9, URBANIZACIÓN CIUDAD DEL ESTE ETAPAS A Y B, URBANIZACIÓN ALTOS DE CALASANZ ETAPA II Y URBANIZACIÓN FLORES DEL CAMPO), DE LAS CUALES SE ESTÁ A LA ESPERA DE ALGUNOS DOCUMENTOS DEL HOGAR ACTUALIZADOS A LA FECHA, CON EL FIN DE PROCEDER CON LA CORRECTA ASIGNACIÓN DEL SMV PARA EL MES DE ABRIL DE 2021.
</t>
    </r>
    <r>
      <rPr>
        <b/>
        <sz val="10"/>
        <rFont val="Calibri"/>
        <family val="2"/>
        <scheme val="minor"/>
      </rPr>
      <t>ABRIL</t>
    </r>
    <r>
      <rPr>
        <sz val="10"/>
        <rFont val="Calibri"/>
        <family val="2"/>
        <scheme val="minor"/>
      </rPr>
      <t xml:space="preserve">: EN EL MES DE ABRIL DE 2021, SE REALIZÓ LA ASIGNACIÓN DE 11 SUBSIDIOS MUNICIPALES PARA ADQUISICIÓN DE VIVIENDA USADA DE REPOSICIÓN Y PARA ADQUISICIÓN DE VIVIENDA NUEVA, A 11 HOGARES DISCRIMINADOS DE LA SIGUIENTE MANERA: 5 HOGARES PERTENECIENTES A POBLACIÓN REASENTADA POR HABITAR ZONAS DE ALTO RIESGO NO MITIGABLE O AFECTADAS POR DESASTRE NATURAL, ANTROPOGÉNICO O POR CALAMIDAD; 3 HOGARES PERTENECIENTES A POBLACIÓN SUJETO DE REASENTAMIENTO POR OBRAS DE INTERÉS GENERAL; 2 HOGARES POBLACIÓN DEMANDA LIBRE Y 1 HOGAR POBLACIÓN VÍCTIMA DE DESPLAZAMIENTO FORZADO, EN EL MARCO DEL PROGRAMA NACIONAL DE VIVIENDA GRATUITA; DE CONFORMIDAD CON EL ARCHIVO ADJUNTO.
</t>
    </r>
    <r>
      <rPr>
        <b/>
        <sz val="10"/>
        <rFont val="Calibri"/>
        <family val="2"/>
        <scheme val="minor"/>
      </rPr>
      <t>MAYO:</t>
    </r>
    <r>
      <rPr>
        <sz val="10"/>
        <rFont val="Calibri"/>
        <family val="2"/>
        <scheme val="minor"/>
      </rPr>
      <t xml:space="preserve"> EN EL MES DE MAYO DE 2021, SE REALIZÓ LA ASIGNACIÓN DE 15 SUBSIDIOS MUNICIPALES PARA ADQUISICIÓN DE VIVIENDA NUEVA, A 15 HOGARES DISCRIMINADOS DE LA SIGUIENTE MANERA: 14 HOGARES PERTENECIENTES A POBLACIÓN SUJETO DE REASENTAMIENTO POR OBRAS DE INTERÉS GENERAL, EN EL MARCO DEL CONTRATO INTERADMINISTRATIVO 46000057661 DE 2014, SUSCRITO ENTRE LA EMPRESA DE DESARROLLO URBANO - EDU Y EL MUNICIPIO DE MEDELLÍN - SECRETARÍA DE INFRAESTRUCTURA FÍSICA (PROYECTO MEJORAMIENTO INTEGRAL DE BARRIOS); Y Y 1 HOGAR POBLACIÓN VÍCTIMA DE DESPLAZAMIENTO FORZADO, EN EL MARCO DEL PROGRAMA NACIONAL DE VIVIENDA GRATUITA; DE CONFORMIDAD CON EL ARCHIVO ADJUNTO.
</t>
    </r>
    <r>
      <rPr>
        <b/>
        <sz val="10"/>
        <rFont val="Calibri"/>
        <family val="2"/>
        <scheme val="minor"/>
      </rPr>
      <t>JUNIO:</t>
    </r>
    <r>
      <rPr>
        <sz val="10"/>
        <rFont val="Calibri"/>
        <family val="2"/>
        <scheme val="minor"/>
      </rPr>
      <t xml:space="preserve"> EN EL MES DE JUNIO DE 2021, SE REALIZÓ LA ASIGNACIÓN DE 13 SUBSIDIOS MUNICIPALES PARA ADQUISICIÓN DE VIVIENDA NUEVA EN EL PROYECTO HABITACIONAL VENTTO 1, A 13 HOGARES PERTENECIENTES A POBLACIÓN SUJETO DE REASENTAMIENTO POR HABITAR ZONAS DE ALTO RIESGO NO MITIGABLE O AFECTADAS POR DESASTRE NATURAL, ANTROPOGÉNICO O POR CALAMIDAD; DE CONFORMIDAD CON EL ARCHIVO ADJUNTO.
</t>
    </r>
    <r>
      <rPr>
        <b/>
        <sz val="10"/>
        <rFont val="Calibri"/>
        <family val="2"/>
        <scheme val="minor"/>
      </rPr>
      <t xml:space="preserve">JULIO: </t>
    </r>
    <r>
      <rPr>
        <sz val="10"/>
        <rFont val="Calibri"/>
        <family val="2"/>
        <scheme val="minor"/>
      </rPr>
      <t xml:space="preserve">EN EL MES DE JULIO DE 2021, SE REALIZÓ LA ASIGNACIÓN DE 1 SUBSIDIO MUNICIPAL PARA ADQUISICIÓN DE VIVIENDA USADA DE REPOSICIÓN, A 1 HOGAR PERTENECIENTE A POBLACIÓN SUJETO DE REASENTAMIENTO POR OBRAS DE INTERÉS GENERAL -METROCABLE PICACHO; DE CONFORMIDAD CON EL ARCHIVO ADJUNTO. SE INDICA QUE, LA BAJA ASIGNACIÓN DE SUBSIDIOS DEL MES DE JULIO DE 2021 SE DEBE A QUE NO FUERON REMITIDOS MÁS EXPEDIENTES A LA SUBDIRECCIÓN JURÍDICA PARA SU RESPECTIVA REVISIÓN, POR PARTE DE LA SUBDIRECCIÓN POBLACIONAL. EN EL MOMENTO EN QUE SEAN REMITIDOS MÁS EXPEDIENTES DE HOGARES POSTULADOS AL SMV, A LA SUBDIRECCIÓN JURÍDICA, ESTOS SERÁN REVISADOS Y ASIGNADOS, SIEMPRE QUE CUMPLAN CON LOS REQUISITOS ESTABLECIDOS EN EL DECRETO MUNICIPAL 1053 DE 2020.  </t>
    </r>
    <r>
      <rPr>
        <b/>
        <sz val="10"/>
        <rFont val="Calibri"/>
        <family val="2"/>
        <scheme val="minor"/>
      </rPr>
      <t xml:space="preserve"> 
AGOSTO: </t>
    </r>
    <r>
      <rPr>
        <sz val="10"/>
        <rFont val="Calibri"/>
        <family val="2"/>
        <scheme val="minor"/>
      </rPr>
      <t xml:space="preserve">EN EL MES DE AGOSTO DE 2021, SE REALIZÓ LA ASIGNACIÓN DE 15 SUBSIDIOS MUNICIPALES PARA ADQUISICIÓN DE VIVIENDA NUEVA Y ADQUISICIÓN DE VIVIENDA USADA DE REPOSICIÓN, A 15 HOGARES PERTENECIENTES A POBLACIÓN SUJETO DE REASENTAMIENTO POR OBRAS DE INTERÉS GENERAL, DE CONFORMIDAD CON EL ARCHIVO ADJUNTO, A LOS HOGARES QUE CUMPLIERON CON LOS REQUISITOS ESTABLECIDOS EN EL DECRETO MUNICIPAL 1053 DE 2020.                                                                                                                         </t>
    </r>
    <r>
      <rPr>
        <b/>
        <sz val="10"/>
        <rFont val="Calibri"/>
        <family val="2"/>
        <scheme val="minor"/>
      </rPr>
      <t>SEPTIEMBRE:</t>
    </r>
    <r>
      <rPr>
        <sz val="10"/>
        <rFont val="Calibri"/>
        <family val="2"/>
        <scheme val="minor"/>
      </rPr>
      <t xml:space="preserve"> EN EL MES DE SEPTIEMBRE DE 2021, SE REALIZÓ LA ASIGNACIÓN DE 26 SUBSIDIOS MUNICIPALES PARA ADQUISICIÓN DE VIVIENDA NUEVA Y ADQUISICIÓN DE VIVIENDA USADA DE REPOSICIÓN, A 26 HOGARES PERTENECIENTES A POBLACIÓN SUJETO DE REASENTAMIENTO POR OBRA DE INTERÉS GENERAL, A LOS HOGARES QUE CUMPLIERON CON LOS REQUISITOS ESTABLECIDOS EN EL DECRETO MUNICIPAL 1053 DE 2020; DE CONFORMIDAD CON EL ARCHIVO ADJUNTO.</t>
    </r>
  </si>
  <si>
    <r>
      <rPr>
        <b/>
        <sz val="10"/>
        <rFont val="Calibri"/>
        <family val="2"/>
        <scheme val="minor"/>
      </rPr>
      <t>ENERO:</t>
    </r>
    <r>
      <rPr>
        <sz val="10"/>
        <rFont val="Calibri"/>
        <family val="2"/>
        <scheme val="minor"/>
      </rPr>
      <t xml:space="preserve"> SE ASIGNARON SUBSIDIOS ASÍ: DE LAS RESOLUCIONES: 5 POR (203) ASIGNACIONES, 6 POR (159), 7 POR (64), 8 POR (16) Y 9 POR (134) PARA UN TOTAL DE (576) ASIGNACIONES.
</t>
    </r>
    <r>
      <rPr>
        <b/>
        <sz val="10"/>
        <rFont val="Calibri"/>
        <family val="2"/>
        <scheme val="minor"/>
      </rPr>
      <t>FEBRERO:</t>
    </r>
    <r>
      <rPr>
        <sz val="10"/>
        <rFont val="Calibri"/>
        <family val="2"/>
        <scheme val="minor"/>
      </rPr>
      <t xml:space="preserve"> NO SE GENERÓ ASIGNACIONES, YA QUE EL PROCESO SE ENCUENTRA EN REVISIÓN TÉNICA, Y POSTERIORMENTE PASA A REVISIÓN SOCIAL Y JURÍDICA.
</t>
    </r>
    <r>
      <rPr>
        <b/>
        <sz val="10"/>
        <rFont val="Calibri"/>
        <family val="2"/>
        <scheme val="minor"/>
      </rPr>
      <t>MARZO:</t>
    </r>
    <r>
      <rPr>
        <sz val="10"/>
        <rFont val="Calibri"/>
        <family val="2"/>
        <scheme val="minor"/>
      </rPr>
      <t xml:space="preserve"> NO SE CUENTA CON FLUJO DE CAJA PARA EXPEDIR RESOLUCIONES NUEVAS DE ASIGNACIÓN DE SUBSIDIOS.</t>
    </r>
    <r>
      <rPr>
        <b/>
        <sz val="10"/>
        <rFont val="Calibri"/>
        <family val="2"/>
        <scheme val="minor"/>
      </rPr>
      <t xml:space="preserve">
ABRIL:</t>
    </r>
    <r>
      <rPr>
        <sz val="10"/>
        <rFont val="Calibri"/>
        <family val="2"/>
        <scheme val="minor"/>
      </rPr>
      <t xml:space="preserve"> NO SE CUENTA CON FLUJO DE CAJA PARA EXPEDIR RESOLUCIONES NUEVAS DE ASIGNACIÓN DE SUBSIDIOS.                                                                                                                                   </t>
    </r>
    <r>
      <rPr>
        <b/>
        <sz val="10"/>
        <rFont val="Calibri"/>
        <family val="2"/>
        <scheme val="minor"/>
      </rPr>
      <t>MAYO:</t>
    </r>
    <r>
      <rPr>
        <sz val="10"/>
        <rFont val="Calibri"/>
        <family val="2"/>
        <scheme val="minor"/>
      </rPr>
      <t xml:space="preserve"> NO SE SOLICITÓ POR PARTE DEL ORDENADOR DEL GASTO Y LA SUBDIRECCIÓN CORRESPONDIENTE LA EXPEDICIÓN DE ACTOS ADMINISTRATIVOS PARA ASIGNACIÓN DE SUBSIDIOS DE MEJORAMIENTOS DE VIVIENDA.
</t>
    </r>
    <r>
      <rPr>
        <b/>
        <sz val="10"/>
        <rFont val="Calibri"/>
        <family val="2"/>
        <scheme val="minor"/>
      </rPr>
      <t>JUNIO:</t>
    </r>
    <r>
      <rPr>
        <sz val="10"/>
        <rFont val="Calibri"/>
        <family val="2"/>
        <scheme val="minor"/>
      </rPr>
      <t xml:space="preserve"> NO SE SOLICITÓ POR PARTE DEL ORDENADOR DEL GASTO Y LA SUBDIRECCIÓN CORRESPONDIENTE LA EXPEDICIÓN DE ACTOS ADMINISTRATIVOS PARA ASIGNACIÓN DE SUBSIDIOS DE MEJORAMIENTOS DE VIVIENDA. 
</t>
    </r>
    <r>
      <rPr>
        <b/>
        <sz val="10"/>
        <rFont val="Calibri"/>
        <family val="2"/>
        <scheme val="minor"/>
      </rPr>
      <t xml:space="preserve">JULIO: </t>
    </r>
    <r>
      <rPr>
        <sz val="10"/>
        <rFont val="Calibri"/>
        <family val="2"/>
        <scheme val="minor"/>
      </rPr>
      <t xml:space="preserve"> NO SE SOLICITÓ POR PARTE DEL ORDENADOR DEL GASTO Y LA SUBDIRECCIÓN CORRESPONDIENTE LA EXPEDICIÓN DE ACTOS ADMINISTRATIVOS PARA ASIGNACIÓN DE SUBSIDIOS DE MEJORAMIENTOS DE VIVIENDA.                                                                                                                                                                                                                                                                                </t>
    </r>
    <r>
      <rPr>
        <b/>
        <sz val="10"/>
        <rFont val="Calibri"/>
        <family val="2"/>
        <scheme val="minor"/>
      </rPr>
      <t xml:space="preserve">AGOSTO: </t>
    </r>
    <r>
      <rPr>
        <sz val="10"/>
        <rFont val="Calibri"/>
        <family val="2"/>
        <scheme val="minor"/>
      </rPr>
      <t xml:space="preserve">NO SE SOLICITÓ POR PARTE DEL ORDENADOR DEL GASTO Y LA SUBDIRECCIÓN CORRESPONDIENTE LA EXPEDICIÓN DE ACTOS ADMINISTRATIVOS PARA ASIGNACIÓN DE SUBSIDIOS DE MEJORAMIENTOS DE VIVIENDA.                                                                                                                                                                                                                                                                                    </t>
    </r>
    <r>
      <rPr>
        <b/>
        <sz val="10"/>
        <rFont val="Calibri"/>
        <family val="2"/>
        <scheme val="minor"/>
      </rPr>
      <t>SEPTIEMBRE:</t>
    </r>
    <r>
      <rPr>
        <sz val="10"/>
        <rFont val="Calibri"/>
        <family val="2"/>
        <scheme val="minor"/>
      </rPr>
      <t xml:space="preserve"> NO SE SOLICITÓ POR PARTE DEL ORDENADOR DEL GASTO Y LA SUBDIRECCIÓN CORRESPONDIENTE LA EXPEDICIÓN DE ACTOS ADMINISTRATIVOS PARA ASIGNACIÓN DE SUBSIDIOS DE MEJORAMIENTOS DE VIVIENDA</t>
    </r>
  </si>
  <si>
    <r>
      <rPr>
        <b/>
        <sz val="10"/>
        <rFont val="Calibri"/>
        <family val="2"/>
        <scheme val="minor"/>
      </rPr>
      <t>ENERO:</t>
    </r>
    <r>
      <rPr>
        <sz val="10"/>
        <rFont val="Calibri"/>
        <family val="2"/>
        <scheme val="minor"/>
      </rPr>
      <t xml:space="preserve"> EN ESTE PERIODO NO SE REPORTO INFORMACIÓN.
</t>
    </r>
    <r>
      <rPr>
        <b/>
        <sz val="10"/>
        <rFont val="Calibri"/>
        <family val="2"/>
        <scheme val="minor"/>
      </rPr>
      <t>FEBRERO:</t>
    </r>
    <r>
      <rPr>
        <sz val="10"/>
        <rFont val="Calibri"/>
        <family val="2"/>
        <scheme val="minor"/>
      </rPr>
      <t xml:space="preserve">NO SE REALIZARON ASIGNACIONES DEBIDO A QUE DE UNA PARTE SE BUSCA AMPLIAR EL ALCANCE DEL CONTRATO, POR LA FALTA DE FAMILIAS QUE CUMPLAN LOS REQUISITOS ESTIPULADOS EN EL DECRETO 1053 - 2020. DE OTRA PARTE, LAS ADMINISTRACIONES PASADAS HA INVERTIDO RECURSO EN CORREGIMIENTOS, COPANDO LA MAYOR CANTIDAD DE EJECUCIONES VIABLES.
</t>
    </r>
    <r>
      <rPr>
        <b/>
        <sz val="10"/>
        <rFont val="Calibri"/>
        <family val="2"/>
        <scheme val="minor"/>
      </rPr>
      <t>MARZO</t>
    </r>
    <r>
      <rPr>
        <sz val="10"/>
        <rFont val="Calibri"/>
        <family val="2"/>
        <scheme val="minor"/>
      </rPr>
      <t xml:space="preserve">: NO SE CUENTA CON FLUJO DE CAJA PARA EXPEDIR RESOLUCIONES NUEVAS DE ASIGNACIÓN DE SUBSIDIOS.
</t>
    </r>
    <r>
      <rPr>
        <b/>
        <sz val="10"/>
        <rFont val="Calibri"/>
        <family val="2"/>
        <scheme val="minor"/>
      </rPr>
      <t>ABRIL:</t>
    </r>
    <r>
      <rPr>
        <sz val="10"/>
        <rFont val="Calibri"/>
        <family val="2"/>
        <scheme val="minor"/>
      </rPr>
      <t xml:space="preserve"> NO SE CUENTA CON FLUJO DE CAJA PARA EXPEDIR RESOLUCIONES NUEVAS DE ASIGNACIÓN DE SUBSIDIOS.
</t>
    </r>
    <r>
      <rPr>
        <b/>
        <sz val="10"/>
        <rFont val="Calibri"/>
        <family val="2"/>
        <scheme val="minor"/>
      </rPr>
      <t>MAYO:</t>
    </r>
    <r>
      <rPr>
        <sz val="10"/>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10"/>
        <rFont val="Calibri"/>
        <family val="2"/>
        <scheme val="minor"/>
      </rPr>
      <t>JUNIO:</t>
    </r>
    <r>
      <rPr>
        <sz val="10"/>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10"/>
        <rFont val="Calibri"/>
        <family val="2"/>
        <scheme val="minor"/>
      </rPr>
      <t>JULIO:</t>
    </r>
    <r>
      <rPr>
        <sz val="10"/>
        <rFont val="Calibri"/>
        <family val="2"/>
        <scheme val="minor"/>
      </rPr>
      <t xml:space="preserve"> NO SE SOLICITÓ POR PARTE DEL ORDENADOR DEL GASTO Y LA SUBDIRECCIÓN CORRESPONDIENTE LA EXPEDICIÓN DE ACTOS ADMINISTRATIVOS PARA ASIGNACIÓN DE SUBSIDIOS DE MEJORAMIENTOS DE VIVIENDA EN LOS CORREGIMIENTOS.                                                                                                                                                                                                                               </t>
    </r>
    <r>
      <rPr>
        <b/>
        <sz val="10"/>
        <rFont val="Calibri"/>
        <family val="2"/>
        <scheme val="minor"/>
      </rPr>
      <t>AGOSTO:</t>
    </r>
    <r>
      <rPr>
        <sz val="10"/>
        <rFont val="Calibri"/>
        <family val="2"/>
        <scheme val="minor"/>
      </rPr>
      <t xml:space="preserve"> NO SE SOLICITÓ POR PARTE DEL ORDENADOR DEL GASTO Y LA SUBDIRECCIÓN CORRESPONDIENTE LA EXPEDICIÓN DE ACTOS ADMINISTRATIVOS PARA ASIGNACIÓN DE SUBSIDIOS DE MEJORAMIENTOS DE VIVIENDA EN LA ZONA RURAL.                                                                                                                                                                                                                          </t>
    </r>
    <r>
      <rPr>
        <b/>
        <sz val="10"/>
        <rFont val="Calibri"/>
        <family val="2"/>
        <scheme val="minor"/>
      </rPr>
      <t>SEPTIEMBRE:</t>
    </r>
    <r>
      <rPr>
        <sz val="10"/>
        <rFont val="Calibri"/>
        <family val="2"/>
        <scheme val="minor"/>
      </rPr>
      <t>NO SE SOLICITÓ POR PARTE DEL ORDENADOR DEL GASTO Y LA SUBDIRECCIÓN CORRESPONDIENTE LA EXPEDICIÓN DE ACTOS ADMINISTRATIVOS PARA ASIGNACIÓN DE SUBSIDIOS DE MEJORAMIENTOS DE VIVIENDA EN LA ZONA RURAL.</t>
    </r>
  </si>
  <si>
    <r>
      <rPr>
        <b/>
        <sz val="10"/>
        <rFont val="Calibri"/>
        <family val="2"/>
        <scheme val="minor"/>
      </rPr>
      <t xml:space="preserve">ENERO: </t>
    </r>
    <r>
      <rPr>
        <sz val="10"/>
        <rFont val="Calibri"/>
        <family val="2"/>
        <scheme val="minor"/>
      </rPr>
      <t xml:space="preserve">MEDIANTE RESOLUCIÓN 11 - 2021 , SE ASIGNARON (143) SUBSIDIOS.
</t>
    </r>
    <r>
      <rPr>
        <b/>
        <sz val="10"/>
        <rFont val="Calibri"/>
        <family val="2"/>
        <scheme val="minor"/>
      </rPr>
      <t>FEBRERO:</t>
    </r>
    <r>
      <rPr>
        <sz val="10"/>
        <rFont val="Calibri"/>
        <family val="2"/>
        <scheme val="minor"/>
      </rPr>
      <t xml:space="preserve">NO HUBO ASIGNACIÓN, DEBIDO A QUE EL PROCESO SE ENCUENTRA EN REVISIÓN TÉNICA, PARA POSTERIORMENTE PASAR A REVISIÓN SOCIAL Y JURÍDICA.
</t>
    </r>
    <r>
      <rPr>
        <b/>
        <sz val="10"/>
        <rFont val="Calibri"/>
        <family val="2"/>
        <scheme val="minor"/>
      </rPr>
      <t xml:space="preserve">MARZO: </t>
    </r>
    <r>
      <rPr>
        <sz val="10"/>
        <rFont val="Calibri"/>
        <family val="2"/>
        <scheme val="minor"/>
      </rPr>
      <t xml:space="preserve">NO SE CUENTA CON FLUJO DE CAJA PARA EXPEDIR RESOLUCIONES NUEVAS DE ASIGNACIÓN DE SUBSIDIOS.
</t>
    </r>
    <r>
      <rPr>
        <b/>
        <sz val="10"/>
        <rFont val="Calibri"/>
        <family val="2"/>
        <scheme val="minor"/>
      </rPr>
      <t xml:space="preserve">ABRIL: </t>
    </r>
    <r>
      <rPr>
        <sz val="10"/>
        <rFont val="Calibri"/>
        <family val="2"/>
        <scheme val="minor"/>
      </rPr>
      <t xml:space="preserve">NO SE CUENTA CON FLUJO DE CAJA PARA EXPEDIR RESOLUCIONES NUEVAS DE ASIGNACIÓN DE SUBSIDIOS.
</t>
    </r>
    <r>
      <rPr>
        <b/>
        <sz val="10"/>
        <rFont val="Calibri"/>
        <family val="2"/>
        <scheme val="minor"/>
      </rPr>
      <t>MAYO:</t>
    </r>
    <r>
      <rPr>
        <sz val="10"/>
        <rFont val="Calibri"/>
        <family val="2"/>
        <scheme val="minor"/>
      </rPr>
      <t xml:space="preserve"> NO SE SOLICITÓ POR PARTE DEL ORDENADOR DEL GASTO Y LA SUBDIRECCIÓN CORRESPONDIENTE LA EXPEDICIÓN DE ACTOS ADMINISTRATIVOS PARA ASIGNACIÓN DE SUBSIDIOS DE MEJORAMIENTOS DE HOGARES CON ENFOQUE DIFERENCIAL BENEFICIADOS CON MEJORAMIENTO SIN BARRERAS.
</t>
    </r>
    <r>
      <rPr>
        <b/>
        <sz val="10"/>
        <rFont val="Calibri"/>
        <family val="2"/>
        <scheme val="minor"/>
      </rPr>
      <t xml:space="preserve">JUNIO: </t>
    </r>
    <r>
      <rPr>
        <sz val="10"/>
        <rFont val="Calibri"/>
        <family val="2"/>
        <scheme val="minor"/>
      </rPr>
      <t xml:space="preserve">NO SE SOLICITÓ POR PARTE DEL ORDENADOR DEL GASTO Y LA SUBDIRECCIÓN CORRESPONDIENTE LA EXPEDICIÓN DE ACTOS ADMINISTRATIVOS PARA ASIGNACIÓN DE SUBSIDIOS DE MEJORAMIENTOS PARA FAMILIAS CON ALGÚN MIEMBRO DEL HOGAR DISCAPACITADO Y/O CON MOVILIDAD REDUCIDA			. 
</t>
    </r>
    <r>
      <rPr>
        <b/>
        <sz val="10"/>
        <rFont val="Calibri"/>
        <family val="2"/>
        <scheme val="minor"/>
      </rPr>
      <t>JULIO:</t>
    </r>
    <r>
      <rPr>
        <sz val="10"/>
        <rFont val="Calibri"/>
        <family val="2"/>
        <scheme val="minor"/>
      </rPr>
      <t xml:space="preserve">  NO SE SOLICITÓ POR PARTE DEL ORDENADOR DEL GASTO Y LA SUBDIRECCIÓN CORRESPONDIENTE LA EXPEDICIÓN DE ACTOS ADMINISTRATIVOS PARA ASIGNACIÓN DE SUBSIDIOS DE MEJORAMIENTOS PARA FAMILIAS CON ALGÚN MIEMBRO DEL HOGAR DISCAPACITADO Y/O CON MOVILIDAD REDUCIDA.                                                                                                        </t>
    </r>
    <r>
      <rPr>
        <b/>
        <sz val="10"/>
        <rFont val="Calibri"/>
        <family val="2"/>
        <scheme val="minor"/>
      </rPr>
      <t xml:space="preserve">AGOSTO: </t>
    </r>
    <r>
      <rPr>
        <sz val="10"/>
        <rFont val="Calibri"/>
        <family val="2"/>
        <scheme val="minor"/>
      </rPr>
      <t xml:space="preserve">NO SE SOLICITÓ POR PARTE DEL ORDENADOR DEL GASTO Y LA SUBDIRECCIÓN CORRESPONDIENTE LA EXPEDICIÓN DE ACTOS ADMINISTRATIVOS PARA ASIGNACIÓN DE SUBSIDIOS DE MEJORAMIENTOS PARA FAMILIAS CON ALGÚN MIEMBRO DEL HOGAR DISCAPACITADO Y/O CON MOVILIDAD REDUCIDA                                                                                                                                                                                                                              </t>
    </r>
    <r>
      <rPr>
        <b/>
        <sz val="10"/>
        <rFont val="Calibri"/>
        <family val="2"/>
        <scheme val="minor"/>
      </rPr>
      <t xml:space="preserve">SEPTIEMBRE: </t>
    </r>
    <r>
      <rPr>
        <sz val="10"/>
        <rFont val="Calibri"/>
        <family val="2"/>
        <scheme val="minor"/>
      </rPr>
      <t>NO SE SOLICITÓ POR PARTE DEL ORDENADOR DEL GASTO Y LA SUBDIRECCIÓN CORRESPONDIENTE LA EXPEDICIÓN DE ACTOS ADMINISTRATIVOS PARA ASIGNACIÓN DE SUBSIDIOS DE MEJORAMIENTOS PARA FAMILIAS CON ALGÚN MIEMBRO DEL HOGAR DISCAPACITADO Y/O CON MOVILIDAD REDUCIDA</t>
    </r>
  </si>
  <si>
    <r>
      <rPr>
        <b/>
        <sz val="10"/>
        <rFont val="Calibri"/>
        <family val="2"/>
        <scheme val="minor"/>
      </rPr>
      <t>ENERO</t>
    </r>
    <r>
      <rPr>
        <sz val="10"/>
        <rFont val="Calibri"/>
        <family val="2"/>
        <scheme val="minor"/>
      </rPr>
      <t xml:space="preserve">: POR MEDIO DE LA RESOLUCIÓN N° 10 DE 2021, SE ASIGNARON 241 SUBSIDIOS A ESTE TIPO DE POBLACIÓN.
</t>
    </r>
    <r>
      <rPr>
        <b/>
        <sz val="10"/>
        <rFont val="Calibri"/>
        <family val="2"/>
        <scheme val="minor"/>
      </rPr>
      <t>FEBRERO:</t>
    </r>
    <r>
      <rPr>
        <sz val="10"/>
        <rFont val="Calibri"/>
        <family val="2"/>
        <scheme val="minor"/>
      </rPr>
      <t xml:space="preserve"> NO HUBO ASIGNACIÓN, DEBIDO A QUE EL PROCESO SE ENCUENTRA EN REVISIÓN TÉNICA, PARA POSTERIORMENTE PASAR A REVISIÓN SOCIAL Y JURÍDICA.
</t>
    </r>
    <r>
      <rPr>
        <b/>
        <sz val="10"/>
        <rFont val="Calibri"/>
        <family val="2"/>
        <scheme val="minor"/>
      </rPr>
      <t>MARZO:</t>
    </r>
    <r>
      <rPr>
        <sz val="10"/>
        <rFont val="Calibri"/>
        <family val="2"/>
        <scheme val="minor"/>
      </rPr>
      <t xml:space="preserve"> NO SE CUENTA CON FLUJO DE CAJA PARA EXPEDIR RESOLUCIONES NUEVAS DE ASIGNACIÓN DE SUBSIDIOS.
</t>
    </r>
    <r>
      <rPr>
        <b/>
        <sz val="10"/>
        <rFont val="Calibri"/>
        <family val="2"/>
        <scheme val="minor"/>
      </rPr>
      <t>ABRIL</t>
    </r>
    <r>
      <rPr>
        <sz val="10"/>
        <rFont val="Calibri"/>
        <family val="2"/>
        <scheme val="minor"/>
      </rPr>
      <t xml:space="preserve">: NO SE CUENTA CON FLUJO DE CAJA PARA EXPEDIR RESOLUCIONES NUEVAS DE ASIGNACIÓN DE SUBSIDIOS.
</t>
    </r>
    <r>
      <rPr>
        <b/>
        <sz val="10"/>
        <rFont val="Calibri"/>
        <family val="2"/>
        <scheme val="minor"/>
      </rPr>
      <t>MAYO:</t>
    </r>
    <r>
      <rPr>
        <sz val="10"/>
        <rFont val="Calibri"/>
        <family val="2"/>
        <scheme val="minor"/>
      </rPr>
      <t xml:space="preserve"> NO SE SOLICITÓ POR PARTE DEL ORDENADOR DEL GASTO Y LA SUBDIRECCIÓN CORRESPONDIENTE LA EXPEDICIÓN DE ACTOS ADMINISTRATIVOS PARA ASIGNACIÓN DE SUBSIDIOS DE MEJORAMIENTOS A HOGARES JÓVENES.
</t>
    </r>
    <r>
      <rPr>
        <b/>
        <sz val="10"/>
        <rFont val="Calibri"/>
        <family val="2"/>
        <scheme val="minor"/>
      </rPr>
      <t>JUNIO</t>
    </r>
    <r>
      <rPr>
        <sz val="10"/>
        <rFont val="Calibri"/>
        <family val="2"/>
        <scheme val="minor"/>
      </rPr>
      <t xml:space="preserve">: NO SE SOLICITÓ POR PARTE DEL ORDENADOR DEL GASTO Y LA SUBDIRECCIÓN CORRESPONDIENTE LA EXPEDICIÓN DE ACTOS ADMINISTRATIVOS PARA FAMILIAS CON INTEGRANTES JÓVENES CON HASTA 28 AÑOS Y 364 DÍAS DE EDAD.
</t>
    </r>
    <r>
      <rPr>
        <b/>
        <sz val="10"/>
        <rFont val="Calibri"/>
        <family val="2"/>
        <scheme val="minor"/>
      </rPr>
      <t>JULIO</t>
    </r>
    <r>
      <rPr>
        <sz val="10"/>
        <rFont val="Calibri"/>
        <family val="2"/>
        <scheme val="minor"/>
      </rPr>
      <t xml:space="preserve">: NO SE SOLICITÓ POR PARTE DEL ORDENADOR DEL GASTO Y LA SUBDIRECCIÓN CORRESPONDIENTE LA EXPEDICIÓN DE ACTOS ADMINISTRATIVOS PARA FAMILIAS CON INTEGRANTES JÓVENES CON HASTA 28 AÑOS Y 364 DÍAS DE EDAD.                                                                                                                                                                                                                                         </t>
    </r>
    <r>
      <rPr>
        <b/>
        <sz val="10"/>
        <rFont val="Calibri"/>
        <family val="2"/>
        <scheme val="minor"/>
      </rPr>
      <t xml:space="preserve">AGOSTO: </t>
    </r>
    <r>
      <rPr>
        <sz val="10"/>
        <rFont val="Calibri"/>
        <family val="2"/>
        <scheme val="minor"/>
      </rPr>
      <t xml:space="preserve">NO SE SOLICITÓ POR PARTE DEL ORDENADOR DEL GASTO Y LA SUBDIRECCIÓN CORRESPONDIENTE LA EXPEDICIÓN DE ACTOS ADMINISTRATIVOS PARA FAMILIAS CON INTEGRANTES JÓVENES CON HASTA 28 AÑOS Y 364 DÍAS DE EDAD.                                                                                                                                                                                                                                        </t>
    </r>
    <r>
      <rPr>
        <b/>
        <sz val="10"/>
        <rFont val="Calibri"/>
        <family val="2"/>
        <scheme val="minor"/>
      </rPr>
      <t>SEPTIEMBRE:</t>
    </r>
    <r>
      <rPr>
        <sz val="10"/>
        <rFont val="Calibri"/>
        <family val="2"/>
        <scheme val="minor"/>
      </rPr>
      <t xml:space="preserve"> NO SE SOLICITÓ POR PARTE DEL ORDENADOR DEL GASTO Y LA SUBDIRECCIÓN CORRESPONDIENTE LA EXPEDICIÓN DE ACTOS ADMINISTRATIVOS PARA FAMILIAS CON INTEGRANTES JÓVENES CON HASTA 28 AÑOS Y 364 DÍAS DE EDAD.</t>
    </r>
  </si>
  <si>
    <r>
      <rPr>
        <b/>
        <sz val="10"/>
        <color rgb="FF333333"/>
        <rFont val="Calibri"/>
        <family val="2"/>
        <scheme val="minor"/>
      </rPr>
      <t xml:space="preserve">ENERO: </t>
    </r>
    <r>
      <rPr>
        <sz val="10"/>
        <color rgb="FF333333"/>
        <rFont val="Calibri"/>
        <family val="2"/>
        <scheme val="minor"/>
      </rPr>
      <t xml:space="preserve">NO SE HA DEFINIDO POR LA ALTA DIRECCIÓN CUÁL SERÁ EL POLÍGONO DE INTERVENCIÓN PARA INICIAR EL PROCESO DE CONTRATACIÓN DE LOS DISEÑOS.
</t>
    </r>
    <r>
      <rPr>
        <b/>
        <sz val="10"/>
        <color rgb="FF333333"/>
        <rFont val="Calibri"/>
        <family val="2"/>
        <scheme val="minor"/>
      </rPr>
      <t xml:space="preserve">FEBRERO: </t>
    </r>
    <r>
      <rPr>
        <sz val="10"/>
        <color rgb="FF333333"/>
        <rFont val="Calibri"/>
        <family val="2"/>
        <scheme val="minor"/>
      </rPr>
      <t xml:space="preserve">NO SE HA DEFINIDO POR LA ALTA DIRECCIÓN CUÁL SERÁ EL POLÍGONO DE INTERVENCIÓN PARA INICIAR EL PROCESO DE CONTRATACIÓN DE LOS DISEÑOS.
</t>
    </r>
    <r>
      <rPr>
        <b/>
        <sz val="10"/>
        <color rgb="FF333333"/>
        <rFont val="Calibri"/>
        <family val="2"/>
        <scheme val="minor"/>
      </rPr>
      <t>MARZO:</t>
    </r>
    <r>
      <rPr>
        <sz val="10"/>
        <color rgb="FF333333"/>
        <rFont val="Calibri"/>
        <family val="2"/>
        <scheme val="minor"/>
      </rPr>
      <t xml:space="preserve"> NO SE HA DEFINIDO POR LA ALTA DIRECCIÓN CUÁL SERÁ EL POLÍGONO DE INTERVENCIÓN PARA INICIAR EL PROCESO DE CONTRATACIÓN DE LOS DISEÑOS.</t>
    </r>
    <r>
      <rPr>
        <b/>
        <sz val="10"/>
        <color rgb="FF333333"/>
        <rFont val="Calibri"/>
        <family val="2"/>
        <scheme val="minor"/>
      </rPr>
      <t xml:space="preserve">
ABRI</t>
    </r>
    <r>
      <rPr>
        <sz val="10"/>
        <color rgb="FF333333"/>
        <rFont val="Calibri"/>
        <family val="2"/>
        <scheme val="minor"/>
      </rPr>
      <t xml:space="preserve">L: EN EL MES DE ABRIL INICIO EL ANÁLISIS DE PREFACTIBILIDAD DEL POLÍGONO DE INTERVENCIÓN EN EL BARRIO CARPINELO, CON LA PREFACTIBILIDAD ESTIMADA PARA FINALES DEL MES DE ABRIL, SE PRESENTARA EL PROYECTO ANTE LA SECRETARIA DE CONTROL Y GESTIÓN TERRITORIAL PARA COFINANCIAR EL MISMO.
</t>
    </r>
    <r>
      <rPr>
        <b/>
        <sz val="10"/>
        <color rgb="FF333333"/>
        <rFont val="Calibri"/>
        <family val="2"/>
        <scheme val="minor"/>
      </rPr>
      <t>MAYO</t>
    </r>
    <r>
      <rPr>
        <sz val="10"/>
        <color rgb="FF333333"/>
        <rFont val="Calibri"/>
        <family val="2"/>
        <scheme val="minor"/>
      </rPr>
      <t xml:space="preserve">: EN EL MES DE MAYO SE REALIZARON LAS VISITAS DE RECONOCIMIENTO A LOS BARRIOS CARPINELO 1, CARPINELO 2, LA ESPERANZA Y LA AVANZADA, CON EL OBJETIVO DE IDENTIFICAR EL ESTADO ACTUAL DEL TERRITORIO Y LAS POTENCIALIDADES DE INTERVENCIÓN DE LOS BARRIOS. SE DESARROLLÓ UN PRIMER AVANCE DE DIAGNÓSTICO E IDEAS LIVIANAS DE INTERVENCIÓN DEL ESPACIO PÚBLICO EN LOS BARRIOS LA ESPERANZA Y LA AVANZADA, CON EL FIN DE CONSTRUIR UNA PROPUESTA TÉCNICO ECONÓMICA QUE SEA PRESENTADA A LA SECRETARÍA DE GESTIÓN Y CONTROL TERRITORIAL.
</t>
    </r>
    <r>
      <rPr>
        <b/>
        <sz val="10"/>
        <color rgb="FF333333"/>
        <rFont val="Calibri"/>
        <family val="2"/>
        <scheme val="minor"/>
      </rPr>
      <t>JUNIO:</t>
    </r>
    <r>
      <rPr>
        <sz val="10"/>
        <color rgb="FF333333"/>
        <rFont val="Calibri"/>
        <family val="2"/>
        <scheme val="minor"/>
      </rPr>
      <t xml:space="preserve"> SE CUENTA CON UN AVANCE DE DIAGNÓSTICO E IDEAS LIVIANAS DE INTERVENCIÓN DEL ESPACIO PÚBLICO Y UNA PROPUESTA TÉCNICO ECONÓMICA DE CUATRO SECTORES DE INTERVENCIÓN EN LOS BARRIOS CARPINELO 1, CARPINELO 2, LA ESPERANZA Y LA AVANZADA. LA CUAL FUE PRESENTADA AL DAP PARA BUSCAR LA COFINANCIACIÓN DE LAS OBRAS.
</t>
    </r>
    <r>
      <rPr>
        <b/>
        <sz val="10"/>
        <color rgb="FF333333"/>
        <rFont val="Calibri"/>
        <family val="2"/>
        <scheme val="minor"/>
      </rPr>
      <t>JULIO:</t>
    </r>
    <r>
      <rPr>
        <sz val="10"/>
        <color rgb="FF333333"/>
        <rFont val="Calibri"/>
        <family val="2"/>
        <scheme val="minor"/>
      </rPr>
      <t xml:space="preserve"> EN EL MES DE JULIO SE AVANZÓ EN LA CONSOLIDACIÓN DE LOS PROYECTOS DE MEJORAMIENTO INTEGRAL BARRIAL EN LOS BARRIOS POPULAR, LA ESPERANZA, CARPINELO Y LA AVANZADA. EN ESTOS SE IDENTIFICARON LOS POLÍGONOS CON POTENCIAL, SE ELABORARON LAS IDEAS BÁSICAS PROYECTUALES PARA CADA BARRIO Y SE ARTICULÓ CON EL DAP CON EL FIN DE ELABORAR UNA PROPUESTA TÉCNICO-ECONÓMICA.                                                                                                                                                                                             </t>
    </r>
    <r>
      <rPr>
        <b/>
        <sz val="10"/>
        <color rgb="FF333333"/>
        <rFont val="Calibri"/>
        <family val="2"/>
        <scheme val="minor"/>
      </rPr>
      <t>AGOSTO:</t>
    </r>
    <r>
      <rPr>
        <sz val="10"/>
        <color rgb="FF333333"/>
        <rFont val="Calibri"/>
        <family val="2"/>
        <scheme val="minor"/>
      </rPr>
      <t>EN EL MES DE AGOSTO SE AVANZÓ EN LA CONSOLIDACIÓN DE LOS PROYECTOS DE MEJORAMIENTO INTEGRAL BARRIAL EN LOS BARRIOS CARPINELO Y LA AVANZADA, SE ELABORARON LAS PLANTAS CONCEPTUALES JUNTO CON SU MOBILIARIO PARA CADA BARRIO, EN ARTICULACIÓN CON EL DAP.</t>
    </r>
    <r>
      <rPr>
        <b/>
        <sz val="10"/>
        <color rgb="FF333333"/>
        <rFont val="Calibri"/>
        <family val="2"/>
        <scheme val="minor"/>
      </rPr>
      <t xml:space="preserve">                                                                                                                                                                                                                    SEPTIEMBRE:</t>
    </r>
    <r>
      <rPr>
        <sz val="10"/>
        <color rgb="FF333333"/>
        <rFont val="Calibri"/>
        <family val="2"/>
        <scheme val="minor"/>
      </rPr>
      <t>EL PROYECTO MIB COMUNA 1, SE PRESENTÓ ANTE DAP. EN EL PRIMER ACERCAMIENTO EL DAP EXPRESÓ LOS REQUERIMIENTOS PARA ACCEDER A RECURSOS PROVENIENTES DEL PAGO DE OBLIGACIONES URBANÍSTICAS, AL CUAL EL ISVIMED AJUSTÓ LA PROPUESTA INICIAL BAJO LOS PARÁMETROS ESTABLECIDOS; LA RESPUESTA FINAL DEL DAP MANIFESTÓ EL POR QUÉ NO SE PUEDEN DESTINAR DICHOS RECURSOS PARA EL PROYECTO DEBIDO A QUE LOS PREDIOS CARECEN DE LOS REQUISITOS TÉCNICOS NECESARIOS ESTABLECIDOS POR LA NORMA PARA SU URBANIZACIÓN Y PARA RECIBIR RECURSOS PROVENIENTES DEL RECAUDO DE OBLIGACIONES URBANÍSTICAS. A LA RESPUESTA, EL DAP PROPONE INVITAR A DIFERENTES ENTIDADES A PARTICIPAR DEL PROYECTO MIB COMUNA 1, PARA LLEVAR A CABO EL PROYECTO. BAJO LOS LINEAMIENTOS EL PROYECTO ESTÁ EN PROCESO DE PRESENTARSE A SECRETARIA DE INFRAESTRUCTURA. DURANTE CONVERSACIONES CON EL DAP, TAMBIÉN SE LE HIZO LA INVITACIÓN A PARTICIPAR AL INDER CON ENFOQUE EN REPARACIÓN, Y/O CONSTRUCCIÓN DE INFRAESTRUCTURAS DEPORTIVAS EN LOS POLÍGONOS DE INTERVENCIÓN DE LA COMUNA 1. AÚN EL ISVIMED SE ENCUENTRA A LA ESPERA DE RESPUESTA POR PARTE DEL INDER. EN CUANTO A LA PROYECCIÓN DEL TIEMPO EN QUE SE ALCANZA EL PROYECTO, ESTARÍA CONDICIONADO A LA FLUIDEZ DE RESPUESTA DE LAS ENTIDADES EXTERNAS.</t>
    </r>
  </si>
  <si>
    <r>
      <rPr>
        <b/>
        <sz val="10"/>
        <color theme="1"/>
        <rFont val="Calibri"/>
        <family val="2"/>
        <scheme val="minor"/>
      </rPr>
      <t>ENERO:</t>
    </r>
    <r>
      <rPr>
        <sz val="10"/>
        <color theme="1"/>
        <rFont val="Calibri"/>
        <family val="2"/>
        <scheme val="minor"/>
      </rPr>
      <t xml:space="preserve"> EN EL MES DE ENERO NO SE OBTUVIERON RESOLUCIONES DE RECONOCIMIENTO DE EDIFICACIONES, DEBIDO A QUE AÚN NO CONTAMOS CON EL PERSONAL PARA REALIZAR LA ATENCIÓN DE ACTAS DE OBSERVACIÓN EN CURADURÍA, RAZON POR LO CUAL SE SOLICITO LA SUSPENSIÓN DE TODOS LOS PROCESOS EN LA CURADURIA SEGUNDA.
</t>
    </r>
    <r>
      <rPr>
        <b/>
        <sz val="10"/>
        <color theme="1"/>
        <rFont val="Calibri"/>
        <family val="2"/>
        <scheme val="minor"/>
      </rPr>
      <t>FEBRERO:</t>
    </r>
    <r>
      <rPr>
        <sz val="10"/>
        <color theme="1"/>
        <rFont val="Calibri"/>
        <family val="2"/>
        <scheme val="minor"/>
      </rPr>
      <t xml:space="preserve"> EN EL MES DE FEBRERO NO SE OBTUVIERON RESOLUCIONES DE RECONOCIMIENTO DE EDIFICACIONES, DEBIDO A QUE AÚN NO CONTAMOS CON EL PERSONAL PARA REALIZAR LA ATENCIÓN DE ACTAS DE OBSERVACIÓN EN CURADURÍA, AUN SIGUEN SUSPENDIDOS LOS PROCESOS EN LA CURADURIA SEGUNDA.
</t>
    </r>
    <r>
      <rPr>
        <b/>
        <sz val="10"/>
        <color theme="1"/>
        <rFont val="Calibri"/>
        <family val="2"/>
        <scheme val="minor"/>
      </rPr>
      <t>MARZO:</t>
    </r>
    <r>
      <rPr>
        <sz val="10"/>
        <color theme="1"/>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10"/>
        <color theme="1"/>
        <rFont val="Calibri"/>
        <family val="2"/>
        <scheme val="minor"/>
      </rPr>
      <t>ABRIL:</t>
    </r>
    <r>
      <rPr>
        <sz val="10"/>
        <color theme="1"/>
        <rFont val="Calibri"/>
        <family val="2"/>
        <scheme val="minor"/>
      </rPr>
      <t xml:space="preserve"> EN EL MES DE ABRIL NO SE OBTUVIERON RESOLUCIONES DE RECONOCIMIENTO DE EDIFICACIONES, DEBIDO A QUE AÚN NO CONTAMOS CON EL PERSONAL, (ARQUITECTO) PARA REALIZAR LA ATENCIÓN DE ACTAS DE OBSERVACIÓN EN CURADURÍA, AUN SIGUEN SUSPENDIDOS LOS PROCESOS EN LA CURADURIA SEGUNDA, IGUALMENTE POR FALTA DE PERSONAL NO SE HAN PODIDO RADICAR NUEVOS EXPEDIENTES, A SU VEZ ESTAMOS A LA ESPERA DEL INGRESO DEL PERSONAL DE LA CURADURÍA CERO.
</t>
    </r>
    <r>
      <rPr>
        <b/>
        <sz val="10"/>
        <color theme="1"/>
        <rFont val="Calibri"/>
        <family val="2"/>
        <scheme val="minor"/>
      </rPr>
      <t xml:space="preserve">MAYO: </t>
    </r>
    <r>
      <rPr>
        <sz val="10"/>
        <color theme="1"/>
        <rFont val="Calibri"/>
        <family val="2"/>
        <scheme val="minor"/>
      </rPr>
      <t xml:space="preserve">EN EL MES DE MAYO NO SE OBTUVIERON RESOLUCIONES DE RECONOCIMIENTO DE EDIFICACIONES, DEBIDO A QUE AÚN NO CONTAMOS CON EL PERSONAL COMPLETO PARA REALIZAR LA ATENCIÓN DE ACTAS DE OBSERVACIÓN POR LO CUAL SIGUEN SUSPENDIDOS LOS PROCESOS EN LA CURADURIA SEGUNDA, IGUALMENTE POR FALTA DE PERSONAL NO SE HAN PODIDO RADICAR NUEVOS EXPEDIENTES, A SU VEZ ESTAMOS A LA ESPERA DEL INGRESO DEL PERSONAL DE LA CURADURÍA CERO
</t>
    </r>
    <r>
      <rPr>
        <b/>
        <sz val="10"/>
        <color theme="1"/>
        <rFont val="Calibri"/>
        <family val="2"/>
        <scheme val="minor"/>
      </rPr>
      <t>JUNIO:</t>
    </r>
    <r>
      <rPr>
        <sz val="10"/>
        <color theme="1"/>
        <rFont val="Calibri"/>
        <family val="2"/>
        <scheme val="minor"/>
      </rPr>
      <t xml:space="preserve"> SE RECIBIERON 31 CBML, 66 UNIDADES DE VIVIENDA POR PARTE DE LA CURADURIA SEGUNDA Y SE RADICARON 62 CBML, 138 UNIDADES DE VIVIENDA Y AUN ESTAMOS A LA ESPERA QUE INGRESE EL PERSONAL DE LA CURADURIA CERO.
</t>
    </r>
    <r>
      <rPr>
        <b/>
        <sz val="10"/>
        <color theme="1"/>
        <rFont val="Calibri"/>
        <family val="2"/>
        <scheme val="minor"/>
      </rPr>
      <t>JULIO:</t>
    </r>
    <r>
      <rPr>
        <sz val="10"/>
        <color theme="1"/>
        <rFont val="Calibri"/>
        <family val="2"/>
        <scheme val="minor"/>
      </rPr>
      <t xml:space="preserve"> EN EL MES DE JULIO NO SE OBTUVIERON RESOLUCIONES DE RECONOCIMIENTO EDIFICACIONES, DEBIDO A QUE SOLO HASTA EL MES PASADO SE RADICARON 62 CBML, 138 UNIDADES Y AUN ESTAMOS A LA ESPERA QUE INGRESE EL PERSONAL DE LA CURADURIA CERO.                    
 </t>
    </r>
    <r>
      <rPr>
        <b/>
        <sz val="10"/>
        <color theme="1"/>
        <rFont val="Calibri"/>
        <family val="2"/>
        <scheme val="minor"/>
      </rPr>
      <t>AGOSTO:</t>
    </r>
    <r>
      <rPr>
        <sz val="10"/>
        <color theme="1"/>
        <rFont val="Calibri"/>
        <family val="2"/>
        <scheme val="minor"/>
      </rPr>
      <t xml:space="preserve"> SE RECIBIERON RESOLUCIONES DE 42 CBML, 75 UNIDADES DE VIVIENDA POR PARTE DE LA CURADURIA SEGUNDA, SE ESTAN ATENDIENDO ACTAS DE OBSERVACIONES DE LOS RADICADOS DEL MES DE JUNIO Y SE RADICARON 128 CBML, 267 UNIDADES DE VIVIENDA EN LA CURADURIA CERO.                                                                                                                                                                                                                                   </t>
    </r>
    <r>
      <rPr>
        <b/>
        <sz val="10"/>
        <color theme="1"/>
        <rFont val="Calibri"/>
        <family val="2"/>
        <scheme val="minor"/>
      </rPr>
      <t>SEPTIEMBRE:</t>
    </r>
    <r>
      <rPr>
        <sz val="10"/>
        <color theme="1"/>
        <rFont val="Calibri"/>
        <family val="2"/>
        <scheme val="minor"/>
      </rPr>
      <t>EN EL MES DE SEPTIEMBRE NO SE OBTUVIERON RESOLUCIONES DE RECONOCIMIENTO EDIFICACIONES, SE ATENDIERON ACTAS DE OBSERVACIONES DE 62 CBML - 138 U/V Y SE HAN RADICADO EN CURADURIA CERO 171 CBML - 371 U/V, AUN ESTAMOS A LA ESPERA QUE INGRESE EL INGENIERO Y EL ABOGADO DE LA CURADURIA CERO</t>
    </r>
  </si>
  <si>
    <r>
      <rPr>
        <b/>
        <sz val="10"/>
        <rFont val="Calibri"/>
        <family val="2"/>
        <scheme val="minor"/>
      </rPr>
      <t xml:space="preserve">ENERO: </t>
    </r>
    <r>
      <rPr>
        <sz val="10"/>
        <rFont val="Calibri"/>
        <family val="2"/>
        <scheme val="minor"/>
      </rPr>
      <t xml:space="preserve">DESDE EL PROGRAMA DE TITULACIÓN DURANTE EL MES DE ENERO, SE LOGRÓ EL REGISTRO DE CATORCE (14) RESOLUCIONES DE CESIÓN DE BIENES FISCALES A TÍTULO GRATUITO CORRESPONDIENTES A TREINTA Y NUEVE (39) UNIDADES PREDIALES, PARA FAVORECER A LAS FAMILIAS MÁS VULNERABLES DEL MUNICIPIO DE MEDELLÍN. EL DETALLE DE ESTA GESTIÓN SE ENCUENTRA CONSOLIDADA EN LA BASE DE DATOS PARA GEORREFERENCIACIÓN ADJUNTA. ASÍ MISMO SE RECIBIÓ Y ANALIZARON DIECISIETE (17) PETICIONES, DE LAS CUALES SE DIO RESPUESTA DE MANERA OPORTUNA A LAS DIECISIETE (17) LAS CUALES SE ENCUENTRAN CONSOLIDADAS EN DETALLE MEDIANTE ARCHIVO ADJUNTO DENOMINADO PQRSD ENERO 2021.
</t>
    </r>
    <r>
      <rPr>
        <b/>
        <sz val="10"/>
        <rFont val="Calibri"/>
        <family val="2"/>
        <scheme val="minor"/>
      </rPr>
      <t>FEBRERO:</t>
    </r>
    <r>
      <rPr>
        <sz val="10"/>
        <rFont val="Calibri"/>
        <family val="2"/>
        <scheme val="minor"/>
      </rPr>
      <t xml:space="preserve"> DESDE EL PROGRAMA DE TITULACIÓN DURANTE EL MES DE FEBRERO, SE LOGRÓ EL REGISTRO DE DOS (2) RESOLUCIONES DE CESIÓN DE BIENES FISCALES A TÍTULO GRATUITO CORRESPONDIENTES A CUATRO (4) UNIDADES PREDIALES, PARA FAVORECER A LAS FAMILIAS MÁS VULNERABLES DEL MUNICIPIO DE MEDELLÍN. EL DETALLE DE ESTA GESTIÓN SE ENCUENTRA CONSOLIDADA EN LA BASE DE DATOS PARA GEORREFERENCIACIÓN ADJUNTA. ASÍ MISMO SE RECIBIÓ Y ANALIZARON SESENTA Y SEIS (66) PETICIONES, DE LAS CUALES SE DIO RESPUESTA DE MANERA OPORTUNA A LAS CINCUENTA Y SIETE (57), NUEVE (9) SERÁN RESPONDIDAS DENTRO DE LOS TÉRMINOS Y SE DIO ALCANCE A SIETE RESPUESTAS DEL MES DE ENERO PARA UN TOTAL DE SETENTA Y TRES (73) RESPUESTAS TRAMITADAS EN EL MES DE FEBRERO, LAS CUALES SE ENCUENTRAN CONSOLIDADAS EN DETALLE MEDIANTE ARCHIVO ADJUNTO DENOMINADO PQRSD FEBRERO 2021.
</t>
    </r>
    <r>
      <rPr>
        <b/>
        <sz val="10"/>
        <rFont val="Calibri"/>
        <family val="2"/>
        <scheme val="minor"/>
      </rPr>
      <t>MARZO:</t>
    </r>
    <r>
      <rPr>
        <sz val="10"/>
        <rFont val="Calibri"/>
        <family val="2"/>
        <scheme val="minor"/>
      </rPr>
      <t xml:space="preserve"> PARA ESTE MES NO SE ADELANTO NINGUN TRAMITE DE REGISTRO DE RESOLUCIONES, PUESTO QUE EL EQUIPO DE TITULACIÓN NO CUENTA CON EL PERSONAL NECESARIO PARA ADELANTAR ESTOS PROCESOS.
</t>
    </r>
    <r>
      <rPr>
        <b/>
        <sz val="10"/>
        <rFont val="Calibri"/>
        <family val="2"/>
        <scheme val="minor"/>
      </rPr>
      <t>ABRIL:</t>
    </r>
    <r>
      <rPr>
        <sz val="10"/>
        <rFont val="Calibri"/>
        <family val="2"/>
        <scheme val="minor"/>
      </rPr>
      <t xml:space="preserve"> DURANTE EL MES DE ABRIL SE GESTIONARON EN LAS ETAPAS DE: FIRMA DE RESOLUCIONES, NOTIFICACIONES DE MANERA PERSONAL, ELECTRÓNICA Y/O POR AVISO.
</t>
    </r>
    <r>
      <rPr>
        <b/>
        <sz val="10"/>
        <rFont val="Calibri"/>
        <family val="2"/>
        <scheme val="minor"/>
      </rPr>
      <t xml:space="preserve">MAYO: </t>
    </r>
    <r>
      <rPr>
        <sz val="10"/>
        <rFont val="Calibri"/>
        <family val="2"/>
        <scheme val="minor"/>
      </rPr>
      <t xml:space="preserve">DURANTE EL MES DE MAYO SE REGISTRARON UN TOTAL DE 8 UNIDADES PREDIALES CEDIDAS EFECTIVAMENTE A LOS BENEFICIARIOS DEL PROGRAMA DE TITULACIÓN DE BIENES FISCALES URBANOS CORRESPONDIENTES A 3 RESOLUCIONES, DICHA INFORMACIÓN SE ENCUENTRA CONSOLIDADA EN EL FORMATO DE GEORREFERENCIACIÓN QUE SE ADJUNTA EN ESTE REGISTRO. ASÍ MISMO SE ATENDIÓ DURANTE EL MES DE MAYO 21 PQRS CORRRESPONDIENTES AL PROGRAMA DE TITULACIÓN QUE SE HAN ATENDIDO DE MANERA OPORTUNA. DICHA INFORMACIÓN TAMBIÉN SE ENCUENTRA CONSOLIDADA EN EL CUADRO DE REGISTRO PQRSD TITULACIÓN ANEXO.
</t>
    </r>
    <r>
      <rPr>
        <b/>
        <sz val="10"/>
        <rFont val="Calibri"/>
        <family val="2"/>
        <scheme val="minor"/>
      </rPr>
      <t>JUNIO:</t>
    </r>
    <r>
      <rPr>
        <sz val="10"/>
        <rFont val="Calibri"/>
        <family val="2"/>
        <scheme val="minor"/>
      </rPr>
      <t xml:space="preserve"> DURANTE EL MES DE JUNIO SE REGISTRARON UN TOTAL DE 3 UNIDADES PREDIALES CEDIDAS EFECTIVAMENTE A LOS BENEFICIARIOS DEL PROGRAMA DE TITULACIÓN DE BIENES FISCALES URBANOS CORRESPONDIENTES A 2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
</t>
    </r>
    <r>
      <rPr>
        <b/>
        <sz val="10"/>
        <rFont val="Calibri"/>
        <family val="2"/>
        <scheme val="minor"/>
      </rPr>
      <t xml:space="preserve">JULIO:  </t>
    </r>
    <r>
      <rPr>
        <sz val="10"/>
        <rFont val="Calibri"/>
        <family val="2"/>
        <scheme val="minor"/>
      </rPr>
      <t>DURANTE EL MES DE JULIO SE REGISTRARON UN TOTAL DE 9 UNIDADES PREDIALES CEDIDAS EFECTIVAMENTE A LOS BENEFICIARIOS DEL PROGRAMA DE TITULACIÓN DE BIENES FISCALES URBANOS CORRESPONDIENTES A 4 RESOLUCIONES, DICHA INFORMACIÓN SE ENCUENTRA CONSOLIDADA EN EL FORMATO DE GEORREFERENCIACIÓN QUE SE ADJUNTA EN ESTE REGISTRO. ADVIRTIENDO LOS CAMBIOS NORMATIVOS APLICABLES A LAS CESIONES A TÍTULO GRATUITO GENERADAS EN EL AÑO 2020 Y 2021,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PARA EL CUMPLIMIENTO EFECTIVO DE LA META ANUAL.</t>
    </r>
    <r>
      <rPr>
        <b/>
        <sz val="10"/>
        <rFont val="Calibri"/>
        <family val="2"/>
        <scheme val="minor"/>
      </rPr>
      <t xml:space="preserve">                                                                                                                                                                                                                                                                                                        AGOSTO:</t>
    </r>
    <r>
      <rPr>
        <sz val="10"/>
        <rFont val="Calibri"/>
        <family val="2"/>
        <scheme val="minor"/>
      </rPr>
      <t>DURANTE EL MES DE AGOSTO SE REGISTRARON UN TOTAL DE 7 UNIDADES PREDIALES CEDIDAS EFECTIVAMENTE A LOS BENEFICIARIOS DEL PROGRAMA DE TITULACIÓN DE BIENES FISCALES URBANOS CORRESPONDIENTES A 2 RESOLUCIONES, DICHA INFORMACIÓN SE ENCUENTRA CONSOLIDADA EN EL FORMATO DE GEORREFERENCIACIÓN QUE SE ADJUNTA EN ESTE REGISTRO. NOS ENCONTRAMOS EN GESTIÓN Y TRÁMITE DE LAS RESOLUCIONES CORRESPONDIENTES A LOTES A NOMBRE DEL ISVIMED Y DEL MUNICIPIO DE MEDELLÍN (ESTAS ULTIMAS SE LES DA TRÁMITE ANTE LA SUBSCRETARÍA DE GESTIÓN DE BIENES DE LA SECRETARÍA DE SUMINISTROS Y SERVICIOS DE LA ALCALDÍA DE MEDELLÍN, QUIENES RETOMARÁN EN LA SEGUNDA SEMANA DE SEPTIEMBRE LAS REVISIONES CONJUNTAS), SIENDO NECESARIO TAMBIÉN AVANZAR CON LAS RESOLUCIONES DEL ISVIMED BAJO LOS LINEAMIENTOS Y APLICACIÓN DE LA NORMA, PARA EL CUMPLIMIENTO EFECTIVO DE LA META ANUAL.</t>
    </r>
    <r>
      <rPr>
        <b/>
        <sz val="10"/>
        <rFont val="Calibri"/>
        <family val="2"/>
        <scheme val="minor"/>
      </rPr>
      <t xml:space="preserve">                                                                                                                                               SEPTIEMBRE: </t>
    </r>
    <r>
      <rPr>
        <sz val="10"/>
        <rFont val="Calibri"/>
        <family val="2"/>
        <scheme val="minor"/>
      </rPr>
      <t>EN EL MES DE SEPTIEMBRE NO SE OBTUVIERON RESOLUCIONES DE RECONOCIMIENTO EDIFICACIONES, SE ATENDIERON ACTAS DE OBSERVACIONES DE 62 CBML - 138 U/V Y SE HAN RADICADO EN CURADURIA CERO 171 CBML - 371 U/V, AUN ESTAMOS A LA ESPERA QUE INGRESE EL INGENIERO Y EL ABOGADO DE LA CURADURIA CERO</t>
    </r>
  </si>
  <si>
    <r>
      <t xml:space="preserve">SEGUIMIENTO CON CORTE A </t>
    </r>
    <r>
      <rPr>
        <b/>
        <sz val="24"/>
        <color theme="0" tint="-0.34998626667073579"/>
        <rFont val="Calibri"/>
        <family val="2"/>
        <scheme val="minor"/>
      </rPr>
      <t>(SEPTIEMBRE 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</si>
</sst>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 ;[Red]\(#,##0,,\);\-\ "/>
  </numFmts>
  <fonts count="87">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color theme="6" tint="-0.249977111117893"/>
      <name val="Calibri"/>
      <family val="2"/>
    </font>
    <font>
      <sz val="14"/>
      <color rgb="FF000000"/>
      <name val="Calibri"/>
      <family val="2"/>
    </font>
    <font>
      <sz val="14"/>
      <color theme="1"/>
      <name val="Calibri"/>
      <family val="2"/>
    </font>
    <font>
      <sz val="14"/>
      <name val="Calibri"/>
      <family val="2"/>
    </font>
    <font>
      <sz val="14"/>
      <color theme="1"/>
      <name val="Calibri"/>
      <family val="2"/>
      <scheme val="minor"/>
    </font>
    <font>
      <sz val="14"/>
      <color rgb="FF000000"/>
      <name val="Calibri (Cuerpo)"/>
    </font>
    <font>
      <sz val="14"/>
      <color theme="1"/>
      <name val="Calibri (Cuerpo)"/>
    </font>
    <font>
      <b/>
      <sz val="11"/>
      <name val="Calibri"/>
      <family val="2"/>
      <scheme val="minor"/>
    </font>
    <font>
      <sz val="9"/>
      <name val="Calibri"/>
      <family val="2"/>
      <scheme val="minor"/>
    </font>
    <font>
      <b/>
      <sz val="9"/>
      <name val="Calibri"/>
      <family val="2"/>
      <scheme val="minor"/>
    </font>
    <font>
      <sz val="12"/>
      <color rgb="FF000000"/>
      <name val="Calibri"/>
      <family val="2"/>
    </font>
    <font>
      <sz val="12"/>
      <color theme="1"/>
      <name val="Calibri"/>
      <family val="2"/>
    </font>
    <font>
      <b/>
      <sz val="10"/>
      <color rgb="FFFFFFFF"/>
      <name val="Calibri"/>
      <family val="2"/>
    </font>
    <font>
      <sz val="10"/>
      <color rgb="FF000000"/>
      <name val="Calibri"/>
      <family val="2"/>
    </font>
    <font>
      <sz val="10"/>
      <name val="Calibri"/>
      <family val="2"/>
    </font>
    <font>
      <sz val="10"/>
      <color theme="1"/>
      <name val="Calibri"/>
      <family val="2"/>
    </font>
    <font>
      <b/>
      <sz val="14"/>
      <color rgb="FFFFFFFF"/>
      <name val="Calibri"/>
      <family val="2"/>
    </font>
    <font>
      <sz val="14"/>
      <color theme="0"/>
      <name val="Calibri"/>
      <family val="2"/>
    </font>
    <font>
      <b/>
      <sz val="8"/>
      <color rgb="FFFFFFFF"/>
      <name val="Calibri"/>
      <family val="2"/>
    </font>
    <font>
      <sz val="8"/>
      <color rgb="FF000000"/>
      <name val="Calibri"/>
      <family val="2"/>
    </font>
    <font>
      <sz val="10"/>
      <color theme="0"/>
      <name val="Calibri"/>
      <family val="2"/>
    </font>
    <font>
      <sz val="10"/>
      <color rgb="FF000000"/>
      <name val="Calibri"/>
      <family val="2"/>
      <scheme val="minor"/>
    </font>
    <font>
      <b/>
      <sz val="14"/>
      <color theme="0"/>
      <name val="Calibri"/>
      <family val="2"/>
      <scheme val="minor"/>
    </font>
    <font>
      <b/>
      <sz val="8"/>
      <color rgb="FF000000"/>
      <name val="Calibri"/>
      <family val="2"/>
    </font>
    <font>
      <sz val="8"/>
      <color rgb="FF000000"/>
      <name val="Calibri"/>
      <family val="2"/>
    </font>
    <font>
      <sz val="10"/>
      <name val="Calibri"/>
      <family val="2"/>
      <scheme val="minor"/>
    </font>
    <font>
      <b/>
      <sz val="10"/>
      <name val="Calibri"/>
      <family val="2"/>
      <scheme val="minor"/>
    </font>
    <font>
      <sz val="10"/>
      <color rgb="FF333333"/>
      <name val="Calibri"/>
      <family val="2"/>
      <scheme val="minor"/>
    </font>
    <font>
      <b/>
      <sz val="10"/>
      <color rgb="FF333333"/>
      <name val="Calibri"/>
      <family val="2"/>
      <scheme val="minor"/>
    </font>
    <font>
      <b/>
      <sz val="14"/>
      <color theme="1"/>
      <name val="Calibri"/>
      <family val="2"/>
    </font>
  </fonts>
  <fills count="56">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rgb="FFFFFFFF"/>
        <bgColor rgb="FF000000"/>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70AD47"/>
        <bgColor indexed="64"/>
      </patternFill>
    </fill>
    <fill>
      <patternFill patternType="solid">
        <fgColor rgb="FFE2EFDA"/>
        <bgColor indexed="64"/>
      </patternFill>
    </fill>
    <fill>
      <patternFill patternType="solid">
        <fgColor rgb="FF0070C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040">
    <xf numFmtId="0" fontId="0" fillId="0" borderId="0"/>
    <xf numFmtId="9" fontId="3" fillId="0" borderId="0" applyFont="0" applyFill="0" applyBorder="0" applyAlignment="0" applyProtection="0"/>
    <xf numFmtId="16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cellStyleXfs>
  <cellXfs count="405">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0" fontId="2" fillId="3" borderId="1" xfId="0" applyFont="1" applyFill="1" applyBorder="1" applyAlignment="1">
      <alignment horizontal="justify" vertical="center" wrapText="1"/>
    </xf>
    <xf numFmtId="49" fontId="4" fillId="3" borderId="0" xfId="0" applyNumberFormat="1" applyFont="1" applyFill="1" applyBorder="1" applyAlignment="1">
      <alignment horizontal="left"/>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0" fontId="5" fillId="3" borderId="0" xfId="0" applyFont="1" applyFill="1" applyAlignment="1">
      <alignment horizontal="center" vertical="center"/>
    </xf>
    <xf numFmtId="9" fontId="2" fillId="3" borderId="1" xfId="1" applyFont="1" applyFill="1" applyBorder="1" applyAlignment="1">
      <alignment horizontal="center" vertical="center" wrapText="1"/>
    </xf>
    <xf numFmtId="170" fontId="7" fillId="3" borderId="0" xfId="0" applyNumberFormat="1" applyFont="1" applyFill="1" applyBorder="1" applyAlignment="1">
      <alignment vertical="center"/>
    </xf>
    <xf numFmtId="170" fontId="4" fillId="3" borderId="0" xfId="0" applyNumberFormat="1" applyFont="1" applyFill="1" applyBorder="1" applyAlignment="1">
      <alignment horizontal="left"/>
    </xf>
    <xf numFmtId="170" fontId="4" fillId="3" borderId="0" xfId="0" applyNumberFormat="1" applyFont="1" applyFill="1" applyBorder="1" applyAlignment="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4" fillId="20" borderId="8" xfId="0" applyFont="1" applyFill="1" applyBorder="1" applyAlignment="1">
      <alignment horizontal="center" vertical="center"/>
    </xf>
    <xf numFmtId="171" fontId="4" fillId="20" borderId="9" xfId="3"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3" applyNumberFormat="1" applyFont="1" applyBorder="1"/>
    <xf numFmtId="0" fontId="0" fillId="0" borderId="12" xfId="0" applyBorder="1"/>
    <xf numFmtId="0" fontId="0" fillId="4" borderId="11" xfId="0" applyFill="1" applyBorder="1" applyAlignment="1">
      <alignment vertical="center"/>
    </xf>
    <xf numFmtId="171" fontId="0" fillId="4" borderId="0" xfId="3" applyNumberFormat="1" applyFont="1" applyFill="1" applyBorder="1" applyAlignment="1">
      <alignment vertical="center"/>
    </xf>
    <xf numFmtId="171" fontId="14" fillId="4" borderId="0" xfId="3"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3"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3" applyNumberFormat="1" applyFont="1" applyFill="1" applyBorder="1"/>
    <xf numFmtId="0" fontId="0" fillId="6" borderId="11" xfId="0" applyFill="1" applyBorder="1"/>
    <xf numFmtId="171" fontId="0" fillId="6" borderId="0" xfId="3" applyNumberFormat="1" applyFont="1" applyFill="1" applyBorder="1"/>
    <xf numFmtId="0" fontId="11" fillId="0" borderId="12" xfId="0" applyFont="1" applyBorder="1"/>
    <xf numFmtId="0" fontId="0" fillId="21" borderId="13" xfId="0" applyFill="1" applyBorder="1"/>
    <xf numFmtId="171" fontId="0" fillId="21" borderId="14" xfId="3" applyNumberFormat="1" applyFont="1" applyFill="1" applyBorder="1"/>
    <xf numFmtId="0" fontId="0" fillId="0" borderId="15" xfId="0" applyBorder="1"/>
    <xf numFmtId="0" fontId="4" fillId="20" borderId="0" xfId="0" applyFont="1" applyFill="1" applyAlignment="1">
      <alignment horizontal="center"/>
    </xf>
    <xf numFmtId="171" fontId="4" fillId="20" borderId="0" xfId="3" applyNumberFormat="1" applyFont="1" applyFill="1"/>
    <xf numFmtId="0" fontId="0" fillId="0" borderId="0" xfId="0" applyAlignment="1">
      <alignment wrapText="1"/>
    </xf>
    <xf numFmtId="171" fontId="0" fillId="0" borderId="0" xfId="3" applyNumberFormat="1" applyFont="1"/>
    <xf numFmtId="171" fontId="4" fillId="0" borderId="0" xfId="3"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3" applyNumberFormat="1" applyFont="1" applyFill="1" applyAlignment="1">
      <alignment horizontal="center" vertical="center"/>
    </xf>
    <xf numFmtId="171" fontId="4" fillId="6" borderId="12" xfId="3" applyNumberFormat="1" applyFont="1" applyFill="1" applyBorder="1" applyAlignment="1">
      <alignment horizontal="center" vertical="center"/>
    </xf>
    <xf numFmtId="0" fontId="16" fillId="0" borderId="0" xfId="0" applyFont="1" applyBorder="1" applyAlignment="1">
      <alignment horizontal="justify"/>
    </xf>
    <xf numFmtId="171" fontId="5" fillId="0" borderId="0" xfId="3"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3" applyNumberFormat="1" applyFont="1" applyBorder="1" applyAlignment="1">
      <alignment horizontal="center"/>
    </xf>
    <xf numFmtId="0" fontId="16" fillId="2" borderId="0" xfId="0" applyFont="1" applyFill="1" applyBorder="1" applyAlignment="1">
      <alignment horizontal="justify"/>
    </xf>
    <xf numFmtId="171" fontId="5" fillId="6" borderId="12" xfId="3"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3"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3" applyNumberFormat="1" applyFont="1" applyBorder="1" applyAlignment="1">
      <alignment vertical="center"/>
    </xf>
    <xf numFmtId="171" fontId="5" fillId="0" borderId="14" xfId="3"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3" applyNumberFormat="1" applyFont="1" applyBorder="1" applyAlignment="1"/>
    <xf numFmtId="0" fontId="16" fillId="2" borderId="0" xfId="0" applyFont="1" applyFill="1" applyBorder="1" applyAlignment="1">
      <alignment horizontal="justify" vertical="center" wrapText="1"/>
    </xf>
    <xf numFmtId="171" fontId="5" fillId="0" borderId="0" xfId="3"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3"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3" applyNumberFormat="1" applyFont="1" applyFill="1" applyAlignment="1">
      <alignment horizontal="center"/>
    </xf>
    <xf numFmtId="171" fontId="4" fillId="6" borderId="0" xfId="3" applyNumberFormat="1" applyFont="1" applyFill="1" applyAlignment="1">
      <alignment horizontal="center"/>
    </xf>
    <xf numFmtId="171" fontId="0" fillId="0" borderId="0" xfId="3" applyNumberFormat="1" applyFont="1" applyAlignment="1">
      <alignment horizontal="center" vertical="center"/>
    </xf>
    <xf numFmtId="171" fontId="0" fillId="0" borderId="0" xfId="3" applyNumberFormat="1" applyFont="1" applyAlignment="1">
      <alignment vertical="center" wrapText="1"/>
    </xf>
    <xf numFmtId="171" fontId="16" fillId="0" borderId="0" xfId="3" applyNumberFormat="1" applyFont="1" applyAlignment="1">
      <alignment vertical="top" wrapText="1"/>
    </xf>
    <xf numFmtId="171" fontId="16" fillId="6" borderId="0" xfId="3" applyNumberFormat="1" applyFont="1" applyFill="1" applyAlignment="1">
      <alignment vertical="top" wrapText="1"/>
    </xf>
    <xf numFmtId="171" fontId="0" fillId="0" borderId="0" xfId="3" applyNumberFormat="1" applyFont="1" applyAlignment="1">
      <alignment vertical="center"/>
    </xf>
    <xf numFmtId="0" fontId="0" fillId="0" borderId="0" xfId="0" applyBorder="1" applyAlignment="1">
      <alignment vertical="center" wrapText="1"/>
    </xf>
    <xf numFmtId="171" fontId="5" fillId="0" borderId="0" xfId="3"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3" applyNumberFormat="1" applyFont="1" applyBorder="1" applyAlignment="1">
      <alignment horizontal="center"/>
    </xf>
    <xf numFmtId="171" fontId="0" fillId="0" borderId="12" xfId="3" applyNumberFormat="1" applyFont="1" applyBorder="1"/>
    <xf numFmtId="0" fontId="4" fillId="6" borderId="11" xfId="0" applyFont="1" applyFill="1" applyBorder="1" applyAlignment="1">
      <alignment vertical="center"/>
    </xf>
    <xf numFmtId="171" fontId="4" fillId="6" borderId="12" xfId="3" applyNumberFormat="1" applyFont="1" applyFill="1" applyBorder="1" applyAlignment="1">
      <alignment vertical="center"/>
    </xf>
    <xf numFmtId="171" fontId="6" fillId="0" borderId="0" xfId="3"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3" applyNumberFormat="1" applyFont="1"/>
    <xf numFmtId="172" fontId="4" fillId="0" borderId="0" xfId="4" applyNumberFormat="1" applyFont="1"/>
    <xf numFmtId="0" fontId="18" fillId="0" borderId="0" xfId="0" applyFont="1"/>
    <xf numFmtId="171" fontId="5" fillId="0" borderId="0" xfId="3" applyNumberFormat="1" applyFont="1"/>
    <xf numFmtId="0" fontId="19" fillId="6" borderId="0" xfId="0" applyFont="1" applyFill="1"/>
    <xf numFmtId="171" fontId="20" fillId="6" borderId="0" xfId="3" applyNumberFormat="1" applyFont="1" applyFill="1"/>
    <xf numFmtId="171" fontId="0" fillId="6" borderId="0" xfId="3" applyNumberFormat="1" applyFont="1" applyFill="1"/>
    <xf numFmtId="0" fontId="4" fillId="20" borderId="0" xfId="0" applyFont="1" applyFill="1"/>
    <xf numFmtId="172" fontId="4" fillId="20" borderId="0" xfId="4" applyNumberFormat="1" applyFont="1" applyFill="1"/>
    <xf numFmtId="171" fontId="15" fillId="0" borderId="0" xfId="3" applyNumberFormat="1" applyFont="1"/>
    <xf numFmtId="10" fontId="2" fillId="3" borderId="1" xfId="0" applyNumberFormat="1" applyFont="1" applyFill="1" applyBorder="1" applyAlignment="1">
      <alignment horizontal="center" vertical="center" wrapText="1"/>
    </xf>
    <xf numFmtId="0" fontId="5" fillId="3" borderId="0" xfId="0" applyFont="1" applyFill="1"/>
    <xf numFmtId="170" fontId="2" fillId="3" borderId="1" xfId="0" applyNumberFormat="1" applyFont="1" applyFill="1" applyBorder="1" applyAlignment="1">
      <alignment horizontal="center" vertical="center" wrapText="1"/>
    </xf>
    <xf numFmtId="170" fontId="5" fillId="3" borderId="0" xfId="0" applyNumberFormat="1" applyFont="1" applyFill="1"/>
    <xf numFmtId="170" fontId="5" fillId="3" borderId="0" xfId="0" applyNumberFormat="1" applyFont="1" applyFill="1" applyAlignment="1">
      <alignment horizontal="center" vertical="center"/>
    </xf>
    <xf numFmtId="0" fontId="5" fillId="3" borderId="0" xfId="0" applyFont="1" applyFill="1" applyAlignment="1">
      <alignment horizontal="justify"/>
    </xf>
    <xf numFmtId="49" fontId="0" fillId="3" borderId="0" xfId="0" applyNumberFormat="1" applyFont="1" applyFill="1" applyBorder="1" applyAlignment="1">
      <alignment horizontal="center"/>
    </xf>
    <xf numFmtId="10" fontId="2" fillId="3" borderId="1" xfId="1" applyNumberFormat="1" applyFont="1" applyFill="1" applyBorder="1" applyAlignment="1">
      <alignment horizontal="center" vertical="center" wrapText="1"/>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170" fontId="2" fillId="3" borderId="1" xfId="0" applyNumberFormat="1" applyFont="1" applyFill="1" applyBorder="1" applyAlignment="1">
      <alignment horizontal="center" vertical="center" wrapText="1"/>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0" fontId="1" fillId="2" borderId="2" xfId="0" applyFont="1" applyFill="1" applyBorder="1" applyAlignment="1">
      <alignment horizontal="center" vertical="center" wrapText="1"/>
    </xf>
    <xf numFmtId="170" fontId="1" fillId="47" borderId="2" xfId="0" applyNumberFormat="1" applyFont="1" applyFill="1" applyBorder="1" applyAlignment="1">
      <alignment horizontal="center" vertical="center" wrapText="1"/>
    </xf>
    <xf numFmtId="17" fontId="1" fillId="2" borderId="27" xfId="0" applyNumberFormat="1" applyFont="1" applyFill="1" applyBorder="1" applyAlignment="1">
      <alignment horizontal="center" vertical="center" wrapText="1"/>
    </xf>
    <xf numFmtId="0" fontId="1" fillId="2" borderId="27" xfId="0" applyFont="1" applyFill="1" applyBorder="1" applyAlignment="1">
      <alignment horizontal="center" vertical="center" wrapText="1"/>
    </xf>
    <xf numFmtId="170" fontId="1" fillId="47" borderId="27" xfId="0" applyNumberFormat="1" applyFont="1" applyFill="1" applyBorder="1" applyAlignment="1">
      <alignment horizontal="center" vertical="center" wrapText="1"/>
    </xf>
    <xf numFmtId="0" fontId="1" fillId="47" borderId="27" xfId="0" applyFont="1" applyFill="1" applyBorder="1" applyAlignment="1">
      <alignment horizontal="center" vertical="center" wrapText="1"/>
    </xf>
    <xf numFmtId="0" fontId="1" fillId="46" borderId="27" xfId="0" applyFont="1" applyFill="1" applyBorder="1" applyAlignment="1">
      <alignment horizontal="center" vertical="center" wrapText="1"/>
    </xf>
    <xf numFmtId="10" fontId="2" fillId="3" borderId="27" xfId="0" applyNumberFormat="1" applyFont="1" applyFill="1" applyBorder="1" applyAlignment="1">
      <alignment horizontal="center" vertical="center" wrapText="1"/>
    </xf>
    <xf numFmtId="0" fontId="2" fillId="3" borderId="27" xfId="0" applyFont="1" applyFill="1" applyBorder="1" applyAlignment="1">
      <alignment horizontal="justify" vertical="center" wrapText="1"/>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0" fontId="50" fillId="46" borderId="2" xfId="0" applyFont="1" applyFill="1" applyBorder="1" applyAlignment="1">
      <alignment horizontal="center" vertical="center" wrapText="1"/>
    </xf>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0" fontId="5" fillId="3" borderId="0" xfId="0" applyFont="1" applyFill="1" applyAlignment="1">
      <alignment horizontal="center" vertical="center"/>
    </xf>
    <xf numFmtId="1" fontId="57" fillId="48" borderId="1" xfId="1" applyNumberFormat="1" applyFont="1" applyFill="1" applyBorder="1" applyAlignment="1">
      <alignment horizontal="center" vertical="center" wrapText="1"/>
    </xf>
    <xf numFmtId="9" fontId="60" fillId="0" borderId="29" xfId="0" applyNumberFormat="1" applyFont="1" applyBorder="1" applyAlignment="1">
      <alignment horizontal="center" vertical="center" wrapText="1"/>
    </xf>
    <xf numFmtId="3" fontId="58" fillId="0" borderId="1" xfId="1" applyNumberFormat="1" applyFont="1" applyFill="1" applyBorder="1" applyAlignment="1">
      <alignment horizontal="center" vertical="center" wrapText="1"/>
    </xf>
    <xf numFmtId="9" fontId="60" fillId="0" borderId="1" xfId="1" applyFont="1" applyFill="1" applyBorder="1" applyAlignment="1">
      <alignment horizontal="center" vertical="center" wrapText="1"/>
    </xf>
    <xf numFmtId="3" fontId="60" fillId="0" borderId="1" xfId="1" applyNumberFormat="1" applyFont="1" applyFill="1" applyBorder="1" applyAlignment="1">
      <alignment horizontal="center" vertical="center" wrapText="1"/>
    </xf>
    <xf numFmtId="1" fontId="58" fillId="0" borderId="1" xfId="1" applyNumberFormat="1" applyFont="1" applyFill="1" applyBorder="1" applyAlignment="1">
      <alignment horizontal="center" vertical="center" wrapText="1"/>
    </xf>
    <xf numFmtId="1" fontId="61" fillId="0" borderId="1" xfId="1" applyNumberFormat="1" applyFont="1" applyFill="1" applyBorder="1" applyAlignment="1" applyProtection="1">
      <alignment horizontal="center" vertical="center" wrapText="1"/>
    </xf>
    <xf numFmtId="0" fontId="58" fillId="0" borderId="1" xfId="0" applyFont="1" applyBorder="1" applyAlignment="1">
      <alignment horizontal="center" vertical="center" wrapText="1"/>
    </xf>
    <xf numFmtId="3" fontId="59" fillId="0" borderId="1" xfId="1" applyNumberFormat="1" applyFont="1" applyFill="1" applyBorder="1" applyAlignment="1">
      <alignment horizontal="center" vertical="center" wrapText="1"/>
    </xf>
    <xf numFmtId="0" fontId="60" fillId="0" borderId="1" xfId="0" applyFont="1" applyBorder="1" applyAlignment="1">
      <alignment horizontal="center" vertical="center" wrapText="1"/>
    </xf>
    <xf numFmtId="9" fontId="58" fillId="3" borderId="1" xfId="1" applyFont="1" applyFill="1" applyBorder="1" applyAlignment="1">
      <alignment horizontal="center" vertical="center" wrapText="1"/>
    </xf>
    <xf numFmtId="3" fontId="58" fillId="3" borderId="1" xfId="1" applyNumberFormat="1" applyFont="1" applyFill="1" applyBorder="1" applyAlignment="1">
      <alignment horizontal="center" vertical="center" wrapText="1"/>
    </xf>
    <xf numFmtId="9" fontId="58" fillId="49" borderId="1" xfId="1" applyFont="1" applyFill="1" applyBorder="1" applyAlignment="1">
      <alignment horizontal="center" vertical="center" wrapText="1"/>
    </xf>
    <xf numFmtId="10" fontId="58" fillId="45" borderId="1" xfId="1" applyNumberFormat="1" applyFont="1" applyFill="1" applyBorder="1" applyAlignment="1">
      <alignment horizontal="center" vertical="center" wrapText="1"/>
    </xf>
    <xf numFmtId="9" fontId="58" fillId="45" borderId="1" xfId="1" applyNumberFormat="1" applyFont="1" applyFill="1" applyBorder="1" applyAlignment="1">
      <alignment horizontal="center" vertical="center" wrapText="1"/>
    </xf>
    <xf numFmtId="182" fontId="61" fillId="50" borderId="1" xfId="0" applyNumberFormat="1" applyFont="1" applyFill="1" applyBorder="1" applyAlignment="1">
      <alignment horizontal="center" vertical="center" wrapText="1"/>
    </xf>
    <xf numFmtId="182" fontId="59" fillId="50" borderId="1" xfId="0" applyNumberFormat="1" applyFont="1" applyFill="1" applyBorder="1" applyAlignment="1">
      <alignment horizontal="center" vertical="center" wrapText="1"/>
    </xf>
    <xf numFmtId="182" fontId="62" fillId="3" borderId="1" xfId="0" applyNumberFormat="1" applyFont="1" applyFill="1" applyBorder="1" applyAlignment="1">
      <alignment horizontal="center" vertical="center" wrapText="1"/>
    </xf>
    <xf numFmtId="182" fontId="63" fillId="3" borderId="1" xfId="2" applyNumberFormat="1" applyFont="1" applyFill="1" applyBorder="1" applyAlignment="1">
      <alignment horizontal="center" vertical="center"/>
    </xf>
    <xf numFmtId="169" fontId="62" fillId="3" borderId="1" xfId="0" applyNumberFormat="1" applyFont="1" applyFill="1" applyBorder="1" applyAlignment="1">
      <alignment horizontal="center" vertical="center" wrapText="1"/>
    </xf>
    <xf numFmtId="170" fontId="58" fillId="3" borderId="1" xfId="0" applyNumberFormat="1" applyFont="1" applyFill="1" applyBorder="1" applyAlignment="1">
      <alignment horizontal="center" vertical="center" wrapText="1"/>
    </xf>
    <xf numFmtId="0" fontId="61" fillId="3" borderId="1" xfId="0" applyFont="1" applyFill="1" applyBorder="1" applyAlignment="1">
      <alignment vertical="center" wrapText="1"/>
    </xf>
    <xf numFmtId="9" fontId="58" fillId="51" borderId="1" xfId="1" applyNumberFormat="1" applyFont="1" applyFill="1" applyBorder="1" applyAlignment="1">
      <alignment horizontal="center" vertical="center" wrapText="1"/>
    </xf>
    <xf numFmtId="0" fontId="12" fillId="0" borderId="1" xfId="0" applyFont="1" applyBorder="1" applyAlignment="1">
      <alignment horizontal="center" vertical="center"/>
    </xf>
    <xf numFmtId="1" fontId="57" fillId="48" borderId="2" xfId="1" applyNumberFormat="1" applyFont="1" applyFill="1" applyBorder="1" applyAlignment="1">
      <alignment horizontal="center" vertical="center" wrapText="1"/>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0" fontId="65" fillId="0" borderId="28" xfId="0" applyFont="1" applyBorder="1" applyAlignment="1">
      <alignment vertical="top" wrapText="1"/>
    </xf>
    <xf numFmtId="3" fontId="0" fillId="3" borderId="0" xfId="0" applyNumberFormat="1" applyFill="1"/>
    <xf numFmtId="43" fontId="58" fillId="3" borderId="1" xfId="2798" applyFont="1" applyFill="1" applyBorder="1" applyAlignment="1">
      <alignment horizontal="center" vertical="center" wrapText="1"/>
    </xf>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69" fillId="46" borderId="2" xfId="0" applyFont="1" applyFill="1" applyBorder="1" applyAlignment="1">
      <alignment horizontal="left" vertical="center"/>
    </xf>
    <xf numFmtId="0" fontId="11" fillId="3" borderId="30" xfId="0" applyFont="1" applyFill="1" applyBorder="1" applyAlignment="1">
      <alignment horizontal="left"/>
    </xf>
    <xf numFmtId="0" fontId="70" fillId="3" borderId="1" xfId="0" applyFont="1" applyFill="1" applyBorder="1" applyAlignment="1">
      <alignment horizontal="left" vertical="center" wrapText="1"/>
    </xf>
    <xf numFmtId="0" fontId="73" fillId="46" borderId="2" xfId="0" applyFont="1" applyFill="1" applyBorder="1" applyAlignment="1">
      <alignment horizontal="center" vertical="center" wrapText="1"/>
    </xf>
    <xf numFmtId="1" fontId="74" fillId="52" borderId="1" xfId="1" applyNumberFormat="1" applyFont="1" applyFill="1" applyBorder="1" applyAlignment="1">
      <alignment horizontal="center" vertical="center" wrapText="1"/>
    </xf>
    <xf numFmtId="9" fontId="74" fillId="52" borderId="1" xfId="1" applyFont="1" applyFill="1" applyBorder="1" applyAlignment="1">
      <alignment horizontal="center" vertical="center" wrapText="1"/>
    </xf>
    <xf numFmtId="3" fontId="74" fillId="52" borderId="1" xfId="1" applyNumberFormat="1" applyFont="1" applyFill="1" applyBorder="1" applyAlignment="1">
      <alignment horizontal="center" vertical="center" wrapText="1"/>
    </xf>
    <xf numFmtId="0" fontId="74" fillId="52" borderId="1" xfId="0" applyFont="1" applyFill="1" applyBorder="1" applyAlignment="1">
      <alignment horizontal="center" vertical="center" wrapText="1"/>
    </xf>
    <xf numFmtId="3" fontId="74" fillId="52" borderId="1" xfId="0" applyNumberFormat="1" applyFont="1" applyFill="1" applyBorder="1" applyAlignment="1">
      <alignment horizontal="center" vertical="center" wrapText="1"/>
    </xf>
    <xf numFmtId="0" fontId="70" fillId="21" borderId="2" xfId="0" applyFont="1" applyFill="1" applyBorder="1" applyAlignment="1">
      <alignment horizontal="left" vertical="center" wrapText="1"/>
    </xf>
    <xf numFmtId="0" fontId="70" fillId="21" borderId="1" xfId="0" applyFont="1" applyFill="1" applyBorder="1" applyAlignment="1">
      <alignment horizontal="left" vertical="center" wrapText="1"/>
    </xf>
    <xf numFmtId="0" fontId="71" fillId="21" borderId="1" xfId="0" applyFont="1" applyFill="1" applyBorder="1" applyAlignment="1">
      <alignment horizontal="left" vertical="center" wrapText="1"/>
    </xf>
    <xf numFmtId="0" fontId="72" fillId="21" borderId="1" xfId="0" applyFont="1" applyFill="1" applyBorder="1" applyAlignment="1">
      <alignment horizontal="left" vertical="center" wrapText="1"/>
    </xf>
    <xf numFmtId="43" fontId="0" fillId="3" borderId="0" xfId="2798" applyFont="1" applyFill="1"/>
    <xf numFmtId="43" fontId="0" fillId="3" borderId="0" xfId="0" applyNumberFormat="1" applyFill="1"/>
    <xf numFmtId="0" fontId="16" fillId="3" borderId="0" xfId="0" applyFont="1" applyFill="1" applyAlignment="1">
      <alignment horizontal="center" vertical="center"/>
    </xf>
    <xf numFmtId="0" fontId="75" fillId="46" borderId="27" xfId="0" applyFont="1" applyFill="1" applyBorder="1" applyAlignment="1">
      <alignment horizontal="center" vertical="center" wrapText="1"/>
    </xf>
    <xf numFmtId="0" fontId="76" fillId="0" borderId="28" xfId="0" applyFont="1" applyBorder="1" applyAlignment="1">
      <alignment horizontal="center" vertical="center" wrapText="1"/>
    </xf>
    <xf numFmtId="0" fontId="76" fillId="3" borderId="1"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0" borderId="1" xfId="0" applyFont="1" applyBorder="1" applyAlignment="1">
      <alignment horizontal="center" vertical="center" wrapText="1"/>
    </xf>
    <xf numFmtId="0" fontId="76" fillId="0" borderId="2" xfId="0" applyFont="1" applyBorder="1" applyAlignment="1">
      <alignment horizontal="center" vertical="center" wrapText="1"/>
    </xf>
    <xf numFmtId="0" fontId="67" fillId="21" borderId="1" xfId="0" applyFont="1" applyFill="1" applyBorder="1" applyAlignment="1">
      <alignment horizontal="left" vertical="center" wrapText="1"/>
    </xf>
    <xf numFmtId="0" fontId="68" fillId="21" borderId="1" xfId="0" applyFont="1" applyFill="1" applyBorder="1" applyAlignment="1">
      <alignment horizontal="left" vertical="center" wrapText="1"/>
    </xf>
    <xf numFmtId="9" fontId="58" fillId="0" borderId="1" xfId="1" applyFont="1" applyFill="1" applyBorder="1" applyAlignment="1">
      <alignment horizontal="center" vertical="center" wrapText="1"/>
    </xf>
    <xf numFmtId="43" fontId="58" fillId="0" borderId="1" xfId="2798" applyFont="1" applyFill="1" applyBorder="1" applyAlignment="1">
      <alignment horizontal="center" vertical="center" wrapText="1"/>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69" fillId="2" borderId="2" xfId="0" applyFont="1" applyFill="1" applyBorder="1" applyAlignment="1">
      <alignment horizontal="center" vertical="center" wrapText="1"/>
    </xf>
    <xf numFmtId="0" fontId="70" fillId="48" borderId="1" xfId="0" applyFont="1" applyFill="1" applyBorder="1" applyAlignment="1">
      <alignment horizontal="center" vertical="center" wrapText="1"/>
    </xf>
    <xf numFmtId="0" fontId="72" fillId="48" borderId="1" xfId="0" applyFont="1" applyFill="1" applyBorder="1" applyAlignment="1">
      <alignment horizontal="center" vertical="center" wrapText="1"/>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69" fillId="46" borderId="32" xfId="0" applyFont="1" applyFill="1" applyBorder="1" applyAlignment="1">
      <alignment horizontal="center" vertical="center" wrapText="1"/>
    </xf>
    <xf numFmtId="1" fontId="77" fillId="52" borderId="2" xfId="1" applyNumberFormat="1" applyFont="1" applyFill="1" applyBorder="1" applyAlignment="1">
      <alignment horizontal="center" vertical="center" wrapText="1"/>
    </xf>
    <xf numFmtId="1" fontId="77" fillId="52" borderId="1" xfId="1" applyNumberFormat="1" applyFont="1" applyFill="1" applyBorder="1" applyAlignment="1">
      <alignment horizontal="center" vertical="center" wrapText="1"/>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11" fillId="0" borderId="0" xfId="0" applyFont="1"/>
    <xf numFmtId="0" fontId="61" fillId="3" borderId="0" xfId="0" applyFont="1" applyFill="1"/>
    <xf numFmtId="49" fontId="79" fillId="2" borderId="4" xfId="0" applyNumberFormat="1" applyFont="1" applyFill="1" applyBorder="1" applyAlignment="1">
      <alignment vertical="center"/>
    </xf>
    <xf numFmtId="49" fontId="79" fillId="2" borderId="27" xfId="0" applyNumberFormat="1" applyFont="1" applyFill="1" applyBorder="1" applyAlignment="1">
      <alignment vertical="center"/>
    </xf>
    <xf numFmtId="0" fontId="73" fillId="2" borderId="27" xfId="0" applyFont="1" applyFill="1" applyBorder="1" applyAlignment="1">
      <alignment horizontal="center" vertical="center" wrapText="1"/>
    </xf>
    <xf numFmtId="0" fontId="61" fillId="3" borderId="0" xfId="0" applyFont="1" applyFill="1" applyBorder="1"/>
    <xf numFmtId="0" fontId="58" fillId="3" borderId="1" xfId="0" applyNumberFormat="1" applyFont="1" applyFill="1" applyBorder="1" applyAlignment="1">
      <alignment horizontal="center" vertical="center" wrapText="1"/>
    </xf>
    <xf numFmtId="0" fontId="58" fillId="3" borderId="27" xfId="0" applyNumberFormat="1" applyFont="1" applyFill="1" applyBorder="1" applyAlignment="1">
      <alignment horizontal="center" vertical="center" wrapText="1"/>
    </xf>
    <xf numFmtId="0" fontId="58" fillId="3" borderId="1" xfId="1" applyNumberFormat="1" applyFont="1" applyFill="1" applyBorder="1" applyAlignment="1">
      <alignment horizontal="center" vertical="center" wrapText="1"/>
    </xf>
    <xf numFmtId="9" fontId="58" fillId="6" borderId="1" xfId="1" applyNumberFormat="1" applyFont="1" applyFill="1" applyBorder="1" applyAlignment="1">
      <alignment horizontal="center" vertical="center" wrapText="1"/>
    </xf>
    <xf numFmtId="9" fontId="58" fillId="5" borderId="1" xfId="1" applyNumberFormat="1" applyFont="1" applyFill="1" applyBorder="1" applyAlignment="1">
      <alignment horizontal="center" vertical="center" wrapText="1"/>
    </xf>
    <xf numFmtId="9" fontId="58" fillId="4" borderId="27" xfId="1" applyNumberFormat="1" applyFont="1" applyFill="1" applyBorder="1" applyAlignment="1">
      <alignment horizontal="center" vertical="center" wrapText="1"/>
    </xf>
    <xf numFmtId="9" fontId="58" fillId="5" borderId="27" xfId="1" applyNumberFormat="1" applyFont="1" applyFill="1" applyBorder="1" applyAlignment="1">
      <alignment horizontal="center" vertical="center" wrapText="1"/>
    </xf>
    <xf numFmtId="9" fontId="58" fillId="6" borderId="27" xfId="1" applyNumberFormat="1" applyFont="1" applyFill="1" applyBorder="1" applyAlignment="1">
      <alignment horizontal="center" vertical="center" wrapText="1"/>
    </xf>
    <xf numFmtId="9" fontId="61" fillId="3" borderId="0" xfId="0" applyNumberFormat="1" applyFont="1" applyFill="1" applyAlignment="1">
      <alignment horizontal="center" vertical="center"/>
    </xf>
    <xf numFmtId="9" fontId="58" fillId="45" borderId="27" xfId="1" applyNumberFormat="1" applyFont="1" applyFill="1" applyBorder="1" applyAlignment="1">
      <alignment horizontal="center" vertical="center" wrapText="1"/>
    </xf>
    <xf numFmtId="0" fontId="80" fillId="2" borderId="39" xfId="0" applyFont="1" applyFill="1" applyBorder="1" applyAlignment="1">
      <alignment horizontal="center" vertical="center" wrapText="1" readingOrder="1"/>
    </xf>
    <xf numFmtId="0" fontId="80" fillId="2" borderId="35" xfId="0" applyFont="1" applyFill="1" applyBorder="1" applyAlignment="1">
      <alignment horizontal="center" vertical="center" wrapText="1" readingOrder="1"/>
    </xf>
    <xf numFmtId="17" fontId="80" fillId="2" borderId="35" xfId="0" applyNumberFormat="1" applyFont="1" applyFill="1" applyBorder="1" applyAlignment="1">
      <alignment horizontal="center" vertical="center" wrapText="1" readingOrder="1"/>
    </xf>
    <xf numFmtId="0" fontId="81" fillId="0" borderId="43" xfId="0" applyFont="1" applyBorder="1" applyAlignment="1">
      <alignment horizontal="left" vertical="center" wrapText="1" readingOrder="1"/>
    </xf>
    <xf numFmtId="0" fontId="81" fillId="53" borderId="35" xfId="0" applyFont="1" applyFill="1" applyBorder="1" applyAlignment="1">
      <alignment horizontal="center" vertical="center" wrapText="1" readingOrder="1"/>
    </xf>
    <xf numFmtId="0" fontId="81" fillId="0" borderId="35" xfId="0" applyFont="1" applyBorder="1" applyAlignment="1">
      <alignment horizontal="center" vertical="center" wrapText="1" readingOrder="1"/>
    </xf>
    <xf numFmtId="9" fontId="81" fillId="0" borderId="35" xfId="0" applyNumberFormat="1" applyFont="1" applyBorder="1" applyAlignment="1">
      <alignment horizontal="center" vertical="center" wrapText="1" readingOrder="1"/>
    </xf>
    <xf numFmtId="9" fontId="81" fillId="54" borderId="44" xfId="0" applyNumberFormat="1" applyFont="1" applyFill="1" applyBorder="1" applyAlignment="1">
      <alignment horizontal="center" vertical="center" wrapText="1" readingOrder="1"/>
    </xf>
    <xf numFmtId="0" fontId="81" fillId="54" borderId="35" xfId="0" applyFont="1" applyFill="1" applyBorder="1" applyAlignment="1">
      <alignment horizontal="center" vertical="center" wrapText="1" readingOrder="1"/>
    </xf>
    <xf numFmtId="10" fontId="81" fillId="54" borderId="44" xfId="0" applyNumberFormat="1" applyFont="1" applyFill="1" applyBorder="1" applyAlignment="1">
      <alignment horizontal="center" vertical="center" wrapText="1" readingOrder="1"/>
    </xf>
    <xf numFmtId="0" fontId="81" fillId="6" borderId="35" xfId="0" applyFont="1" applyFill="1" applyBorder="1" applyAlignment="1">
      <alignment horizontal="center" vertical="center" wrapText="1" readingOrder="1"/>
    </xf>
    <xf numFmtId="0" fontId="81" fillId="5" borderId="35" xfId="0" applyFont="1" applyFill="1" applyBorder="1" applyAlignment="1">
      <alignment horizontal="center" vertical="center" wrapText="1" readingOrder="1"/>
    </xf>
    <xf numFmtId="3" fontId="81" fillId="54" borderId="35" xfId="0" applyNumberFormat="1" applyFont="1" applyFill="1" applyBorder="1" applyAlignment="1">
      <alignment horizontal="center" vertical="center" wrapText="1" readingOrder="1"/>
    </xf>
    <xf numFmtId="0" fontId="81" fillId="55" borderId="35" xfId="0" applyFont="1" applyFill="1" applyBorder="1" applyAlignment="1">
      <alignment horizontal="center" vertical="center" wrapText="1" readingOrder="1"/>
    </xf>
    <xf numFmtId="0" fontId="81" fillId="0" borderId="44" xfId="0" applyFont="1" applyBorder="1" applyAlignment="1">
      <alignment horizontal="center" vertical="center" wrapText="1" readingOrder="1"/>
    </xf>
    <xf numFmtId="0" fontId="80" fillId="0" borderId="45" xfId="0" applyFont="1" applyBorder="1" applyAlignment="1">
      <alignment horizontal="left" vertical="center" wrapText="1" readingOrder="1"/>
    </xf>
    <xf numFmtId="0" fontId="80" fillId="53" borderId="46" xfId="0" applyFont="1" applyFill="1" applyBorder="1" applyAlignment="1">
      <alignment horizontal="center" vertical="center" wrapText="1" readingOrder="1"/>
    </xf>
    <xf numFmtId="0" fontId="80" fillId="6" borderId="46" xfId="0" applyFont="1" applyFill="1" applyBorder="1" applyAlignment="1">
      <alignment horizontal="center" vertical="center" wrapText="1" readingOrder="1"/>
    </xf>
    <xf numFmtId="0" fontId="80" fillId="5" borderId="46" xfId="0" applyFont="1" applyFill="1" applyBorder="1" applyAlignment="1">
      <alignment horizontal="center" vertical="center" wrapText="1" readingOrder="1"/>
    </xf>
    <xf numFmtId="0" fontId="80" fillId="55" borderId="46" xfId="0" applyFont="1" applyFill="1" applyBorder="1" applyAlignment="1">
      <alignment horizontal="center" vertical="center" wrapText="1" readingOrder="1"/>
    </xf>
    <xf numFmtId="0" fontId="81" fillId="0" borderId="46" xfId="0" applyFont="1" applyBorder="1" applyAlignment="1">
      <alignment horizontal="center" vertical="center" wrapText="1" readingOrder="1"/>
    </xf>
    <xf numFmtId="0" fontId="81" fillId="0" borderId="47" xfId="0" applyFont="1" applyBorder="1" applyAlignment="1">
      <alignment horizontal="center" vertical="center" wrapText="1" readingOrder="1"/>
    </xf>
    <xf numFmtId="0" fontId="0" fillId="0" borderId="0" xfId="0" applyFill="1"/>
    <xf numFmtId="0" fontId="82" fillId="0" borderId="3" xfId="0" applyFont="1" applyBorder="1" applyAlignment="1">
      <alignment vertical="top" wrapText="1"/>
    </xf>
    <xf numFmtId="0" fontId="82" fillId="0" borderId="2" xfId="0" applyFont="1" applyBorder="1" applyAlignment="1">
      <alignment vertical="top" wrapText="1"/>
    </xf>
    <xf numFmtId="0" fontId="82" fillId="0" borderId="1" xfId="0" applyFont="1" applyBorder="1" applyAlignment="1">
      <alignment horizontal="justify" vertical="top" wrapText="1"/>
    </xf>
    <xf numFmtId="0" fontId="82" fillId="0" borderId="1" xfId="0" applyFont="1" applyBorder="1" applyAlignment="1">
      <alignment vertical="top" wrapText="1"/>
    </xf>
    <xf numFmtId="0" fontId="84" fillId="0" borderId="1" xfId="0" applyFont="1" applyBorder="1" applyAlignment="1">
      <alignment vertical="top" wrapText="1"/>
    </xf>
    <xf numFmtId="0" fontId="11" fillId="0" borderId="1" xfId="0" applyFont="1" applyBorder="1" applyAlignment="1">
      <alignment horizontal="justify" vertical="top" wrapText="1"/>
    </xf>
    <xf numFmtId="0" fontId="83" fillId="0" borderId="1" xfId="0" applyFont="1" applyBorder="1" applyAlignment="1">
      <alignment horizontal="justify" vertical="top" wrapText="1"/>
    </xf>
    <xf numFmtId="0" fontId="81" fillId="54" borderId="1" xfId="0" applyFont="1" applyFill="1" applyBorder="1" applyAlignment="1">
      <alignment horizontal="center" vertical="center" wrapText="1" readingOrder="1"/>
    </xf>
    <xf numFmtId="9" fontId="81" fillId="54" borderId="2" xfId="0" applyNumberFormat="1" applyFont="1" applyFill="1" applyBorder="1" applyAlignment="1">
      <alignment horizontal="center" vertical="center" wrapText="1" readingOrder="1"/>
    </xf>
    <xf numFmtId="9" fontId="81" fillId="0" borderId="2" xfId="0" applyNumberFormat="1" applyFont="1" applyBorder="1" applyAlignment="1">
      <alignment horizontal="center" vertical="center" wrapText="1" readingOrder="1"/>
    </xf>
    <xf numFmtId="0" fontId="81" fillId="54" borderId="2" xfId="0" applyFont="1" applyFill="1" applyBorder="1" applyAlignment="1">
      <alignment horizontal="center" vertical="center" wrapText="1" readingOrder="1"/>
    </xf>
    <xf numFmtId="0" fontId="81" fillId="5" borderId="2" xfId="0" applyFont="1" applyFill="1" applyBorder="1" applyAlignment="1">
      <alignment horizontal="center" vertical="center" wrapText="1" readingOrder="1"/>
    </xf>
    <xf numFmtId="0" fontId="81" fillId="6" borderId="2" xfId="0" applyFont="1" applyFill="1" applyBorder="1" applyAlignment="1">
      <alignment horizontal="center" vertical="center" wrapText="1" readingOrder="1"/>
    </xf>
    <xf numFmtId="0" fontId="81" fillId="0" borderId="2" xfId="0" applyFont="1" applyBorder="1" applyAlignment="1">
      <alignment horizontal="center" vertical="center" wrapText="1" readingOrder="1"/>
    </xf>
    <xf numFmtId="0" fontId="81" fillId="0" borderId="2" xfId="0" applyFont="1" applyFill="1" applyBorder="1" applyAlignment="1">
      <alignment horizontal="left" vertical="center" wrapText="1" readingOrder="1"/>
    </xf>
    <xf numFmtId="0" fontId="5" fillId="0" borderId="1" xfId="0" applyFont="1" applyBorder="1" applyAlignment="1">
      <alignment horizontal="center" vertical="center" wrapText="1"/>
    </xf>
    <xf numFmtId="3" fontId="81" fillId="54" borderId="1" xfId="0" applyNumberFormat="1" applyFont="1" applyFill="1" applyBorder="1" applyAlignment="1">
      <alignment horizontal="center" vertical="center" wrapText="1" readingOrder="1"/>
    </xf>
    <xf numFmtId="0" fontId="81" fillId="5" borderId="1" xfId="0" applyFont="1" applyFill="1" applyBorder="1" applyAlignment="1">
      <alignment horizontal="center" vertical="center" wrapText="1" readingOrder="1"/>
    </xf>
    <xf numFmtId="0" fontId="81" fillId="6" borderId="1" xfId="0" applyFont="1" applyFill="1" applyBorder="1" applyAlignment="1">
      <alignment horizontal="center" vertical="center" wrapText="1" readingOrder="1"/>
    </xf>
    <xf numFmtId="0" fontId="81" fillId="0" borderId="1" xfId="0" applyFont="1" applyFill="1" applyBorder="1" applyAlignment="1">
      <alignment horizontal="left" vertical="center" wrapText="1" readingOrder="1"/>
    </xf>
    <xf numFmtId="10" fontId="81" fillId="54" borderId="1" xfId="0" applyNumberFormat="1" applyFont="1" applyFill="1" applyBorder="1" applyAlignment="1">
      <alignment horizontal="center" vertical="center" wrapText="1" readingOrder="1"/>
    </xf>
    <xf numFmtId="9" fontId="81" fillId="0" borderId="1" xfId="0" applyNumberFormat="1" applyFont="1" applyBorder="1" applyAlignment="1">
      <alignment horizontal="center" vertical="center" wrapText="1" readingOrder="1"/>
    </xf>
    <xf numFmtId="9" fontId="81" fillId="54" borderId="1" xfId="0" applyNumberFormat="1" applyFont="1" applyFill="1" applyBorder="1" applyAlignment="1">
      <alignment horizontal="center" vertical="center" wrapText="1" readingOrder="1"/>
    </xf>
    <xf numFmtId="0" fontId="81" fillId="0" borderId="1" xfId="0" applyFont="1" applyBorder="1" applyAlignment="1">
      <alignment horizontal="center" vertical="center" wrapText="1" readingOrder="1"/>
    </xf>
    <xf numFmtId="0" fontId="81" fillId="53" borderId="1" xfId="0" applyFont="1" applyFill="1" applyBorder="1" applyAlignment="1">
      <alignment horizontal="center" vertical="center" wrapText="1" readingOrder="1"/>
    </xf>
    <xf numFmtId="0" fontId="81" fillId="0" borderId="1" xfId="0" applyFont="1" applyBorder="1" applyAlignment="1">
      <alignment horizontal="left" vertical="center" wrapText="1" readingOrder="1"/>
    </xf>
    <xf numFmtId="0" fontId="11" fillId="0" borderId="1" xfId="0" applyFont="1" applyBorder="1"/>
    <xf numFmtId="17" fontId="80" fillId="2" borderId="1" xfId="0" applyNumberFormat="1" applyFont="1" applyFill="1" applyBorder="1" applyAlignment="1">
      <alignment horizontal="center" vertical="center" wrapText="1" readingOrder="1"/>
    </xf>
    <xf numFmtId="0" fontId="80" fillId="2" borderId="1" xfId="0" applyFont="1" applyFill="1" applyBorder="1" applyAlignment="1">
      <alignment horizontal="center" vertical="center" wrapText="1" readingOrder="1"/>
    </xf>
    <xf numFmtId="0" fontId="81" fillId="0" borderId="42" xfId="0" applyFont="1" applyBorder="1" applyAlignment="1">
      <alignment horizontal="center" vertical="center" wrapText="1" readingOrder="1"/>
    </xf>
    <xf numFmtId="0" fontId="81" fillId="55" borderId="36" xfId="0" applyFont="1" applyFill="1" applyBorder="1" applyAlignment="1">
      <alignment horizontal="center" vertical="center" wrapText="1" readingOrder="1"/>
    </xf>
    <xf numFmtId="0" fontId="81" fillId="0" borderId="36" xfId="0" applyFont="1" applyBorder="1" applyAlignment="1">
      <alignment horizontal="center" vertical="center" wrapText="1" readingOrder="1"/>
    </xf>
    <xf numFmtId="0" fontId="81" fillId="0" borderId="38" xfId="0" applyFont="1" applyBorder="1" applyAlignment="1">
      <alignment horizontal="left" vertical="center" wrapText="1" readingOrder="1"/>
    </xf>
    <xf numFmtId="0" fontId="11" fillId="0" borderId="0" xfId="0" applyFont="1"/>
    <xf numFmtId="9" fontId="86" fillId="3" borderId="1" xfId="1" applyFont="1" applyFill="1" applyBorder="1" applyAlignment="1">
      <alignment horizontal="center" vertical="center" wrapText="1"/>
    </xf>
    <xf numFmtId="0" fontId="59" fillId="3" borderId="1" xfId="0" applyNumberFormat="1" applyFont="1" applyFill="1" applyBorder="1" applyAlignment="1">
      <alignment horizontal="center" vertical="center" wrapText="1"/>
    </xf>
    <xf numFmtId="9" fontId="59" fillId="0" borderId="1" xfId="1" applyFont="1" applyFill="1" applyBorder="1" applyAlignment="1">
      <alignment horizontal="center" vertical="center" wrapText="1"/>
    </xf>
    <xf numFmtId="0" fontId="59" fillId="3" borderId="1" xfId="1" applyNumberFormat="1" applyFont="1" applyFill="1" applyBorder="1" applyAlignment="1">
      <alignment horizontal="center" vertical="center" wrapText="1"/>
    </xf>
    <xf numFmtId="43" fontId="58" fillId="0" borderId="1" xfId="2798" applyFont="1" applyFill="1" applyBorder="1" applyAlignment="1">
      <alignment vertical="center" wrapText="1"/>
    </xf>
    <xf numFmtId="0" fontId="0" fillId="3" borderId="0" xfId="0" applyFill="1" applyAlignment="1">
      <alignment horizontal="center"/>
    </xf>
    <xf numFmtId="2" fontId="2" fillId="3" borderId="1" xfId="1" applyNumberFormat="1" applyFont="1" applyFill="1" applyBorder="1" applyAlignment="1">
      <alignment horizontal="center" vertical="center" wrapText="1"/>
    </xf>
    <xf numFmtId="170" fontId="58" fillId="0" borderId="1" xfId="0" applyNumberFormat="1" applyFont="1" applyFill="1" applyBorder="1" applyAlignment="1">
      <alignment horizontal="center" vertical="center" wrapText="1"/>
    </xf>
    <xf numFmtId="10" fontId="2" fillId="3" borderId="28" xfId="1" applyNumberFormat="1" applyFont="1" applyFill="1" applyBorder="1" applyAlignment="1">
      <alignment horizontal="center" vertical="center" wrapText="1"/>
    </xf>
    <xf numFmtId="10" fontId="2" fillId="3" borderId="3" xfId="1" applyNumberFormat="1" applyFont="1" applyFill="1" applyBorder="1" applyAlignment="1">
      <alignment horizontal="center" vertical="center" wrapText="1"/>
    </xf>
    <xf numFmtId="10" fontId="2" fillId="3" borderId="2" xfId="1" applyNumberFormat="1" applyFont="1" applyFill="1" applyBorder="1" applyAlignment="1">
      <alignment horizontal="center" vertical="center" wrapText="1"/>
    </xf>
    <xf numFmtId="170" fontId="2" fillId="3" borderId="28" xfId="0" applyNumberFormat="1" applyFont="1" applyFill="1" applyBorder="1" applyAlignment="1">
      <alignment horizontal="center" vertical="center" wrapText="1"/>
    </xf>
    <xf numFmtId="170" fontId="2" fillId="3" borderId="3" xfId="0" applyNumberFormat="1" applyFont="1" applyFill="1" applyBorder="1" applyAlignment="1">
      <alignment horizontal="center" vertical="center" wrapText="1"/>
    </xf>
    <xf numFmtId="170" fontId="2" fillId="3" borderId="2" xfId="0" applyNumberFormat="1" applyFont="1" applyFill="1" applyBorder="1" applyAlignment="1">
      <alignment horizontal="center" vertical="center" wrapText="1"/>
    </xf>
    <xf numFmtId="10" fontId="58" fillId="45" borderId="28" xfId="1" applyNumberFormat="1" applyFont="1" applyFill="1" applyBorder="1" applyAlignment="1">
      <alignment horizontal="center" vertical="center" wrapText="1"/>
    </xf>
    <xf numFmtId="10" fontId="58" fillId="45" borderId="3" xfId="1" applyNumberFormat="1" applyFont="1" applyFill="1" applyBorder="1" applyAlignment="1">
      <alignment horizontal="center" vertical="center" wrapText="1"/>
    </xf>
    <xf numFmtId="10" fontId="58" fillId="45" borderId="2" xfId="1" applyNumberFormat="1" applyFont="1" applyFill="1" applyBorder="1" applyAlignment="1">
      <alignment horizontal="center" vertical="center" wrapText="1"/>
    </xf>
    <xf numFmtId="170" fontId="58" fillId="3" borderId="28" xfId="0" applyNumberFormat="1" applyFont="1" applyFill="1" applyBorder="1" applyAlignment="1">
      <alignment horizontal="center" vertical="center" wrapText="1"/>
    </xf>
    <xf numFmtId="170" fontId="58" fillId="3" borderId="3" xfId="0" applyNumberFormat="1" applyFont="1" applyFill="1" applyBorder="1" applyAlignment="1">
      <alignment horizontal="center" vertical="center" wrapText="1"/>
    </xf>
    <xf numFmtId="170" fontId="58" fillId="3" borderId="2" xfId="0" applyNumberFormat="1" applyFont="1" applyFill="1" applyBorder="1" applyAlignment="1">
      <alignment horizontal="center" vertical="center" wrapText="1"/>
    </xf>
    <xf numFmtId="182" fontId="62" fillId="3" borderId="28" xfId="0" applyNumberFormat="1" applyFont="1" applyFill="1" applyBorder="1" applyAlignment="1">
      <alignment horizontal="center" vertical="center" wrapText="1"/>
    </xf>
    <xf numFmtId="182" fontId="62" fillId="3" borderId="3" xfId="0" applyNumberFormat="1" applyFont="1" applyFill="1" applyBorder="1" applyAlignment="1">
      <alignment horizontal="center" vertical="center" wrapText="1"/>
    </xf>
    <xf numFmtId="182" fontId="62" fillId="3" borderId="2" xfId="0" applyNumberFormat="1" applyFont="1" applyFill="1" applyBorder="1" applyAlignment="1">
      <alignment horizontal="center" vertical="center" wrapText="1"/>
    </xf>
    <xf numFmtId="169" fontId="62" fillId="3" borderId="28" xfId="0" applyNumberFormat="1" applyFont="1" applyFill="1" applyBorder="1" applyAlignment="1">
      <alignment horizontal="center" vertical="center" wrapText="1"/>
    </xf>
    <xf numFmtId="169" fontId="62" fillId="3" borderId="3" xfId="0" applyNumberFormat="1" applyFont="1" applyFill="1" applyBorder="1" applyAlignment="1">
      <alignment horizontal="center" vertical="center" wrapText="1"/>
    </xf>
    <xf numFmtId="169" fontId="62" fillId="3" borderId="2" xfId="0" applyNumberFormat="1" applyFont="1" applyFill="1" applyBorder="1" applyAlignment="1">
      <alignment horizontal="center" vertical="center" wrapText="1"/>
    </xf>
    <xf numFmtId="9" fontId="58" fillId="49" borderId="28" xfId="1" applyFont="1" applyFill="1" applyBorder="1" applyAlignment="1">
      <alignment horizontal="center" vertical="center" wrapText="1"/>
    </xf>
    <xf numFmtId="9" fontId="58" fillId="49" borderId="3" xfId="1" applyFont="1" applyFill="1" applyBorder="1" applyAlignment="1">
      <alignment horizontal="center" vertical="center" wrapText="1"/>
    </xf>
    <xf numFmtId="9" fontId="58" fillId="49" borderId="2" xfId="1" applyFont="1" applyFill="1" applyBorder="1" applyAlignment="1">
      <alignment horizontal="center" vertical="center" wrapText="1"/>
    </xf>
    <xf numFmtId="182" fontId="61" fillId="50" borderId="28" xfId="0" applyNumberFormat="1" applyFont="1" applyFill="1" applyBorder="1" applyAlignment="1">
      <alignment horizontal="center" vertical="center" wrapText="1"/>
    </xf>
    <xf numFmtId="182" fontId="61" fillId="50" borderId="3" xfId="0" applyNumberFormat="1" applyFont="1" applyFill="1" applyBorder="1" applyAlignment="1">
      <alignment horizontal="center" vertical="center" wrapText="1"/>
    </xf>
    <xf numFmtId="182" fontId="61" fillId="50" borderId="2" xfId="0" applyNumberFormat="1" applyFont="1" applyFill="1" applyBorder="1" applyAlignment="1">
      <alignment horizontal="center" vertical="center" wrapText="1"/>
    </xf>
    <xf numFmtId="0" fontId="67" fillId="21" borderId="28"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2" xfId="0" applyFont="1" applyFill="1" applyBorder="1" applyAlignment="1">
      <alignment horizontal="left" vertical="center" wrapText="1"/>
    </xf>
    <xf numFmtId="0" fontId="5" fillId="3" borderId="0" xfId="0" applyFont="1" applyFill="1" applyAlignment="1">
      <alignment horizontal="center" vertical="center"/>
    </xf>
    <xf numFmtId="49" fontId="0" fillId="3" borderId="1" xfId="0" applyNumberFormat="1" applyFont="1" applyFill="1" applyBorder="1" applyAlignment="1">
      <alignment horizontal="center"/>
    </xf>
    <xf numFmtId="0" fontId="10" fillId="3" borderId="1" xfId="0" applyFont="1" applyFill="1" applyBorder="1" applyAlignment="1">
      <alignment horizontal="left" vertical="center"/>
    </xf>
    <xf numFmtId="0" fontId="56" fillId="3" borderId="1" xfId="0" applyFont="1" applyFill="1" applyBorder="1" applyAlignment="1">
      <alignment horizontal="center" vertical="center"/>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0" fontId="2" fillId="0" borderId="0" xfId="0" applyFont="1" applyBorder="1" applyAlignment="1">
      <alignment horizontal="center" vertical="center" wrapText="1" readingOrder="1"/>
    </xf>
    <xf numFmtId="0" fontId="78"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53" fillId="3" borderId="0" xfId="0" applyNumberFormat="1" applyFont="1" applyFill="1" applyBorder="1" applyAlignment="1">
      <alignment horizontal="left" vertical="center" wrapText="1"/>
    </xf>
    <xf numFmtId="1" fontId="74" fillId="52" borderId="28" xfId="1" applyNumberFormat="1" applyFont="1" applyFill="1" applyBorder="1" applyAlignment="1">
      <alignment horizontal="center" vertical="center" wrapText="1"/>
    </xf>
    <xf numFmtId="1" fontId="74" fillId="52" borderId="3" xfId="1" applyNumberFormat="1" applyFont="1" applyFill="1" applyBorder="1" applyAlignment="1">
      <alignment horizontal="center" vertical="center" wrapText="1"/>
    </xf>
    <xf numFmtId="1" fontId="74" fillId="52" borderId="2" xfId="1" applyNumberFormat="1" applyFont="1" applyFill="1" applyBorder="1" applyAlignment="1">
      <alignment horizontal="center" vertical="center" wrapText="1"/>
    </xf>
    <xf numFmtId="0" fontId="80" fillId="2" borderId="40" xfId="0" applyFont="1" applyFill="1" applyBorder="1" applyAlignment="1">
      <alignment horizontal="center" vertical="center" wrapText="1" readingOrder="1"/>
    </xf>
    <xf numFmtId="0" fontId="80" fillId="2" borderId="36" xfId="0" applyFont="1" applyFill="1" applyBorder="1" applyAlignment="1">
      <alignment horizontal="center" vertical="center" wrapText="1" readingOrder="1"/>
    </xf>
    <xf numFmtId="0" fontId="80" fillId="2" borderId="41" xfId="0" applyFont="1" applyFill="1" applyBorder="1" applyAlignment="1">
      <alignment horizontal="center" vertical="center" wrapText="1" readingOrder="1"/>
    </xf>
    <xf numFmtId="0" fontId="80" fillId="2" borderId="42" xfId="0" applyFont="1" applyFill="1" applyBorder="1" applyAlignment="1">
      <alignment horizontal="center" vertical="center" wrapText="1" readingOrder="1"/>
    </xf>
    <xf numFmtId="0" fontId="80" fillId="2" borderId="37" xfId="0" applyFont="1" applyFill="1" applyBorder="1" applyAlignment="1">
      <alignment horizontal="center" vertical="center" wrapText="1" readingOrder="1"/>
    </xf>
    <xf numFmtId="0" fontId="80" fillId="2" borderId="38" xfId="0" applyFont="1" applyFill="1" applyBorder="1" applyAlignment="1">
      <alignment horizontal="center" vertical="center" wrapText="1" readingOrder="1"/>
    </xf>
    <xf numFmtId="0" fontId="80" fillId="53" borderId="40" xfId="0" applyFont="1" applyFill="1" applyBorder="1" applyAlignment="1">
      <alignment horizontal="center" vertical="center" wrapText="1" readingOrder="1"/>
    </xf>
    <xf numFmtId="0" fontId="80" fillId="53" borderId="36" xfId="0" applyFont="1" applyFill="1" applyBorder="1" applyAlignment="1">
      <alignment horizontal="center" vertical="center" wrapText="1" readingOrder="1"/>
    </xf>
    <xf numFmtId="0" fontId="80" fillId="6" borderId="40" xfId="0" applyFont="1" applyFill="1" applyBorder="1" applyAlignment="1">
      <alignment horizontal="center" vertical="center" wrapText="1" readingOrder="1"/>
    </xf>
    <xf numFmtId="0" fontId="80" fillId="6" borderId="36" xfId="0" applyFont="1" applyFill="1" applyBorder="1" applyAlignment="1">
      <alignment horizontal="center" vertical="center" wrapText="1" readingOrder="1"/>
    </xf>
    <xf numFmtId="0" fontId="80" fillId="5" borderId="40" xfId="0" applyFont="1" applyFill="1" applyBorder="1" applyAlignment="1">
      <alignment horizontal="center" vertical="center" wrapText="1" readingOrder="1"/>
    </xf>
    <xf numFmtId="0" fontId="80" fillId="5" borderId="36" xfId="0" applyFont="1" applyFill="1" applyBorder="1" applyAlignment="1">
      <alignment horizontal="center" vertical="center" wrapText="1" readingOrder="1"/>
    </xf>
    <xf numFmtId="0" fontId="80" fillId="2" borderId="1" xfId="0" applyFont="1" applyFill="1" applyBorder="1" applyAlignment="1">
      <alignment horizontal="center" vertical="center" wrapText="1" readingOrder="1"/>
    </xf>
    <xf numFmtId="0" fontId="80" fillId="53" borderId="1" xfId="0" applyFont="1" applyFill="1" applyBorder="1" applyAlignment="1">
      <alignment horizontal="center" vertical="center" wrapText="1" readingOrder="1"/>
    </xf>
    <xf numFmtId="0" fontId="80" fillId="6" borderId="1" xfId="0" applyFont="1" applyFill="1" applyBorder="1" applyAlignment="1">
      <alignment horizontal="center" vertical="center" wrapText="1" readingOrder="1"/>
    </xf>
    <xf numFmtId="0" fontId="5" fillId="0" borderId="1" xfId="0" applyFont="1" applyBorder="1" applyAlignment="1">
      <alignment horizontal="center" vertical="center" wrapText="1"/>
    </xf>
    <xf numFmtId="171" fontId="5" fillId="6" borderId="12" xfId="3" applyNumberFormat="1" applyFont="1" applyFill="1" applyBorder="1" applyAlignment="1">
      <alignment horizontal="justify" vertical="center" wrapText="1"/>
    </xf>
    <xf numFmtId="171" fontId="5" fillId="6" borderId="15" xfId="3" applyNumberFormat="1" applyFont="1" applyFill="1" applyBorder="1" applyAlignment="1">
      <alignment horizontal="justify" vertical="center" wrapText="1"/>
    </xf>
    <xf numFmtId="0" fontId="4" fillId="20" borderId="0" xfId="0" applyFont="1" applyFill="1" applyAlignment="1">
      <alignment horizontal="center"/>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0" xfId="3" applyNumberFormat="1" applyFont="1" applyBorder="1" applyAlignment="1">
      <alignment vertical="center"/>
    </xf>
    <xf numFmtId="171" fontId="4" fillId="0" borderId="14" xfId="3" applyNumberFormat="1" applyFont="1" applyBorder="1" applyAlignment="1">
      <alignment vertical="center"/>
    </xf>
    <xf numFmtId="171" fontId="5" fillId="0" borderId="0" xfId="3" applyNumberFormat="1" applyFont="1" applyBorder="1" applyAlignment="1">
      <alignment horizontal="justify" vertical="center" wrapText="1"/>
    </xf>
    <xf numFmtId="171" fontId="5" fillId="0" borderId="14" xfId="3" applyNumberFormat="1" applyFont="1" applyBorder="1" applyAlignment="1">
      <alignment horizontal="justify" vertical="center" wrapText="1"/>
    </xf>
    <xf numFmtId="0" fontId="0" fillId="0" borderId="9" xfId="0" applyBorder="1" applyAlignment="1">
      <alignment horizontal="left" vertical="center" wrapText="1"/>
    </xf>
    <xf numFmtId="171" fontId="4" fillId="0" borderId="9" xfId="3" applyNumberFormat="1" applyFont="1" applyBorder="1" applyAlignment="1">
      <alignment horizontal="center" vertical="center"/>
    </xf>
    <xf numFmtId="171" fontId="4" fillId="0" borderId="14" xfId="3" applyNumberFormat="1" applyFont="1" applyBorder="1" applyAlignment="1">
      <alignment horizontal="center" vertical="center"/>
    </xf>
    <xf numFmtId="171" fontId="5" fillId="0" borderId="9" xfId="3" applyNumberFormat="1" applyFont="1" applyBorder="1" applyAlignment="1">
      <alignment horizontal="center"/>
    </xf>
    <xf numFmtId="171" fontId="5" fillId="0" borderId="14" xfId="3" applyNumberFormat="1" applyFont="1" applyBorder="1" applyAlignment="1">
      <alignment horizontal="center"/>
    </xf>
    <xf numFmtId="171" fontId="5" fillId="6" borderId="10" xfId="3" applyNumberFormat="1" applyFont="1" applyFill="1" applyBorder="1" applyAlignment="1">
      <alignment horizontal="justify" vertical="center" wrapText="1"/>
    </xf>
    <xf numFmtId="171" fontId="5" fillId="0" borderId="9" xfId="3" applyNumberFormat="1" applyFont="1" applyBorder="1" applyAlignment="1">
      <alignment horizontal="justify" wrapText="1"/>
    </xf>
    <xf numFmtId="171" fontId="5" fillId="0" borderId="14" xfId="3" applyNumberFormat="1" applyFont="1" applyBorder="1" applyAlignment="1">
      <alignment horizontal="justify" wrapText="1"/>
    </xf>
    <xf numFmtId="171" fontId="4" fillId="0" borderId="0" xfId="3" applyNumberFormat="1" applyFont="1" applyBorder="1" applyAlignment="1">
      <alignment horizontal="center" vertical="center"/>
    </xf>
    <xf numFmtId="171" fontId="5" fillId="0" borderId="0" xfId="3" applyNumberFormat="1" applyFont="1" applyBorder="1" applyAlignment="1">
      <alignment horizontal="justify" wrapText="1"/>
    </xf>
    <xf numFmtId="171" fontId="0" fillId="0" borderId="0" xfId="3" applyNumberFormat="1" applyFont="1" applyBorder="1" applyAlignment="1">
      <alignment horizontal="justify"/>
    </xf>
    <xf numFmtId="171" fontId="0" fillId="0" borderId="14" xfId="3" applyNumberFormat="1" applyFont="1" applyBorder="1" applyAlignment="1">
      <alignment horizontal="justify"/>
    </xf>
    <xf numFmtId="0" fontId="81" fillId="6" borderId="43" xfId="0" applyFont="1" applyFill="1" applyBorder="1" applyAlignment="1">
      <alignment horizontal="left" vertical="center" wrapText="1" readingOrder="1"/>
    </xf>
    <xf numFmtId="9" fontId="81" fillId="6" borderId="35" xfId="0" applyNumberFormat="1" applyFont="1" applyFill="1" applyBorder="1" applyAlignment="1">
      <alignment horizontal="center" vertical="center" wrapText="1" readingOrder="1"/>
    </xf>
    <xf numFmtId="0" fontId="11" fillId="6" borderId="0" xfId="0" applyFont="1" applyFill="1"/>
    <xf numFmtId="9" fontId="11" fillId="6" borderId="0" xfId="1" applyFont="1" applyFill="1"/>
    <xf numFmtId="9" fontId="0" fillId="3" borderId="0" xfId="0" applyNumberFormat="1" applyFill="1"/>
    <xf numFmtId="9" fontId="81" fillId="5" borderId="35" xfId="0" applyNumberFormat="1" applyFont="1" applyFill="1" applyBorder="1" applyAlignment="1">
      <alignment horizontal="center" vertical="center" wrapText="1" readingOrder="1"/>
    </xf>
    <xf numFmtId="10" fontId="81" fillId="5" borderId="44" xfId="0" applyNumberFormat="1" applyFont="1" applyFill="1" applyBorder="1" applyAlignment="1">
      <alignment horizontal="center" vertical="center" wrapText="1" readingOrder="1"/>
    </xf>
    <xf numFmtId="9" fontId="81" fillId="5" borderId="44" xfId="0" applyNumberFormat="1" applyFont="1" applyFill="1" applyBorder="1" applyAlignment="1">
      <alignment horizontal="center" vertical="center" wrapText="1" readingOrder="1"/>
    </xf>
  </cellXfs>
  <cellStyles count="3040">
    <cellStyle name="20% - Énfasis1 10" xfId="5" xr:uid="{00000000-0005-0000-0000-000000000000}"/>
    <cellStyle name="20% - Énfasis1 10 2" xfId="6" xr:uid="{00000000-0005-0000-0000-000001000000}"/>
    <cellStyle name="20% - Énfasis1 10 3" xfId="7" xr:uid="{00000000-0005-0000-0000-000002000000}"/>
    <cellStyle name="20% - Énfasis1 10 4" xfId="8" xr:uid="{00000000-0005-0000-0000-000003000000}"/>
    <cellStyle name="20% - Énfasis1 10 5" xfId="9" xr:uid="{00000000-0005-0000-0000-000004000000}"/>
    <cellStyle name="20% - Énfasis1 11" xfId="10" xr:uid="{00000000-0005-0000-0000-000005000000}"/>
    <cellStyle name="20% - Énfasis1 11 2" xfId="11" xr:uid="{00000000-0005-0000-0000-000006000000}"/>
    <cellStyle name="20% - Énfasis1 11 3" xfId="12" xr:uid="{00000000-0005-0000-0000-000007000000}"/>
    <cellStyle name="20% - Énfasis1 11 4" xfId="13" xr:uid="{00000000-0005-0000-0000-000008000000}"/>
    <cellStyle name="20% - Énfasis1 11 5" xfId="14" xr:uid="{00000000-0005-0000-0000-000009000000}"/>
    <cellStyle name="20% - Énfasis1 12" xfId="15" xr:uid="{00000000-0005-0000-0000-00000A000000}"/>
    <cellStyle name="20% - Énfasis1 12 2" xfId="16" xr:uid="{00000000-0005-0000-0000-00000B000000}"/>
    <cellStyle name="20% - Énfasis1 12 3" xfId="17" xr:uid="{00000000-0005-0000-0000-00000C000000}"/>
    <cellStyle name="20% - Énfasis1 12 4" xfId="18" xr:uid="{00000000-0005-0000-0000-00000D000000}"/>
    <cellStyle name="20% - Énfasis1 12 5" xfId="19" xr:uid="{00000000-0005-0000-0000-00000E000000}"/>
    <cellStyle name="20% - Énfasis1 13" xfId="20" xr:uid="{00000000-0005-0000-0000-00000F000000}"/>
    <cellStyle name="20% - Énfasis1 13 2" xfId="21" xr:uid="{00000000-0005-0000-0000-000010000000}"/>
    <cellStyle name="20% - Énfasis1 13 3" xfId="22" xr:uid="{00000000-0005-0000-0000-000011000000}"/>
    <cellStyle name="20% - Énfasis1 13 4" xfId="23" xr:uid="{00000000-0005-0000-0000-000012000000}"/>
    <cellStyle name="20% - Énfasis1 13 5" xfId="24" xr:uid="{00000000-0005-0000-0000-000013000000}"/>
    <cellStyle name="20% - Énfasis1 14" xfId="25" xr:uid="{00000000-0005-0000-0000-000014000000}"/>
    <cellStyle name="20% - Énfasis1 14 2" xfId="26" xr:uid="{00000000-0005-0000-0000-000015000000}"/>
    <cellStyle name="20% - Énfasis1 14 3" xfId="27" xr:uid="{00000000-0005-0000-0000-000016000000}"/>
    <cellStyle name="20% - Énfasis1 14 4" xfId="28" xr:uid="{00000000-0005-0000-0000-000017000000}"/>
    <cellStyle name="20% - Énfasis1 14 5" xfId="29" xr:uid="{00000000-0005-0000-0000-000018000000}"/>
    <cellStyle name="20% - Énfasis1 15" xfId="30" xr:uid="{00000000-0005-0000-0000-000019000000}"/>
    <cellStyle name="20% - Énfasis1 15 2" xfId="31" xr:uid="{00000000-0005-0000-0000-00001A000000}"/>
    <cellStyle name="20% - Énfasis1 15 3" xfId="32" xr:uid="{00000000-0005-0000-0000-00001B000000}"/>
    <cellStyle name="20% - Énfasis1 15 4" xfId="33" xr:uid="{00000000-0005-0000-0000-00001C000000}"/>
    <cellStyle name="20% - Énfasis1 15 5" xfId="34" xr:uid="{00000000-0005-0000-0000-00001D000000}"/>
    <cellStyle name="20% - Énfasis1 16" xfId="35" xr:uid="{00000000-0005-0000-0000-00001E000000}"/>
    <cellStyle name="20% - Énfasis1 16 2" xfId="36" xr:uid="{00000000-0005-0000-0000-00001F000000}"/>
    <cellStyle name="20% - Énfasis1 16 3" xfId="37" xr:uid="{00000000-0005-0000-0000-000020000000}"/>
    <cellStyle name="20% - Énfasis1 16 4" xfId="38" xr:uid="{00000000-0005-0000-0000-000021000000}"/>
    <cellStyle name="20% - Énfasis1 16 5" xfId="39" xr:uid="{00000000-0005-0000-0000-000022000000}"/>
    <cellStyle name="20% - Énfasis1 17" xfId="40" xr:uid="{00000000-0005-0000-0000-000023000000}"/>
    <cellStyle name="20% - Énfasis1 17 2" xfId="41" xr:uid="{00000000-0005-0000-0000-000024000000}"/>
    <cellStyle name="20% - Énfasis1 17 3" xfId="42" xr:uid="{00000000-0005-0000-0000-000025000000}"/>
    <cellStyle name="20% - Énfasis1 17 4" xfId="43" xr:uid="{00000000-0005-0000-0000-000026000000}"/>
    <cellStyle name="20% - Énfasis1 17 5" xfId="44" xr:uid="{00000000-0005-0000-0000-000027000000}"/>
    <cellStyle name="20% - Énfasis1 18" xfId="45" xr:uid="{00000000-0005-0000-0000-000028000000}"/>
    <cellStyle name="20% - Énfasis1 19" xfId="46" xr:uid="{00000000-0005-0000-0000-000029000000}"/>
    <cellStyle name="20% - Énfasis1 2" xfId="47" xr:uid="{00000000-0005-0000-0000-00002A000000}"/>
    <cellStyle name="20% - Énfasis1 2 2" xfId="48" xr:uid="{00000000-0005-0000-0000-00002B000000}"/>
    <cellStyle name="20% - Énfasis1 2 2 2" xfId="49" xr:uid="{00000000-0005-0000-0000-00002C000000}"/>
    <cellStyle name="20% - Énfasis1 2 2 3" xfId="50" xr:uid="{00000000-0005-0000-0000-00002D000000}"/>
    <cellStyle name="20% - Énfasis1 2 2 4" xfId="51" xr:uid="{00000000-0005-0000-0000-00002E000000}"/>
    <cellStyle name="20% - Énfasis1 2 2 5" xfId="52" xr:uid="{00000000-0005-0000-0000-00002F000000}"/>
    <cellStyle name="20% - Énfasis1 2 3" xfId="53" xr:uid="{00000000-0005-0000-0000-000030000000}"/>
    <cellStyle name="20% - Énfasis1 2 4" xfId="54" xr:uid="{00000000-0005-0000-0000-000031000000}"/>
    <cellStyle name="20% - Énfasis1 2 5" xfId="55" xr:uid="{00000000-0005-0000-0000-000032000000}"/>
    <cellStyle name="20% - Énfasis1 2 6" xfId="56" xr:uid="{00000000-0005-0000-0000-000033000000}"/>
    <cellStyle name="20% - Énfasis1 20" xfId="57" xr:uid="{00000000-0005-0000-0000-000034000000}"/>
    <cellStyle name="20% - Énfasis1 21" xfId="58" xr:uid="{00000000-0005-0000-0000-000035000000}"/>
    <cellStyle name="20% - Énfasis1 22" xfId="59" xr:uid="{00000000-0005-0000-0000-000036000000}"/>
    <cellStyle name="20% - Énfasis1 23" xfId="60" xr:uid="{00000000-0005-0000-0000-000037000000}"/>
    <cellStyle name="20% - Énfasis1 24" xfId="61" xr:uid="{00000000-0005-0000-0000-000038000000}"/>
    <cellStyle name="20% - Énfasis1 25" xfId="62" xr:uid="{00000000-0005-0000-0000-000039000000}"/>
    <cellStyle name="20% - Énfasis1 26" xfId="63" xr:uid="{00000000-0005-0000-0000-00003A000000}"/>
    <cellStyle name="20% - Énfasis1 27" xfId="64" xr:uid="{00000000-0005-0000-0000-00003B000000}"/>
    <cellStyle name="20% - Énfasis1 28" xfId="65" xr:uid="{00000000-0005-0000-0000-00003C000000}"/>
    <cellStyle name="20% - Énfasis1 29" xfId="66" xr:uid="{00000000-0005-0000-0000-00003D000000}"/>
    <cellStyle name="20% - Énfasis1 3" xfId="67" xr:uid="{00000000-0005-0000-0000-00003E000000}"/>
    <cellStyle name="20% - Énfasis1 3 2" xfId="68" xr:uid="{00000000-0005-0000-0000-00003F000000}"/>
    <cellStyle name="20% - Énfasis1 3 2 2" xfId="69" xr:uid="{00000000-0005-0000-0000-000040000000}"/>
    <cellStyle name="20% - Énfasis1 3 2 3" xfId="70" xr:uid="{00000000-0005-0000-0000-000041000000}"/>
    <cellStyle name="20% - Énfasis1 3 2 4" xfId="71" xr:uid="{00000000-0005-0000-0000-000042000000}"/>
    <cellStyle name="20% - Énfasis1 3 2 5" xfId="72" xr:uid="{00000000-0005-0000-0000-000043000000}"/>
    <cellStyle name="20% - Énfasis1 3 3" xfId="73" xr:uid="{00000000-0005-0000-0000-000044000000}"/>
    <cellStyle name="20% - Énfasis1 3 4" xfId="74" xr:uid="{00000000-0005-0000-0000-000045000000}"/>
    <cellStyle name="20% - Énfasis1 3 5" xfId="75" xr:uid="{00000000-0005-0000-0000-000046000000}"/>
    <cellStyle name="20% - Énfasis1 3 6" xfId="76" xr:uid="{00000000-0005-0000-0000-000047000000}"/>
    <cellStyle name="20% - Énfasis1 30" xfId="77" xr:uid="{00000000-0005-0000-0000-000048000000}"/>
    <cellStyle name="20% - Énfasis1 31" xfId="78" xr:uid="{00000000-0005-0000-0000-000049000000}"/>
    <cellStyle name="20% - Énfasis1 32" xfId="79" xr:uid="{00000000-0005-0000-0000-00004A000000}"/>
    <cellStyle name="20% - Énfasis1 4" xfId="80" xr:uid="{00000000-0005-0000-0000-00004B000000}"/>
    <cellStyle name="20% - Énfasis1 4 2" xfId="81" xr:uid="{00000000-0005-0000-0000-00004C000000}"/>
    <cellStyle name="20% - Énfasis1 4 2 2" xfId="82" xr:uid="{00000000-0005-0000-0000-00004D000000}"/>
    <cellStyle name="20% - Énfasis1 4 2 3" xfId="83" xr:uid="{00000000-0005-0000-0000-00004E000000}"/>
    <cellStyle name="20% - Énfasis1 4 2 4" xfId="84" xr:uid="{00000000-0005-0000-0000-00004F000000}"/>
    <cellStyle name="20% - Énfasis1 4 2 5" xfId="85" xr:uid="{00000000-0005-0000-0000-000050000000}"/>
    <cellStyle name="20% - Énfasis1 4 3" xfId="86" xr:uid="{00000000-0005-0000-0000-000051000000}"/>
    <cellStyle name="20% - Énfasis1 4 4" xfId="87" xr:uid="{00000000-0005-0000-0000-000052000000}"/>
    <cellStyle name="20% - Énfasis1 4 5" xfId="88" xr:uid="{00000000-0005-0000-0000-000053000000}"/>
    <cellStyle name="20% - Énfasis1 4 6" xfId="89" xr:uid="{00000000-0005-0000-0000-000054000000}"/>
    <cellStyle name="20% - Énfasis1 5" xfId="90" xr:uid="{00000000-0005-0000-0000-000055000000}"/>
    <cellStyle name="20% - Énfasis1 5 2" xfId="91" xr:uid="{00000000-0005-0000-0000-000056000000}"/>
    <cellStyle name="20% - Énfasis1 5 2 2" xfId="92" xr:uid="{00000000-0005-0000-0000-000057000000}"/>
    <cellStyle name="20% - Énfasis1 5 2 3" xfId="93" xr:uid="{00000000-0005-0000-0000-000058000000}"/>
    <cellStyle name="20% - Énfasis1 5 2 4" xfId="94" xr:uid="{00000000-0005-0000-0000-000059000000}"/>
    <cellStyle name="20% - Énfasis1 5 2 5" xfId="95" xr:uid="{00000000-0005-0000-0000-00005A000000}"/>
    <cellStyle name="20% - Énfasis1 5 3" xfId="96" xr:uid="{00000000-0005-0000-0000-00005B000000}"/>
    <cellStyle name="20% - Énfasis1 5 4" xfId="97" xr:uid="{00000000-0005-0000-0000-00005C000000}"/>
    <cellStyle name="20% - Énfasis1 5 5" xfId="98" xr:uid="{00000000-0005-0000-0000-00005D000000}"/>
    <cellStyle name="20% - Énfasis1 5 6" xfId="99" xr:uid="{00000000-0005-0000-0000-00005E000000}"/>
    <cellStyle name="20% - Énfasis1 6" xfId="100" xr:uid="{00000000-0005-0000-0000-00005F000000}"/>
    <cellStyle name="20% - Énfasis1 6 2" xfId="101" xr:uid="{00000000-0005-0000-0000-000060000000}"/>
    <cellStyle name="20% - Énfasis1 6 2 2" xfId="102" xr:uid="{00000000-0005-0000-0000-000061000000}"/>
    <cellStyle name="20% - Énfasis1 6 2 3" xfId="103" xr:uid="{00000000-0005-0000-0000-000062000000}"/>
    <cellStyle name="20% - Énfasis1 6 2 4" xfId="104" xr:uid="{00000000-0005-0000-0000-000063000000}"/>
    <cellStyle name="20% - Énfasis1 6 2 5" xfId="105" xr:uid="{00000000-0005-0000-0000-000064000000}"/>
    <cellStyle name="20% - Énfasis1 6 3" xfId="106" xr:uid="{00000000-0005-0000-0000-000065000000}"/>
    <cellStyle name="20% - Énfasis1 6 4" xfId="107" xr:uid="{00000000-0005-0000-0000-000066000000}"/>
    <cellStyle name="20% - Énfasis1 6 5" xfId="108" xr:uid="{00000000-0005-0000-0000-000067000000}"/>
    <cellStyle name="20% - Énfasis1 6 6" xfId="109" xr:uid="{00000000-0005-0000-0000-000068000000}"/>
    <cellStyle name="20% - Énfasis1 7" xfId="110" xr:uid="{00000000-0005-0000-0000-000069000000}"/>
    <cellStyle name="20% - Énfasis1 7 2" xfId="111" xr:uid="{00000000-0005-0000-0000-00006A000000}"/>
    <cellStyle name="20% - Énfasis1 7 2 2" xfId="112" xr:uid="{00000000-0005-0000-0000-00006B000000}"/>
    <cellStyle name="20% - Énfasis1 7 2 3" xfId="113" xr:uid="{00000000-0005-0000-0000-00006C000000}"/>
    <cellStyle name="20% - Énfasis1 7 2 4" xfId="114" xr:uid="{00000000-0005-0000-0000-00006D000000}"/>
    <cellStyle name="20% - Énfasis1 7 2 5" xfId="115" xr:uid="{00000000-0005-0000-0000-00006E000000}"/>
    <cellStyle name="20% - Énfasis1 7 3" xfId="116" xr:uid="{00000000-0005-0000-0000-00006F000000}"/>
    <cellStyle name="20% - Énfasis1 7 4" xfId="117" xr:uid="{00000000-0005-0000-0000-000070000000}"/>
    <cellStyle name="20% - Énfasis1 7 5" xfId="118" xr:uid="{00000000-0005-0000-0000-000071000000}"/>
    <cellStyle name="20% - Énfasis1 7 6" xfId="119" xr:uid="{00000000-0005-0000-0000-000072000000}"/>
    <cellStyle name="20% - Énfasis1 8" xfId="120" xr:uid="{00000000-0005-0000-0000-000073000000}"/>
    <cellStyle name="20% - Énfasis1 8 2" xfId="121" xr:uid="{00000000-0005-0000-0000-000074000000}"/>
    <cellStyle name="20% - Énfasis1 8 2 2" xfId="122" xr:uid="{00000000-0005-0000-0000-000075000000}"/>
    <cellStyle name="20% - Énfasis1 8 2 3" xfId="123" xr:uid="{00000000-0005-0000-0000-000076000000}"/>
    <cellStyle name="20% - Énfasis1 8 2 4" xfId="124" xr:uid="{00000000-0005-0000-0000-000077000000}"/>
    <cellStyle name="20% - Énfasis1 8 2 5" xfId="125" xr:uid="{00000000-0005-0000-0000-000078000000}"/>
    <cellStyle name="20% - Énfasis1 8 3" xfId="126" xr:uid="{00000000-0005-0000-0000-000079000000}"/>
    <cellStyle name="20% - Énfasis1 8 4" xfId="127" xr:uid="{00000000-0005-0000-0000-00007A000000}"/>
    <cellStyle name="20% - Énfasis1 8 5" xfId="128" xr:uid="{00000000-0005-0000-0000-00007B000000}"/>
    <cellStyle name="20% - Énfasis1 8 6" xfId="129" xr:uid="{00000000-0005-0000-0000-00007C000000}"/>
    <cellStyle name="20% - Énfasis1 9" xfId="130" xr:uid="{00000000-0005-0000-0000-00007D000000}"/>
    <cellStyle name="20% - Énfasis1 9 2" xfId="131" xr:uid="{00000000-0005-0000-0000-00007E000000}"/>
    <cellStyle name="20% - Énfasis1 9 3" xfId="132" xr:uid="{00000000-0005-0000-0000-00007F000000}"/>
    <cellStyle name="20% - Énfasis1 9 4" xfId="133" xr:uid="{00000000-0005-0000-0000-000080000000}"/>
    <cellStyle name="20% - Énfasis1 9 5" xfId="134" xr:uid="{00000000-0005-0000-0000-000081000000}"/>
    <cellStyle name="20% - Énfasis2 10" xfId="135" xr:uid="{00000000-0005-0000-0000-000082000000}"/>
    <cellStyle name="20% - Énfasis2 10 2" xfId="136" xr:uid="{00000000-0005-0000-0000-000083000000}"/>
    <cellStyle name="20% - Énfasis2 10 3" xfId="137" xr:uid="{00000000-0005-0000-0000-000084000000}"/>
    <cellStyle name="20% - Énfasis2 10 4" xfId="138" xr:uid="{00000000-0005-0000-0000-000085000000}"/>
    <cellStyle name="20% - Énfasis2 10 5" xfId="139" xr:uid="{00000000-0005-0000-0000-000086000000}"/>
    <cellStyle name="20% - Énfasis2 11" xfId="140" xr:uid="{00000000-0005-0000-0000-000087000000}"/>
    <cellStyle name="20% - Énfasis2 11 2" xfId="141" xr:uid="{00000000-0005-0000-0000-000088000000}"/>
    <cellStyle name="20% - Énfasis2 11 3" xfId="142" xr:uid="{00000000-0005-0000-0000-000089000000}"/>
    <cellStyle name="20% - Énfasis2 11 4" xfId="143" xr:uid="{00000000-0005-0000-0000-00008A000000}"/>
    <cellStyle name="20% - Énfasis2 11 5" xfId="144" xr:uid="{00000000-0005-0000-0000-00008B000000}"/>
    <cellStyle name="20% - Énfasis2 12" xfId="145" xr:uid="{00000000-0005-0000-0000-00008C000000}"/>
    <cellStyle name="20% - Énfasis2 12 2" xfId="146" xr:uid="{00000000-0005-0000-0000-00008D000000}"/>
    <cellStyle name="20% - Énfasis2 12 3" xfId="147" xr:uid="{00000000-0005-0000-0000-00008E000000}"/>
    <cellStyle name="20% - Énfasis2 12 4" xfId="148" xr:uid="{00000000-0005-0000-0000-00008F000000}"/>
    <cellStyle name="20% - Énfasis2 12 5" xfId="149" xr:uid="{00000000-0005-0000-0000-000090000000}"/>
    <cellStyle name="20% - Énfasis2 13" xfId="150" xr:uid="{00000000-0005-0000-0000-000091000000}"/>
    <cellStyle name="20% - Énfasis2 13 2" xfId="151" xr:uid="{00000000-0005-0000-0000-000092000000}"/>
    <cellStyle name="20% - Énfasis2 13 3" xfId="152" xr:uid="{00000000-0005-0000-0000-000093000000}"/>
    <cellStyle name="20% - Énfasis2 13 4" xfId="153" xr:uid="{00000000-0005-0000-0000-000094000000}"/>
    <cellStyle name="20% - Énfasis2 13 5" xfId="154" xr:uid="{00000000-0005-0000-0000-000095000000}"/>
    <cellStyle name="20% - Énfasis2 14" xfId="155" xr:uid="{00000000-0005-0000-0000-000096000000}"/>
    <cellStyle name="20% - Énfasis2 14 2" xfId="156" xr:uid="{00000000-0005-0000-0000-000097000000}"/>
    <cellStyle name="20% - Énfasis2 14 3" xfId="157" xr:uid="{00000000-0005-0000-0000-000098000000}"/>
    <cellStyle name="20% - Énfasis2 14 4" xfId="158" xr:uid="{00000000-0005-0000-0000-000099000000}"/>
    <cellStyle name="20% - Énfasis2 14 5" xfId="159" xr:uid="{00000000-0005-0000-0000-00009A000000}"/>
    <cellStyle name="20% - Énfasis2 15" xfId="160" xr:uid="{00000000-0005-0000-0000-00009B000000}"/>
    <cellStyle name="20% - Énfasis2 15 2" xfId="161" xr:uid="{00000000-0005-0000-0000-00009C000000}"/>
    <cellStyle name="20% - Énfasis2 15 3" xfId="162" xr:uid="{00000000-0005-0000-0000-00009D000000}"/>
    <cellStyle name="20% - Énfasis2 15 4" xfId="163" xr:uid="{00000000-0005-0000-0000-00009E000000}"/>
    <cellStyle name="20% - Énfasis2 15 5" xfId="164" xr:uid="{00000000-0005-0000-0000-00009F000000}"/>
    <cellStyle name="20% - Énfasis2 16" xfId="165" xr:uid="{00000000-0005-0000-0000-0000A0000000}"/>
    <cellStyle name="20% - Énfasis2 16 2" xfId="166" xr:uid="{00000000-0005-0000-0000-0000A1000000}"/>
    <cellStyle name="20% - Énfasis2 16 3" xfId="167" xr:uid="{00000000-0005-0000-0000-0000A2000000}"/>
    <cellStyle name="20% - Énfasis2 16 4" xfId="168" xr:uid="{00000000-0005-0000-0000-0000A3000000}"/>
    <cellStyle name="20% - Énfasis2 16 5" xfId="169" xr:uid="{00000000-0005-0000-0000-0000A4000000}"/>
    <cellStyle name="20% - Énfasis2 17" xfId="170" xr:uid="{00000000-0005-0000-0000-0000A5000000}"/>
    <cellStyle name="20% - Énfasis2 17 2" xfId="171" xr:uid="{00000000-0005-0000-0000-0000A6000000}"/>
    <cellStyle name="20% - Énfasis2 17 3" xfId="172" xr:uid="{00000000-0005-0000-0000-0000A7000000}"/>
    <cellStyle name="20% - Énfasis2 17 4" xfId="173" xr:uid="{00000000-0005-0000-0000-0000A8000000}"/>
    <cellStyle name="20% - Énfasis2 17 5" xfId="174" xr:uid="{00000000-0005-0000-0000-0000A9000000}"/>
    <cellStyle name="20% - Énfasis2 18" xfId="175" xr:uid="{00000000-0005-0000-0000-0000AA000000}"/>
    <cellStyle name="20% - Énfasis2 19" xfId="176" xr:uid="{00000000-0005-0000-0000-0000AB000000}"/>
    <cellStyle name="20% - Énfasis2 2" xfId="177" xr:uid="{00000000-0005-0000-0000-0000AC000000}"/>
    <cellStyle name="20% - Énfasis2 2 2" xfId="178" xr:uid="{00000000-0005-0000-0000-0000AD000000}"/>
    <cellStyle name="20% - Énfasis2 2 2 2" xfId="179" xr:uid="{00000000-0005-0000-0000-0000AE000000}"/>
    <cellStyle name="20% - Énfasis2 2 2 3" xfId="180" xr:uid="{00000000-0005-0000-0000-0000AF000000}"/>
    <cellStyle name="20% - Énfasis2 2 2 4" xfId="181" xr:uid="{00000000-0005-0000-0000-0000B0000000}"/>
    <cellStyle name="20% - Énfasis2 2 2 5" xfId="182" xr:uid="{00000000-0005-0000-0000-0000B1000000}"/>
    <cellStyle name="20% - Énfasis2 2 3" xfId="183" xr:uid="{00000000-0005-0000-0000-0000B2000000}"/>
    <cellStyle name="20% - Énfasis2 2 4" xfId="184" xr:uid="{00000000-0005-0000-0000-0000B3000000}"/>
    <cellStyle name="20% - Énfasis2 2 5" xfId="185" xr:uid="{00000000-0005-0000-0000-0000B4000000}"/>
    <cellStyle name="20% - Énfasis2 2 6" xfId="186" xr:uid="{00000000-0005-0000-0000-0000B5000000}"/>
    <cellStyle name="20% - Énfasis2 20" xfId="187" xr:uid="{00000000-0005-0000-0000-0000B6000000}"/>
    <cellStyle name="20% - Énfasis2 21" xfId="188" xr:uid="{00000000-0005-0000-0000-0000B7000000}"/>
    <cellStyle name="20% - Énfasis2 22" xfId="189" xr:uid="{00000000-0005-0000-0000-0000B8000000}"/>
    <cellStyle name="20% - Énfasis2 23" xfId="190" xr:uid="{00000000-0005-0000-0000-0000B9000000}"/>
    <cellStyle name="20% - Énfasis2 24" xfId="191" xr:uid="{00000000-0005-0000-0000-0000BA000000}"/>
    <cellStyle name="20% - Énfasis2 25" xfId="192" xr:uid="{00000000-0005-0000-0000-0000BB000000}"/>
    <cellStyle name="20% - Énfasis2 26" xfId="193" xr:uid="{00000000-0005-0000-0000-0000BC000000}"/>
    <cellStyle name="20% - Énfasis2 27" xfId="194" xr:uid="{00000000-0005-0000-0000-0000BD000000}"/>
    <cellStyle name="20% - Énfasis2 28" xfId="195" xr:uid="{00000000-0005-0000-0000-0000BE000000}"/>
    <cellStyle name="20% - Énfasis2 29" xfId="196" xr:uid="{00000000-0005-0000-0000-0000BF000000}"/>
    <cellStyle name="20% - Énfasis2 3" xfId="197" xr:uid="{00000000-0005-0000-0000-0000C0000000}"/>
    <cellStyle name="20% - Énfasis2 3 2" xfId="198" xr:uid="{00000000-0005-0000-0000-0000C1000000}"/>
    <cellStyle name="20% - Énfasis2 3 2 2" xfId="199" xr:uid="{00000000-0005-0000-0000-0000C2000000}"/>
    <cellStyle name="20% - Énfasis2 3 2 3" xfId="200" xr:uid="{00000000-0005-0000-0000-0000C3000000}"/>
    <cellStyle name="20% - Énfasis2 3 2 4" xfId="201" xr:uid="{00000000-0005-0000-0000-0000C4000000}"/>
    <cellStyle name="20% - Énfasis2 3 2 5" xfId="202" xr:uid="{00000000-0005-0000-0000-0000C5000000}"/>
    <cellStyle name="20% - Énfasis2 3 3" xfId="203" xr:uid="{00000000-0005-0000-0000-0000C6000000}"/>
    <cellStyle name="20% - Énfasis2 3 4" xfId="204" xr:uid="{00000000-0005-0000-0000-0000C7000000}"/>
    <cellStyle name="20% - Énfasis2 3 5" xfId="205" xr:uid="{00000000-0005-0000-0000-0000C8000000}"/>
    <cellStyle name="20% - Énfasis2 3 6" xfId="206" xr:uid="{00000000-0005-0000-0000-0000C9000000}"/>
    <cellStyle name="20% - Énfasis2 30" xfId="207" xr:uid="{00000000-0005-0000-0000-0000CA000000}"/>
    <cellStyle name="20% - Énfasis2 31" xfId="208" xr:uid="{00000000-0005-0000-0000-0000CB000000}"/>
    <cellStyle name="20% - Énfasis2 32" xfId="209" xr:uid="{00000000-0005-0000-0000-0000CC000000}"/>
    <cellStyle name="20% - Énfasis2 4" xfId="210" xr:uid="{00000000-0005-0000-0000-0000CD000000}"/>
    <cellStyle name="20% - Énfasis2 4 2" xfId="211" xr:uid="{00000000-0005-0000-0000-0000CE000000}"/>
    <cellStyle name="20% - Énfasis2 4 2 2" xfId="212" xr:uid="{00000000-0005-0000-0000-0000CF000000}"/>
    <cellStyle name="20% - Énfasis2 4 2 3" xfId="213" xr:uid="{00000000-0005-0000-0000-0000D0000000}"/>
    <cellStyle name="20% - Énfasis2 4 2 4" xfId="214" xr:uid="{00000000-0005-0000-0000-0000D1000000}"/>
    <cellStyle name="20% - Énfasis2 4 2 5" xfId="215" xr:uid="{00000000-0005-0000-0000-0000D2000000}"/>
    <cellStyle name="20% - Énfasis2 4 3" xfId="216" xr:uid="{00000000-0005-0000-0000-0000D3000000}"/>
    <cellStyle name="20% - Énfasis2 4 4" xfId="217" xr:uid="{00000000-0005-0000-0000-0000D4000000}"/>
    <cellStyle name="20% - Énfasis2 4 5" xfId="218" xr:uid="{00000000-0005-0000-0000-0000D5000000}"/>
    <cellStyle name="20% - Énfasis2 4 6" xfId="219" xr:uid="{00000000-0005-0000-0000-0000D6000000}"/>
    <cellStyle name="20% - Énfasis2 5" xfId="220" xr:uid="{00000000-0005-0000-0000-0000D7000000}"/>
    <cellStyle name="20% - Énfasis2 5 2" xfId="221" xr:uid="{00000000-0005-0000-0000-0000D8000000}"/>
    <cellStyle name="20% - Énfasis2 5 2 2" xfId="222" xr:uid="{00000000-0005-0000-0000-0000D9000000}"/>
    <cellStyle name="20% - Énfasis2 5 2 3" xfId="223" xr:uid="{00000000-0005-0000-0000-0000DA000000}"/>
    <cellStyle name="20% - Énfasis2 5 2 4" xfId="224" xr:uid="{00000000-0005-0000-0000-0000DB000000}"/>
    <cellStyle name="20% - Énfasis2 5 2 5" xfId="225" xr:uid="{00000000-0005-0000-0000-0000DC000000}"/>
    <cellStyle name="20% - Énfasis2 5 3" xfId="226" xr:uid="{00000000-0005-0000-0000-0000DD000000}"/>
    <cellStyle name="20% - Énfasis2 5 4" xfId="227" xr:uid="{00000000-0005-0000-0000-0000DE000000}"/>
    <cellStyle name="20% - Énfasis2 5 5" xfId="228" xr:uid="{00000000-0005-0000-0000-0000DF000000}"/>
    <cellStyle name="20% - Énfasis2 5 6" xfId="229" xr:uid="{00000000-0005-0000-0000-0000E0000000}"/>
    <cellStyle name="20% - Énfasis2 6" xfId="230" xr:uid="{00000000-0005-0000-0000-0000E1000000}"/>
    <cellStyle name="20% - Énfasis2 6 2" xfId="231" xr:uid="{00000000-0005-0000-0000-0000E2000000}"/>
    <cellStyle name="20% - Énfasis2 6 2 2" xfId="232" xr:uid="{00000000-0005-0000-0000-0000E3000000}"/>
    <cellStyle name="20% - Énfasis2 6 2 3" xfId="233" xr:uid="{00000000-0005-0000-0000-0000E4000000}"/>
    <cellStyle name="20% - Énfasis2 6 2 4" xfId="234" xr:uid="{00000000-0005-0000-0000-0000E5000000}"/>
    <cellStyle name="20% - Énfasis2 6 2 5" xfId="235" xr:uid="{00000000-0005-0000-0000-0000E6000000}"/>
    <cellStyle name="20% - Énfasis2 6 3" xfId="236" xr:uid="{00000000-0005-0000-0000-0000E7000000}"/>
    <cellStyle name="20% - Énfasis2 6 4" xfId="237" xr:uid="{00000000-0005-0000-0000-0000E8000000}"/>
    <cellStyle name="20% - Énfasis2 6 5" xfId="238" xr:uid="{00000000-0005-0000-0000-0000E9000000}"/>
    <cellStyle name="20% - Énfasis2 6 6" xfId="239" xr:uid="{00000000-0005-0000-0000-0000EA000000}"/>
    <cellStyle name="20% - Énfasis2 7" xfId="240" xr:uid="{00000000-0005-0000-0000-0000EB000000}"/>
    <cellStyle name="20% - Énfasis2 7 2" xfId="241" xr:uid="{00000000-0005-0000-0000-0000EC000000}"/>
    <cellStyle name="20% - Énfasis2 7 2 2" xfId="242" xr:uid="{00000000-0005-0000-0000-0000ED000000}"/>
    <cellStyle name="20% - Énfasis2 7 2 3" xfId="243" xr:uid="{00000000-0005-0000-0000-0000EE000000}"/>
    <cellStyle name="20% - Énfasis2 7 2 4" xfId="244" xr:uid="{00000000-0005-0000-0000-0000EF000000}"/>
    <cellStyle name="20% - Énfasis2 7 2 5" xfId="245" xr:uid="{00000000-0005-0000-0000-0000F0000000}"/>
    <cellStyle name="20% - Énfasis2 7 3" xfId="246" xr:uid="{00000000-0005-0000-0000-0000F1000000}"/>
    <cellStyle name="20% - Énfasis2 7 4" xfId="247" xr:uid="{00000000-0005-0000-0000-0000F2000000}"/>
    <cellStyle name="20% - Énfasis2 7 5" xfId="248" xr:uid="{00000000-0005-0000-0000-0000F3000000}"/>
    <cellStyle name="20% - Énfasis2 7 6" xfId="249" xr:uid="{00000000-0005-0000-0000-0000F4000000}"/>
    <cellStyle name="20% - Énfasis2 8" xfId="250" xr:uid="{00000000-0005-0000-0000-0000F5000000}"/>
    <cellStyle name="20% - Énfasis2 8 2" xfId="251" xr:uid="{00000000-0005-0000-0000-0000F6000000}"/>
    <cellStyle name="20% - Énfasis2 8 2 2" xfId="252" xr:uid="{00000000-0005-0000-0000-0000F7000000}"/>
    <cellStyle name="20% - Énfasis2 8 2 3" xfId="253" xr:uid="{00000000-0005-0000-0000-0000F8000000}"/>
    <cellStyle name="20% - Énfasis2 8 2 4" xfId="254" xr:uid="{00000000-0005-0000-0000-0000F9000000}"/>
    <cellStyle name="20% - Énfasis2 8 2 5" xfId="255" xr:uid="{00000000-0005-0000-0000-0000FA000000}"/>
    <cellStyle name="20% - Énfasis2 8 3" xfId="256" xr:uid="{00000000-0005-0000-0000-0000FB000000}"/>
    <cellStyle name="20% - Énfasis2 8 4" xfId="257" xr:uid="{00000000-0005-0000-0000-0000FC000000}"/>
    <cellStyle name="20% - Énfasis2 8 5" xfId="258" xr:uid="{00000000-0005-0000-0000-0000FD000000}"/>
    <cellStyle name="20% - Énfasis2 8 6" xfId="259" xr:uid="{00000000-0005-0000-0000-0000FE000000}"/>
    <cellStyle name="20% - Énfasis2 9" xfId="260" xr:uid="{00000000-0005-0000-0000-0000FF000000}"/>
    <cellStyle name="20% - Énfasis2 9 2" xfId="261" xr:uid="{00000000-0005-0000-0000-000000010000}"/>
    <cellStyle name="20% - Énfasis2 9 3" xfId="262" xr:uid="{00000000-0005-0000-0000-000001010000}"/>
    <cellStyle name="20% - Énfasis2 9 4" xfId="263" xr:uid="{00000000-0005-0000-0000-000002010000}"/>
    <cellStyle name="20% - Énfasis2 9 5" xfId="264" xr:uid="{00000000-0005-0000-0000-000003010000}"/>
    <cellStyle name="20% - Énfasis3 10" xfId="265" xr:uid="{00000000-0005-0000-0000-000004010000}"/>
    <cellStyle name="20% - Énfasis3 10 2" xfId="266" xr:uid="{00000000-0005-0000-0000-000005010000}"/>
    <cellStyle name="20% - Énfasis3 10 3" xfId="267" xr:uid="{00000000-0005-0000-0000-000006010000}"/>
    <cellStyle name="20% - Énfasis3 10 4" xfId="268" xr:uid="{00000000-0005-0000-0000-000007010000}"/>
    <cellStyle name="20% - Énfasis3 10 5" xfId="269" xr:uid="{00000000-0005-0000-0000-000008010000}"/>
    <cellStyle name="20% - Énfasis3 11" xfId="270" xr:uid="{00000000-0005-0000-0000-000009010000}"/>
    <cellStyle name="20% - Énfasis3 11 2" xfId="271" xr:uid="{00000000-0005-0000-0000-00000A010000}"/>
    <cellStyle name="20% - Énfasis3 11 3" xfId="272" xr:uid="{00000000-0005-0000-0000-00000B010000}"/>
    <cellStyle name="20% - Énfasis3 11 4" xfId="273" xr:uid="{00000000-0005-0000-0000-00000C010000}"/>
    <cellStyle name="20% - Énfasis3 11 5" xfId="274" xr:uid="{00000000-0005-0000-0000-00000D010000}"/>
    <cellStyle name="20% - Énfasis3 12" xfId="275" xr:uid="{00000000-0005-0000-0000-00000E010000}"/>
    <cellStyle name="20% - Énfasis3 12 2" xfId="276" xr:uid="{00000000-0005-0000-0000-00000F010000}"/>
    <cellStyle name="20% - Énfasis3 12 3" xfId="277" xr:uid="{00000000-0005-0000-0000-000010010000}"/>
    <cellStyle name="20% - Énfasis3 12 4" xfId="278" xr:uid="{00000000-0005-0000-0000-000011010000}"/>
    <cellStyle name="20% - Énfasis3 12 5" xfId="279" xr:uid="{00000000-0005-0000-0000-000012010000}"/>
    <cellStyle name="20% - Énfasis3 13" xfId="280" xr:uid="{00000000-0005-0000-0000-000013010000}"/>
    <cellStyle name="20% - Énfasis3 13 2" xfId="281" xr:uid="{00000000-0005-0000-0000-000014010000}"/>
    <cellStyle name="20% - Énfasis3 13 3" xfId="282" xr:uid="{00000000-0005-0000-0000-000015010000}"/>
    <cellStyle name="20% - Énfasis3 13 4" xfId="283" xr:uid="{00000000-0005-0000-0000-000016010000}"/>
    <cellStyle name="20% - Énfasis3 13 5" xfId="284" xr:uid="{00000000-0005-0000-0000-000017010000}"/>
    <cellStyle name="20% - Énfasis3 14" xfId="285" xr:uid="{00000000-0005-0000-0000-000018010000}"/>
    <cellStyle name="20% - Énfasis3 14 2" xfId="286" xr:uid="{00000000-0005-0000-0000-000019010000}"/>
    <cellStyle name="20% - Énfasis3 14 3" xfId="287" xr:uid="{00000000-0005-0000-0000-00001A010000}"/>
    <cellStyle name="20% - Énfasis3 14 4" xfId="288" xr:uid="{00000000-0005-0000-0000-00001B010000}"/>
    <cellStyle name="20% - Énfasis3 14 5" xfId="289" xr:uid="{00000000-0005-0000-0000-00001C010000}"/>
    <cellStyle name="20% - Énfasis3 15" xfId="290" xr:uid="{00000000-0005-0000-0000-00001D010000}"/>
    <cellStyle name="20% - Énfasis3 15 2" xfId="291" xr:uid="{00000000-0005-0000-0000-00001E010000}"/>
    <cellStyle name="20% - Énfasis3 15 3" xfId="292" xr:uid="{00000000-0005-0000-0000-00001F010000}"/>
    <cellStyle name="20% - Énfasis3 15 4" xfId="293" xr:uid="{00000000-0005-0000-0000-000020010000}"/>
    <cellStyle name="20% - Énfasis3 15 5" xfId="294" xr:uid="{00000000-0005-0000-0000-000021010000}"/>
    <cellStyle name="20% - Énfasis3 16" xfId="295" xr:uid="{00000000-0005-0000-0000-000022010000}"/>
    <cellStyle name="20% - Énfasis3 16 2" xfId="296" xr:uid="{00000000-0005-0000-0000-000023010000}"/>
    <cellStyle name="20% - Énfasis3 16 3" xfId="297" xr:uid="{00000000-0005-0000-0000-000024010000}"/>
    <cellStyle name="20% - Énfasis3 16 4" xfId="298" xr:uid="{00000000-0005-0000-0000-000025010000}"/>
    <cellStyle name="20% - Énfasis3 16 5" xfId="299" xr:uid="{00000000-0005-0000-0000-000026010000}"/>
    <cellStyle name="20% - Énfasis3 17" xfId="300" xr:uid="{00000000-0005-0000-0000-000027010000}"/>
    <cellStyle name="20% - Énfasis3 17 2" xfId="301" xr:uid="{00000000-0005-0000-0000-000028010000}"/>
    <cellStyle name="20% - Énfasis3 17 3" xfId="302" xr:uid="{00000000-0005-0000-0000-000029010000}"/>
    <cellStyle name="20% - Énfasis3 17 4" xfId="303" xr:uid="{00000000-0005-0000-0000-00002A010000}"/>
    <cellStyle name="20% - Énfasis3 17 5" xfId="304" xr:uid="{00000000-0005-0000-0000-00002B010000}"/>
    <cellStyle name="20% - Énfasis3 18" xfId="305" xr:uid="{00000000-0005-0000-0000-00002C010000}"/>
    <cellStyle name="20% - Énfasis3 19" xfId="306" xr:uid="{00000000-0005-0000-0000-00002D010000}"/>
    <cellStyle name="20% - Énfasis3 2" xfId="307" xr:uid="{00000000-0005-0000-0000-00002E010000}"/>
    <cellStyle name="20% - Énfasis3 2 2" xfId="308" xr:uid="{00000000-0005-0000-0000-00002F010000}"/>
    <cellStyle name="20% - Énfasis3 2 2 2" xfId="309" xr:uid="{00000000-0005-0000-0000-000030010000}"/>
    <cellStyle name="20% - Énfasis3 2 2 3" xfId="310" xr:uid="{00000000-0005-0000-0000-000031010000}"/>
    <cellStyle name="20% - Énfasis3 2 2 4" xfId="311" xr:uid="{00000000-0005-0000-0000-000032010000}"/>
    <cellStyle name="20% - Énfasis3 2 2 5" xfId="312" xr:uid="{00000000-0005-0000-0000-000033010000}"/>
    <cellStyle name="20% - Énfasis3 2 3" xfId="313" xr:uid="{00000000-0005-0000-0000-000034010000}"/>
    <cellStyle name="20% - Énfasis3 2 4" xfId="314" xr:uid="{00000000-0005-0000-0000-000035010000}"/>
    <cellStyle name="20% - Énfasis3 2 5" xfId="315" xr:uid="{00000000-0005-0000-0000-000036010000}"/>
    <cellStyle name="20% - Énfasis3 2 6" xfId="316" xr:uid="{00000000-0005-0000-0000-000037010000}"/>
    <cellStyle name="20% - Énfasis3 20" xfId="317" xr:uid="{00000000-0005-0000-0000-000038010000}"/>
    <cellStyle name="20% - Énfasis3 21" xfId="318" xr:uid="{00000000-0005-0000-0000-000039010000}"/>
    <cellStyle name="20% - Énfasis3 22" xfId="319" xr:uid="{00000000-0005-0000-0000-00003A010000}"/>
    <cellStyle name="20% - Énfasis3 23" xfId="320" xr:uid="{00000000-0005-0000-0000-00003B010000}"/>
    <cellStyle name="20% - Énfasis3 24" xfId="321" xr:uid="{00000000-0005-0000-0000-00003C010000}"/>
    <cellStyle name="20% - Énfasis3 25" xfId="322" xr:uid="{00000000-0005-0000-0000-00003D010000}"/>
    <cellStyle name="20% - Énfasis3 26" xfId="323" xr:uid="{00000000-0005-0000-0000-00003E010000}"/>
    <cellStyle name="20% - Énfasis3 27" xfId="324" xr:uid="{00000000-0005-0000-0000-00003F010000}"/>
    <cellStyle name="20% - Énfasis3 28" xfId="325" xr:uid="{00000000-0005-0000-0000-000040010000}"/>
    <cellStyle name="20% - Énfasis3 29" xfId="326" xr:uid="{00000000-0005-0000-0000-000041010000}"/>
    <cellStyle name="20% - Énfasis3 3" xfId="327" xr:uid="{00000000-0005-0000-0000-000042010000}"/>
    <cellStyle name="20% - Énfasis3 3 2" xfId="328" xr:uid="{00000000-0005-0000-0000-000043010000}"/>
    <cellStyle name="20% - Énfasis3 3 2 2" xfId="329" xr:uid="{00000000-0005-0000-0000-000044010000}"/>
    <cellStyle name="20% - Énfasis3 3 2 3" xfId="330" xr:uid="{00000000-0005-0000-0000-000045010000}"/>
    <cellStyle name="20% - Énfasis3 3 2 4" xfId="331" xr:uid="{00000000-0005-0000-0000-000046010000}"/>
    <cellStyle name="20% - Énfasis3 3 2 5" xfId="332" xr:uid="{00000000-0005-0000-0000-000047010000}"/>
    <cellStyle name="20% - Énfasis3 3 3" xfId="333" xr:uid="{00000000-0005-0000-0000-000048010000}"/>
    <cellStyle name="20% - Énfasis3 3 4" xfId="334" xr:uid="{00000000-0005-0000-0000-000049010000}"/>
    <cellStyle name="20% - Énfasis3 3 5" xfId="335" xr:uid="{00000000-0005-0000-0000-00004A010000}"/>
    <cellStyle name="20% - Énfasis3 3 6" xfId="336" xr:uid="{00000000-0005-0000-0000-00004B010000}"/>
    <cellStyle name="20% - Énfasis3 30" xfId="337" xr:uid="{00000000-0005-0000-0000-00004C010000}"/>
    <cellStyle name="20% - Énfasis3 31" xfId="338" xr:uid="{00000000-0005-0000-0000-00004D010000}"/>
    <cellStyle name="20% - Énfasis3 32" xfId="339" xr:uid="{00000000-0005-0000-0000-00004E010000}"/>
    <cellStyle name="20% - Énfasis3 4" xfId="340" xr:uid="{00000000-0005-0000-0000-00004F010000}"/>
    <cellStyle name="20% - Énfasis3 4 2" xfId="341" xr:uid="{00000000-0005-0000-0000-000050010000}"/>
    <cellStyle name="20% - Énfasis3 4 2 2" xfId="342" xr:uid="{00000000-0005-0000-0000-000051010000}"/>
    <cellStyle name="20% - Énfasis3 4 2 3" xfId="343" xr:uid="{00000000-0005-0000-0000-000052010000}"/>
    <cellStyle name="20% - Énfasis3 4 2 4" xfId="344" xr:uid="{00000000-0005-0000-0000-000053010000}"/>
    <cellStyle name="20% - Énfasis3 4 2 5" xfId="345" xr:uid="{00000000-0005-0000-0000-000054010000}"/>
    <cellStyle name="20% - Énfasis3 4 3" xfId="346" xr:uid="{00000000-0005-0000-0000-000055010000}"/>
    <cellStyle name="20% - Énfasis3 4 4" xfId="347" xr:uid="{00000000-0005-0000-0000-000056010000}"/>
    <cellStyle name="20% - Énfasis3 4 5" xfId="348" xr:uid="{00000000-0005-0000-0000-000057010000}"/>
    <cellStyle name="20% - Énfasis3 4 6" xfId="349" xr:uid="{00000000-0005-0000-0000-000058010000}"/>
    <cellStyle name="20% - Énfasis3 5" xfId="350" xr:uid="{00000000-0005-0000-0000-000059010000}"/>
    <cellStyle name="20% - Énfasis3 5 2" xfId="351" xr:uid="{00000000-0005-0000-0000-00005A010000}"/>
    <cellStyle name="20% - Énfasis3 5 2 2" xfId="352" xr:uid="{00000000-0005-0000-0000-00005B010000}"/>
    <cellStyle name="20% - Énfasis3 5 2 3" xfId="353" xr:uid="{00000000-0005-0000-0000-00005C010000}"/>
    <cellStyle name="20% - Énfasis3 5 2 4" xfId="354" xr:uid="{00000000-0005-0000-0000-00005D010000}"/>
    <cellStyle name="20% - Énfasis3 5 2 5" xfId="355" xr:uid="{00000000-0005-0000-0000-00005E010000}"/>
    <cellStyle name="20% - Énfasis3 5 3" xfId="356" xr:uid="{00000000-0005-0000-0000-00005F010000}"/>
    <cellStyle name="20% - Énfasis3 5 4" xfId="357" xr:uid="{00000000-0005-0000-0000-000060010000}"/>
    <cellStyle name="20% - Énfasis3 5 5" xfId="358" xr:uid="{00000000-0005-0000-0000-000061010000}"/>
    <cellStyle name="20% - Énfasis3 5 6" xfId="359" xr:uid="{00000000-0005-0000-0000-000062010000}"/>
    <cellStyle name="20% - Énfasis3 6" xfId="360" xr:uid="{00000000-0005-0000-0000-000063010000}"/>
    <cellStyle name="20% - Énfasis3 6 2" xfId="361" xr:uid="{00000000-0005-0000-0000-000064010000}"/>
    <cellStyle name="20% - Énfasis3 6 2 2" xfId="362" xr:uid="{00000000-0005-0000-0000-000065010000}"/>
    <cellStyle name="20% - Énfasis3 6 2 3" xfId="363" xr:uid="{00000000-0005-0000-0000-000066010000}"/>
    <cellStyle name="20% - Énfasis3 6 2 4" xfId="364" xr:uid="{00000000-0005-0000-0000-000067010000}"/>
    <cellStyle name="20% - Énfasis3 6 2 5" xfId="365" xr:uid="{00000000-0005-0000-0000-000068010000}"/>
    <cellStyle name="20% - Énfasis3 6 3" xfId="366" xr:uid="{00000000-0005-0000-0000-000069010000}"/>
    <cellStyle name="20% - Énfasis3 6 4" xfId="367" xr:uid="{00000000-0005-0000-0000-00006A010000}"/>
    <cellStyle name="20% - Énfasis3 6 5" xfId="368" xr:uid="{00000000-0005-0000-0000-00006B010000}"/>
    <cellStyle name="20% - Énfasis3 6 6" xfId="369" xr:uid="{00000000-0005-0000-0000-00006C010000}"/>
    <cellStyle name="20% - Énfasis3 7" xfId="370" xr:uid="{00000000-0005-0000-0000-00006D010000}"/>
    <cellStyle name="20% - Énfasis3 7 2" xfId="371" xr:uid="{00000000-0005-0000-0000-00006E010000}"/>
    <cellStyle name="20% - Énfasis3 7 2 2" xfId="372" xr:uid="{00000000-0005-0000-0000-00006F010000}"/>
    <cellStyle name="20% - Énfasis3 7 2 3" xfId="373" xr:uid="{00000000-0005-0000-0000-000070010000}"/>
    <cellStyle name="20% - Énfasis3 7 2 4" xfId="374" xr:uid="{00000000-0005-0000-0000-000071010000}"/>
    <cellStyle name="20% - Énfasis3 7 2 5" xfId="375" xr:uid="{00000000-0005-0000-0000-000072010000}"/>
    <cellStyle name="20% - Énfasis3 7 3" xfId="376" xr:uid="{00000000-0005-0000-0000-000073010000}"/>
    <cellStyle name="20% - Énfasis3 7 4" xfId="377" xr:uid="{00000000-0005-0000-0000-000074010000}"/>
    <cellStyle name="20% - Énfasis3 7 5" xfId="378" xr:uid="{00000000-0005-0000-0000-000075010000}"/>
    <cellStyle name="20% - Énfasis3 7 6" xfId="379" xr:uid="{00000000-0005-0000-0000-000076010000}"/>
    <cellStyle name="20% - Énfasis3 8" xfId="380" xr:uid="{00000000-0005-0000-0000-000077010000}"/>
    <cellStyle name="20% - Énfasis3 8 2" xfId="381" xr:uid="{00000000-0005-0000-0000-000078010000}"/>
    <cellStyle name="20% - Énfasis3 8 2 2" xfId="382" xr:uid="{00000000-0005-0000-0000-000079010000}"/>
    <cellStyle name="20% - Énfasis3 8 2 3" xfId="383" xr:uid="{00000000-0005-0000-0000-00007A010000}"/>
    <cellStyle name="20% - Énfasis3 8 2 4" xfId="384" xr:uid="{00000000-0005-0000-0000-00007B010000}"/>
    <cellStyle name="20% - Énfasis3 8 2 5" xfId="385" xr:uid="{00000000-0005-0000-0000-00007C010000}"/>
    <cellStyle name="20% - Énfasis3 8 3" xfId="386" xr:uid="{00000000-0005-0000-0000-00007D010000}"/>
    <cellStyle name="20% - Énfasis3 8 4" xfId="387" xr:uid="{00000000-0005-0000-0000-00007E010000}"/>
    <cellStyle name="20% - Énfasis3 8 5" xfId="388" xr:uid="{00000000-0005-0000-0000-00007F010000}"/>
    <cellStyle name="20% - Énfasis3 8 6" xfId="389" xr:uid="{00000000-0005-0000-0000-000080010000}"/>
    <cellStyle name="20% - Énfasis3 9" xfId="390" xr:uid="{00000000-0005-0000-0000-000081010000}"/>
    <cellStyle name="20% - Énfasis3 9 2" xfId="391" xr:uid="{00000000-0005-0000-0000-000082010000}"/>
    <cellStyle name="20% - Énfasis3 9 3" xfId="392" xr:uid="{00000000-0005-0000-0000-000083010000}"/>
    <cellStyle name="20% - Énfasis3 9 4" xfId="393" xr:uid="{00000000-0005-0000-0000-000084010000}"/>
    <cellStyle name="20% - Énfasis3 9 5" xfId="394" xr:uid="{00000000-0005-0000-0000-000085010000}"/>
    <cellStyle name="20% - Énfasis4 10" xfId="395" xr:uid="{00000000-0005-0000-0000-000086010000}"/>
    <cellStyle name="20% - Énfasis4 10 2" xfId="396" xr:uid="{00000000-0005-0000-0000-000087010000}"/>
    <cellStyle name="20% - Énfasis4 10 3" xfId="397" xr:uid="{00000000-0005-0000-0000-000088010000}"/>
    <cellStyle name="20% - Énfasis4 10 4" xfId="398" xr:uid="{00000000-0005-0000-0000-000089010000}"/>
    <cellStyle name="20% - Énfasis4 10 5" xfId="399" xr:uid="{00000000-0005-0000-0000-00008A010000}"/>
    <cellStyle name="20% - Énfasis4 11" xfId="400" xr:uid="{00000000-0005-0000-0000-00008B010000}"/>
    <cellStyle name="20% - Énfasis4 11 2" xfId="401" xr:uid="{00000000-0005-0000-0000-00008C010000}"/>
    <cellStyle name="20% - Énfasis4 11 3" xfId="402" xr:uid="{00000000-0005-0000-0000-00008D010000}"/>
    <cellStyle name="20% - Énfasis4 11 4" xfId="403" xr:uid="{00000000-0005-0000-0000-00008E010000}"/>
    <cellStyle name="20% - Énfasis4 11 5" xfId="404" xr:uid="{00000000-0005-0000-0000-00008F010000}"/>
    <cellStyle name="20% - Énfasis4 12" xfId="405" xr:uid="{00000000-0005-0000-0000-000090010000}"/>
    <cellStyle name="20% - Énfasis4 12 2" xfId="406" xr:uid="{00000000-0005-0000-0000-000091010000}"/>
    <cellStyle name="20% - Énfasis4 12 3" xfId="407" xr:uid="{00000000-0005-0000-0000-000092010000}"/>
    <cellStyle name="20% - Énfasis4 12 4" xfId="408" xr:uid="{00000000-0005-0000-0000-000093010000}"/>
    <cellStyle name="20% - Énfasis4 12 5" xfId="409" xr:uid="{00000000-0005-0000-0000-000094010000}"/>
    <cellStyle name="20% - Énfasis4 13" xfId="410" xr:uid="{00000000-0005-0000-0000-000095010000}"/>
    <cellStyle name="20% - Énfasis4 13 2" xfId="411" xr:uid="{00000000-0005-0000-0000-000096010000}"/>
    <cellStyle name="20% - Énfasis4 13 3" xfId="412" xr:uid="{00000000-0005-0000-0000-000097010000}"/>
    <cellStyle name="20% - Énfasis4 13 4" xfId="413" xr:uid="{00000000-0005-0000-0000-000098010000}"/>
    <cellStyle name="20% - Énfasis4 13 5" xfId="414" xr:uid="{00000000-0005-0000-0000-000099010000}"/>
    <cellStyle name="20% - Énfasis4 14" xfId="415" xr:uid="{00000000-0005-0000-0000-00009A010000}"/>
    <cellStyle name="20% - Énfasis4 14 2" xfId="416" xr:uid="{00000000-0005-0000-0000-00009B010000}"/>
    <cellStyle name="20% - Énfasis4 14 3" xfId="417" xr:uid="{00000000-0005-0000-0000-00009C010000}"/>
    <cellStyle name="20% - Énfasis4 14 4" xfId="418" xr:uid="{00000000-0005-0000-0000-00009D010000}"/>
    <cellStyle name="20% - Énfasis4 14 5" xfId="419" xr:uid="{00000000-0005-0000-0000-00009E010000}"/>
    <cellStyle name="20% - Énfasis4 15" xfId="420" xr:uid="{00000000-0005-0000-0000-00009F010000}"/>
    <cellStyle name="20% - Énfasis4 15 2" xfId="421" xr:uid="{00000000-0005-0000-0000-0000A0010000}"/>
    <cellStyle name="20% - Énfasis4 15 3" xfId="422" xr:uid="{00000000-0005-0000-0000-0000A1010000}"/>
    <cellStyle name="20% - Énfasis4 15 4" xfId="423" xr:uid="{00000000-0005-0000-0000-0000A2010000}"/>
    <cellStyle name="20% - Énfasis4 15 5" xfId="424" xr:uid="{00000000-0005-0000-0000-0000A3010000}"/>
    <cellStyle name="20% - Énfasis4 16" xfId="425" xr:uid="{00000000-0005-0000-0000-0000A4010000}"/>
    <cellStyle name="20% - Énfasis4 16 2" xfId="426" xr:uid="{00000000-0005-0000-0000-0000A5010000}"/>
    <cellStyle name="20% - Énfasis4 16 3" xfId="427" xr:uid="{00000000-0005-0000-0000-0000A6010000}"/>
    <cellStyle name="20% - Énfasis4 16 4" xfId="428" xr:uid="{00000000-0005-0000-0000-0000A7010000}"/>
    <cellStyle name="20% - Énfasis4 16 5" xfId="429" xr:uid="{00000000-0005-0000-0000-0000A8010000}"/>
    <cellStyle name="20% - Énfasis4 17" xfId="430" xr:uid="{00000000-0005-0000-0000-0000A9010000}"/>
    <cellStyle name="20% - Énfasis4 17 2" xfId="431" xr:uid="{00000000-0005-0000-0000-0000AA010000}"/>
    <cellStyle name="20% - Énfasis4 17 3" xfId="432" xr:uid="{00000000-0005-0000-0000-0000AB010000}"/>
    <cellStyle name="20% - Énfasis4 17 4" xfId="433" xr:uid="{00000000-0005-0000-0000-0000AC010000}"/>
    <cellStyle name="20% - Énfasis4 17 5" xfId="434" xr:uid="{00000000-0005-0000-0000-0000AD010000}"/>
    <cellStyle name="20% - Énfasis4 18" xfId="435" xr:uid="{00000000-0005-0000-0000-0000AE010000}"/>
    <cellStyle name="20% - Énfasis4 19" xfId="436" xr:uid="{00000000-0005-0000-0000-0000AF010000}"/>
    <cellStyle name="20% - Énfasis4 2" xfId="437" xr:uid="{00000000-0005-0000-0000-0000B0010000}"/>
    <cellStyle name="20% - Énfasis4 2 2" xfId="438" xr:uid="{00000000-0005-0000-0000-0000B1010000}"/>
    <cellStyle name="20% - Énfasis4 2 2 2" xfId="439" xr:uid="{00000000-0005-0000-0000-0000B2010000}"/>
    <cellStyle name="20% - Énfasis4 2 2 3" xfId="440" xr:uid="{00000000-0005-0000-0000-0000B3010000}"/>
    <cellStyle name="20% - Énfasis4 2 2 4" xfId="441" xr:uid="{00000000-0005-0000-0000-0000B4010000}"/>
    <cellStyle name="20% - Énfasis4 2 2 5" xfId="442" xr:uid="{00000000-0005-0000-0000-0000B5010000}"/>
    <cellStyle name="20% - Énfasis4 2 3" xfId="443" xr:uid="{00000000-0005-0000-0000-0000B6010000}"/>
    <cellStyle name="20% - Énfasis4 2 4" xfId="444" xr:uid="{00000000-0005-0000-0000-0000B7010000}"/>
    <cellStyle name="20% - Énfasis4 2 5" xfId="445" xr:uid="{00000000-0005-0000-0000-0000B8010000}"/>
    <cellStyle name="20% - Énfasis4 2 6" xfId="446" xr:uid="{00000000-0005-0000-0000-0000B9010000}"/>
    <cellStyle name="20% - Énfasis4 20" xfId="447" xr:uid="{00000000-0005-0000-0000-0000BA010000}"/>
    <cellStyle name="20% - Énfasis4 21" xfId="448" xr:uid="{00000000-0005-0000-0000-0000BB010000}"/>
    <cellStyle name="20% - Énfasis4 22" xfId="449" xr:uid="{00000000-0005-0000-0000-0000BC010000}"/>
    <cellStyle name="20% - Énfasis4 23" xfId="450" xr:uid="{00000000-0005-0000-0000-0000BD010000}"/>
    <cellStyle name="20% - Énfasis4 24" xfId="451" xr:uid="{00000000-0005-0000-0000-0000BE010000}"/>
    <cellStyle name="20% - Énfasis4 25" xfId="452" xr:uid="{00000000-0005-0000-0000-0000BF010000}"/>
    <cellStyle name="20% - Énfasis4 26" xfId="453" xr:uid="{00000000-0005-0000-0000-0000C0010000}"/>
    <cellStyle name="20% - Énfasis4 27" xfId="454" xr:uid="{00000000-0005-0000-0000-0000C1010000}"/>
    <cellStyle name="20% - Énfasis4 28" xfId="455" xr:uid="{00000000-0005-0000-0000-0000C2010000}"/>
    <cellStyle name="20% - Énfasis4 29" xfId="456" xr:uid="{00000000-0005-0000-0000-0000C3010000}"/>
    <cellStyle name="20% - Énfasis4 3" xfId="457" xr:uid="{00000000-0005-0000-0000-0000C4010000}"/>
    <cellStyle name="20% - Énfasis4 3 2" xfId="458" xr:uid="{00000000-0005-0000-0000-0000C5010000}"/>
    <cellStyle name="20% - Énfasis4 3 2 2" xfId="459" xr:uid="{00000000-0005-0000-0000-0000C6010000}"/>
    <cellStyle name="20% - Énfasis4 3 2 3" xfId="460" xr:uid="{00000000-0005-0000-0000-0000C7010000}"/>
    <cellStyle name="20% - Énfasis4 3 2 4" xfId="461" xr:uid="{00000000-0005-0000-0000-0000C8010000}"/>
    <cellStyle name="20% - Énfasis4 3 2 5" xfId="462" xr:uid="{00000000-0005-0000-0000-0000C9010000}"/>
    <cellStyle name="20% - Énfasis4 3 3" xfId="463" xr:uid="{00000000-0005-0000-0000-0000CA010000}"/>
    <cellStyle name="20% - Énfasis4 3 4" xfId="464" xr:uid="{00000000-0005-0000-0000-0000CB010000}"/>
    <cellStyle name="20% - Énfasis4 3 5" xfId="465" xr:uid="{00000000-0005-0000-0000-0000CC010000}"/>
    <cellStyle name="20% - Énfasis4 3 6" xfId="466" xr:uid="{00000000-0005-0000-0000-0000CD010000}"/>
    <cellStyle name="20% - Énfasis4 30" xfId="467" xr:uid="{00000000-0005-0000-0000-0000CE010000}"/>
    <cellStyle name="20% - Énfasis4 31" xfId="468" xr:uid="{00000000-0005-0000-0000-0000CF010000}"/>
    <cellStyle name="20% - Énfasis4 32" xfId="469" xr:uid="{00000000-0005-0000-0000-0000D0010000}"/>
    <cellStyle name="20% - Énfasis4 4" xfId="470" xr:uid="{00000000-0005-0000-0000-0000D1010000}"/>
    <cellStyle name="20% - Énfasis4 4 2" xfId="471" xr:uid="{00000000-0005-0000-0000-0000D2010000}"/>
    <cellStyle name="20% - Énfasis4 4 2 2" xfId="472" xr:uid="{00000000-0005-0000-0000-0000D3010000}"/>
    <cellStyle name="20% - Énfasis4 4 2 3" xfId="473" xr:uid="{00000000-0005-0000-0000-0000D4010000}"/>
    <cellStyle name="20% - Énfasis4 4 2 4" xfId="474" xr:uid="{00000000-0005-0000-0000-0000D5010000}"/>
    <cellStyle name="20% - Énfasis4 4 2 5" xfId="475" xr:uid="{00000000-0005-0000-0000-0000D6010000}"/>
    <cellStyle name="20% - Énfasis4 4 3" xfId="476" xr:uid="{00000000-0005-0000-0000-0000D7010000}"/>
    <cellStyle name="20% - Énfasis4 4 4" xfId="477" xr:uid="{00000000-0005-0000-0000-0000D8010000}"/>
    <cellStyle name="20% - Énfasis4 4 5" xfId="478" xr:uid="{00000000-0005-0000-0000-0000D9010000}"/>
    <cellStyle name="20% - Énfasis4 4 6" xfId="479" xr:uid="{00000000-0005-0000-0000-0000DA010000}"/>
    <cellStyle name="20% - Énfasis4 5" xfId="480" xr:uid="{00000000-0005-0000-0000-0000DB010000}"/>
    <cellStyle name="20% - Énfasis4 5 2" xfId="481" xr:uid="{00000000-0005-0000-0000-0000DC010000}"/>
    <cellStyle name="20% - Énfasis4 5 2 2" xfId="482" xr:uid="{00000000-0005-0000-0000-0000DD010000}"/>
    <cellStyle name="20% - Énfasis4 5 2 3" xfId="483" xr:uid="{00000000-0005-0000-0000-0000DE010000}"/>
    <cellStyle name="20% - Énfasis4 5 2 4" xfId="484" xr:uid="{00000000-0005-0000-0000-0000DF010000}"/>
    <cellStyle name="20% - Énfasis4 5 2 5" xfId="485" xr:uid="{00000000-0005-0000-0000-0000E0010000}"/>
    <cellStyle name="20% - Énfasis4 5 3" xfId="486" xr:uid="{00000000-0005-0000-0000-0000E1010000}"/>
    <cellStyle name="20% - Énfasis4 5 4" xfId="487" xr:uid="{00000000-0005-0000-0000-0000E2010000}"/>
    <cellStyle name="20% - Énfasis4 5 5" xfId="488" xr:uid="{00000000-0005-0000-0000-0000E3010000}"/>
    <cellStyle name="20% - Énfasis4 5 6" xfId="489" xr:uid="{00000000-0005-0000-0000-0000E4010000}"/>
    <cellStyle name="20% - Énfasis4 6" xfId="490" xr:uid="{00000000-0005-0000-0000-0000E5010000}"/>
    <cellStyle name="20% - Énfasis4 6 2" xfId="491" xr:uid="{00000000-0005-0000-0000-0000E6010000}"/>
    <cellStyle name="20% - Énfasis4 6 2 2" xfId="492" xr:uid="{00000000-0005-0000-0000-0000E7010000}"/>
    <cellStyle name="20% - Énfasis4 6 2 3" xfId="493" xr:uid="{00000000-0005-0000-0000-0000E8010000}"/>
    <cellStyle name="20% - Énfasis4 6 2 4" xfId="494" xr:uid="{00000000-0005-0000-0000-0000E9010000}"/>
    <cellStyle name="20% - Énfasis4 6 2 5" xfId="495" xr:uid="{00000000-0005-0000-0000-0000EA010000}"/>
    <cellStyle name="20% - Énfasis4 6 3" xfId="496" xr:uid="{00000000-0005-0000-0000-0000EB010000}"/>
    <cellStyle name="20% - Énfasis4 6 4" xfId="497" xr:uid="{00000000-0005-0000-0000-0000EC010000}"/>
    <cellStyle name="20% - Énfasis4 6 5" xfId="498" xr:uid="{00000000-0005-0000-0000-0000ED010000}"/>
    <cellStyle name="20% - Énfasis4 6 6" xfId="499" xr:uid="{00000000-0005-0000-0000-0000EE010000}"/>
    <cellStyle name="20% - Énfasis4 7" xfId="500" xr:uid="{00000000-0005-0000-0000-0000EF010000}"/>
    <cellStyle name="20% - Énfasis4 7 2" xfId="501" xr:uid="{00000000-0005-0000-0000-0000F0010000}"/>
    <cellStyle name="20% - Énfasis4 7 2 2" xfId="502" xr:uid="{00000000-0005-0000-0000-0000F1010000}"/>
    <cellStyle name="20% - Énfasis4 7 2 3" xfId="503" xr:uid="{00000000-0005-0000-0000-0000F2010000}"/>
    <cellStyle name="20% - Énfasis4 7 2 4" xfId="504" xr:uid="{00000000-0005-0000-0000-0000F3010000}"/>
    <cellStyle name="20% - Énfasis4 7 2 5" xfId="505" xr:uid="{00000000-0005-0000-0000-0000F4010000}"/>
    <cellStyle name="20% - Énfasis4 7 3" xfId="506" xr:uid="{00000000-0005-0000-0000-0000F5010000}"/>
    <cellStyle name="20% - Énfasis4 7 4" xfId="507" xr:uid="{00000000-0005-0000-0000-0000F6010000}"/>
    <cellStyle name="20% - Énfasis4 7 5" xfId="508" xr:uid="{00000000-0005-0000-0000-0000F7010000}"/>
    <cellStyle name="20% - Énfasis4 7 6" xfId="509" xr:uid="{00000000-0005-0000-0000-0000F8010000}"/>
    <cellStyle name="20% - Énfasis4 8" xfId="510" xr:uid="{00000000-0005-0000-0000-0000F9010000}"/>
    <cellStyle name="20% - Énfasis4 8 2" xfId="511" xr:uid="{00000000-0005-0000-0000-0000FA010000}"/>
    <cellStyle name="20% - Énfasis4 8 2 2" xfId="512" xr:uid="{00000000-0005-0000-0000-0000FB010000}"/>
    <cellStyle name="20% - Énfasis4 8 2 3" xfId="513" xr:uid="{00000000-0005-0000-0000-0000FC010000}"/>
    <cellStyle name="20% - Énfasis4 8 2 4" xfId="514" xr:uid="{00000000-0005-0000-0000-0000FD010000}"/>
    <cellStyle name="20% - Énfasis4 8 2 5" xfId="515" xr:uid="{00000000-0005-0000-0000-0000FE010000}"/>
    <cellStyle name="20% - Énfasis4 8 3" xfId="516" xr:uid="{00000000-0005-0000-0000-0000FF010000}"/>
    <cellStyle name="20% - Énfasis4 8 4" xfId="517" xr:uid="{00000000-0005-0000-0000-000000020000}"/>
    <cellStyle name="20% - Énfasis4 8 5" xfId="518" xr:uid="{00000000-0005-0000-0000-000001020000}"/>
    <cellStyle name="20% - Énfasis4 8 6" xfId="519" xr:uid="{00000000-0005-0000-0000-000002020000}"/>
    <cellStyle name="20% - Énfasis4 9" xfId="520" xr:uid="{00000000-0005-0000-0000-000003020000}"/>
    <cellStyle name="20% - Énfasis4 9 2" xfId="521" xr:uid="{00000000-0005-0000-0000-000004020000}"/>
    <cellStyle name="20% - Énfasis4 9 3" xfId="522" xr:uid="{00000000-0005-0000-0000-000005020000}"/>
    <cellStyle name="20% - Énfasis4 9 4" xfId="523" xr:uid="{00000000-0005-0000-0000-000006020000}"/>
    <cellStyle name="20% - Énfasis4 9 5" xfId="524" xr:uid="{00000000-0005-0000-0000-000007020000}"/>
    <cellStyle name="20% - Énfasis5 10" xfId="525" xr:uid="{00000000-0005-0000-0000-000008020000}"/>
    <cellStyle name="20% - Énfasis5 10 2" xfId="526" xr:uid="{00000000-0005-0000-0000-000009020000}"/>
    <cellStyle name="20% - Énfasis5 10 3" xfId="527" xr:uid="{00000000-0005-0000-0000-00000A020000}"/>
    <cellStyle name="20% - Énfasis5 10 4" xfId="528" xr:uid="{00000000-0005-0000-0000-00000B020000}"/>
    <cellStyle name="20% - Énfasis5 10 5" xfId="529" xr:uid="{00000000-0005-0000-0000-00000C020000}"/>
    <cellStyle name="20% - Énfasis5 11" xfId="530" xr:uid="{00000000-0005-0000-0000-00000D020000}"/>
    <cellStyle name="20% - Énfasis5 11 2" xfId="531" xr:uid="{00000000-0005-0000-0000-00000E020000}"/>
    <cellStyle name="20% - Énfasis5 11 3" xfId="532" xr:uid="{00000000-0005-0000-0000-00000F020000}"/>
    <cellStyle name="20% - Énfasis5 11 4" xfId="533" xr:uid="{00000000-0005-0000-0000-000010020000}"/>
    <cellStyle name="20% - Énfasis5 11 5" xfId="534" xr:uid="{00000000-0005-0000-0000-000011020000}"/>
    <cellStyle name="20% - Énfasis5 12" xfId="535" xr:uid="{00000000-0005-0000-0000-000012020000}"/>
    <cellStyle name="20% - Énfasis5 12 2" xfId="536" xr:uid="{00000000-0005-0000-0000-000013020000}"/>
    <cellStyle name="20% - Énfasis5 12 3" xfId="537" xr:uid="{00000000-0005-0000-0000-000014020000}"/>
    <cellStyle name="20% - Énfasis5 12 4" xfId="538" xr:uid="{00000000-0005-0000-0000-000015020000}"/>
    <cellStyle name="20% - Énfasis5 12 5" xfId="539" xr:uid="{00000000-0005-0000-0000-000016020000}"/>
    <cellStyle name="20% - Énfasis5 13" xfId="540" xr:uid="{00000000-0005-0000-0000-000017020000}"/>
    <cellStyle name="20% - Énfasis5 13 2" xfId="541" xr:uid="{00000000-0005-0000-0000-000018020000}"/>
    <cellStyle name="20% - Énfasis5 13 3" xfId="542" xr:uid="{00000000-0005-0000-0000-000019020000}"/>
    <cellStyle name="20% - Énfasis5 13 4" xfId="543" xr:uid="{00000000-0005-0000-0000-00001A020000}"/>
    <cellStyle name="20% - Énfasis5 13 5" xfId="544" xr:uid="{00000000-0005-0000-0000-00001B020000}"/>
    <cellStyle name="20% - Énfasis5 14" xfId="545" xr:uid="{00000000-0005-0000-0000-00001C020000}"/>
    <cellStyle name="20% - Énfasis5 14 2" xfId="546" xr:uid="{00000000-0005-0000-0000-00001D020000}"/>
    <cellStyle name="20% - Énfasis5 14 3" xfId="547" xr:uid="{00000000-0005-0000-0000-00001E020000}"/>
    <cellStyle name="20% - Énfasis5 14 4" xfId="548" xr:uid="{00000000-0005-0000-0000-00001F020000}"/>
    <cellStyle name="20% - Énfasis5 14 5" xfId="549" xr:uid="{00000000-0005-0000-0000-000020020000}"/>
    <cellStyle name="20% - Énfasis5 15" xfId="550" xr:uid="{00000000-0005-0000-0000-000021020000}"/>
    <cellStyle name="20% - Énfasis5 15 2" xfId="551" xr:uid="{00000000-0005-0000-0000-000022020000}"/>
    <cellStyle name="20% - Énfasis5 15 3" xfId="552" xr:uid="{00000000-0005-0000-0000-000023020000}"/>
    <cellStyle name="20% - Énfasis5 15 4" xfId="553" xr:uid="{00000000-0005-0000-0000-000024020000}"/>
    <cellStyle name="20% - Énfasis5 15 5" xfId="554" xr:uid="{00000000-0005-0000-0000-000025020000}"/>
    <cellStyle name="20% - Énfasis5 16" xfId="555" xr:uid="{00000000-0005-0000-0000-000026020000}"/>
    <cellStyle name="20% - Énfasis5 16 2" xfId="556" xr:uid="{00000000-0005-0000-0000-000027020000}"/>
    <cellStyle name="20% - Énfasis5 16 3" xfId="557" xr:uid="{00000000-0005-0000-0000-000028020000}"/>
    <cellStyle name="20% - Énfasis5 16 4" xfId="558" xr:uid="{00000000-0005-0000-0000-000029020000}"/>
    <cellStyle name="20% - Énfasis5 16 5" xfId="559" xr:uid="{00000000-0005-0000-0000-00002A020000}"/>
    <cellStyle name="20% - Énfasis5 17" xfId="560" xr:uid="{00000000-0005-0000-0000-00002B020000}"/>
    <cellStyle name="20% - Énfasis5 17 2" xfId="561" xr:uid="{00000000-0005-0000-0000-00002C020000}"/>
    <cellStyle name="20% - Énfasis5 17 3" xfId="562" xr:uid="{00000000-0005-0000-0000-00002D020000}"/>
    <cellStyle name="20% - Énfasis5 17 4" xfId="563" xr:uid="{00000000-0005-0000-0000-00002E020000}"/>
    <cellStyle name="20% - Énfasis5 17 5" xfId="564" xr:uid="{00000000-0005-0000-0000-00002F020000}"/>
    <cellStyle name="20% - Énfasis5 18" xfId="565" xr:uid="{00000000-0005-0000-0000-000030020000}"/>
    <cellStyle name="20% - Énfasis5 19" xfId="566" xr:uid="{00000000-0005-0000-0000-000031020000}"/>
    <cellStyle name="20% - Énfasis5 2" xfId="567" xr:uid="{00000000-0005-0000-0000-000032020000}"/>
    <cellStyle name="20% - Énfasis5 2 2" xfId="568" xr:uid="{00000000-0005-0000-0000-000033020000}"/>
    <cellStyle name="20% - Énfasis5 2 2 2" xfId="569" xr:uid="{00000000-0005-0000-0000-000034020000}"/>
    <cellStyle name="20% - Énfasis5 2 2 3" xfId="570" xr:uid="{00000000-0005-0000-0000-000035020000}"/>
    <cellStyle name="20% - Énfasis5 2 2 4" xfId="571" xr:uid="{00000000-0005-0000-0000-000036020000}"/>
    <cellStyle name="20% - Énfasis5 2 2 5" xfId="572" xr:uid="{00000000-0005-0000-0000-000037020000}"/>
    <cellStyle name="20% - Énfasis5 2 3" xfId="573" xr:uid="{00000000-0005-0000-0000-000038020000}"/>
    <cellStyle name="20% - Énfasis5 2 4" xfId="574" xr:uid="{00000000-0005-0000-0000-000039020000}"/>
    <cellStyle name="20% - Énfasis5 2 5" xfId="575" xr:uid="{00000000-0005-0000-0000-00003A020000}"/>
    <cellStyle name="20% - Énfasis5 2 6" xfId="576" xr:uid="{00000000-0005-0000-0000-00003B020000}"/>
    <cellStyle name="20% - Énfasis5 20" xfId="577" xr:uid="{00000000-0005-0000-0000-00003C020000}"/>
    <cellStyle name="20% - Énfasis5 21" xfId="578" xr:uid="{00000000-0005-0000-0000-00003D020000}"/>
    <cellStyle name="20% - Énfasis5 22" xfId="579" xr:uid="{00000000-0005-0000-0000-00003E020000}"/>
    <cellStyle name="20% - Énfasis5 23" xfId="580" xr:uid="{00000000-0005-0000-0000-00003F020000}"/>
    <cellStyle name="20% - Énfasis5 24" xfId="581" xr:uid="{00000000-0005-0000-0000-000040020000}"/>
    <cellStyle name="20% - Énfasis5 25" xfId="582" xr:uid="{00000000-0005-0000-0000-000041020000}"/>
    <cellStyle name="20% - Énfasis5 26" xfId="583" xr:uid="{00000000-0005-0000-0000-000042020000}"/>
    <cellStyle name="20% - Énfasis5 27" xfId="584" xr:uid="{00000000-0005-0000-0000-000043020000}"/>
    <cellStyle name="20% - Énfasis5 28" xfId="585" xr:uid="{00000000-0005-0000-0000-000044020000}"/>
    <cellStyle name="20% - Énfasis5 29" xfId="586" xr:uid="{00000000-0005-0000-0000-000045020000}"/>
    <cellStyle name="20% - Énfasis5 3" xfId="587" xr:uid="{00000000-0005-0000-0000-000046020000}"/>
    <cellStyle name="20% - Énfasis5 3 2" xfId="588" xr:uid="{00000000-0005-0000-0000-000047020000}"/>
    <cellStyle name="20% - Énfasis5 3 2 2" xfId="589" xr:uid="{00000000-0005-0000-0000-000048020000}"/>
    <cellStyle name="20% - Énfasis5 3 2 3" xfId="590" xr:uid="{00000000-0005-0000-0000-000049020000}"/>
    <cellStyle name="20% - Énfasis5 3 2 4" xfId="591" xr:uid="{00000000-0005-0000-0000-00004A020000}"/>
    <cellStyle name="20% - Énfasis5 3 2 5" xfId="592" xr:uid="{00000000-0005-0000-0000-00004B020000}"/>
    <cellStyle name="20% - Énfasis5 3 3" xfId="593" xr:uid="{00000000-0005-0000-0000-00004C020000}"/>
    <cellStyle name="20% - Énfasis5 3 4" xfId="594" xr:uid="{00000000-0005-0000-0000-00004D020000}"/>
    <cellStyle name="20% - Énfasis5 3 5" xfId="595" xr:uid="{00000000-0005-0000-0000-00004E020000}"/>
    <cellStyle name="20% - Énfasis5 3 6" xfId="596" xr:uid="{00000000-0005-0000-0000-00004F020000}"/>
    <cellStyle name="20% - Énfasis5 30" xfId="597" xr:uid="{00000000-0005-0000-0000-000050020000}"/>
    <cellStyle name="20% - Énfasis5 31" xfId="598" xr:uid="{00000000-0005-0000-0000-000051020000}"/>
    <cellStyle name="20% - Énfasis5 32" xfId="599" xr:uid="{00000000-0005-0000-0000-000052020000}"/>
    <cellStyle name="20% - Énfasis5 4" xfId="600" xr:uid="{00000000-0005-0000-0000-000053020000}"/>
    <cellStyle name="20% - Énfasis5 4 2" xfId="601" xr:uid="{00000000-0005-0000-0000-000054020000}"/>
    <cellStyle name="20% - Énfasis5 4 2 2" xfId="602" xr:uid="{00000000-0005-0000-0000-000055020000}"/>
    <cellStyle name="20% - Énfasis5 4 2 3" xfId="603" xr:uid="{00000000-0005-0000-0000-000056020000}"/>
    <cellStyle name="20% - Énfasis5 4 2 4" xfId="604" xr:uid="{00000000-0005-0000-0000-000057020000}"/>
    <cellStyle name="20% - Énfasis5 4 2 5" xfId="605" xr:uid="{00000000-0005-0000-0000-000058020000}"/>
    <cellStyle name="20% - Énfasis5 4 3" xfId="606" xr:uid="{00000000-0005-0000-0000-000059020000}"/>
    <cellStyle name="20% - Énfasis5 4 4" xfId="607" xr:uid="{00000000-0005-0000-0000-00005A020000}"/>
    <cellStyle name="20% - Énfasis5 4 5" xfId="608" xr:uid="{00000000-0005-0000-0000-00005B020000}"/>
    <cellStyle name="20% - Énfasis5 4 6" xfId="609" xr:uid="{00000000-0005-0000-0000-00005C020000}"/>
    <cellStyle name="20% - Énfasis5 5" xfId="610" xr:uid="{00000000-0005-0000-0000-00005D020000}"/>
    <cellStyle name="20% - Énfasis5 5 2" xfId="611" xr:uid="{00000000-0005-0000-0000-00005E020000}"/>
    <cellStyle name="20% - Énfasis5 5 2 2" xfId="612" xr:uid="{00000000-0005-0000-0000-00005F020000}"/>
    <cellStyle name="20% - Énfasis5 5 2 3" xfId="613" xr:uid="{00000000-0005-0000-0000-000060020000}"/>
    <cellStyle name="20% - Énfasis5 5 2 4" xfId="614" xr:uid="{00000000-0005-0000-0000-000061020000}"/>
    <cellStyle name="20% - Énfasis5 5 2 5" xfId="615" xr:uid="{00000000-0005-0000-0000-000062020000}"/>
    <cellStyle name="20% - Énfasis5 5 3" xfId="616" xr:uid="{00000000-0005-0000-0000-000063020000}"/>
    <cellStyle name="20% - Énfasis5 5 4" xfId="617" xr:uid="{00000000-0005-0000-0000-000064020000}"/>
    <cellStyle name="20% - Énfasis5 5 5" xfId="618" xr:uid="{00000000-0005-0000-0000-000065020000}"/>
    <cellStyle name="20% - Énfasis5 5 6" xfId="619" xr:uid="{00000000-0005-0000-0000-000066020000}"/>
    <cellStyle name="20% - Énfasis5 6" xfId="620" xr:uid="{00000000-0005-0000-0000-000067020000}"/>
    <cellStyle name="20% - Énfasis5 6 2" xfId="621" xr:uid="{00000000-0005-0000-0000-000068020000}"/>
    <cellStyle name="20% - Énfasis5 6 2 2" xfId="622" xr:uid="{00000000-0005-0000-0000-000069020000}"/>
    <cellStyle name="20% - Énfasis5 6 2 3" xfId="623" xr:uid="{00000000-0005-0000-0000-00006A020000}"/>
    <cellStyle name="20% - Énfasis5 6 2 4" xfId="624" xr:uid="{00000000-0005-0000-0000-00006B020000}"/>
    <cellStyle name="20% - Énfasis5 6 2 5" xfId="625" xr:uid="{00000000-0005-0000-0000-00006C020000}"/>
    <cellStyle name="20% - Énfasis5 6 3" xfId="626" xr:uid="{00000000-0005-0000-0000-00006D020000}"/>
    <cellStyle name="20% - Énfasis5 6 4" xfId="627" xr:uid="{00000000-0005-0000-0000-00006E020000}"/>
    <cellStyle name="20% - Énfasis5 6 5" xfId="628" xr:uid="{00000000-0005-0000-0000-00006F020000}"/>
    <cellStyle name="20% - Énfasis5 6 6" xfId="629" xr:uid="{00000000-0005-0000-0000-000070020000}"/>
    <cellStyle name="20% - Énfasis5 7" xfId="630" xr:uid="{00000000-0005-0000-0000-000071020000}"/>
    <cellStyle name="20% - Énfasis5 7 2" xfId="631" xr:uid="{00000000-0005-0000-0000-000072020000}"/>
    <cellStyle name="20% - Énfasis5 7 2 2" xfId="632" xr:uid="{00000000-0005-0000-0000-000073020000}"/>
    <cellStyle name="20% - Énfasis5 7 2 3" xfId="633" xr:uid="{00000000-0005-0000-0000-000074020000}"/>
    <cellStyle name="20% - Énfasis5 7 2 4" xfId="634" xr:uid="{00000000-0005-0000-0000-000075020000}"/>
    <cellStyle name="20% - Énfasis5 7 2 5" xfId="635" xr:uid="{00000000-0005-0000-0000-000076020000}"/>
    <cellStyle name="20% - Énfasis5 7 3" xfId="636" xr:uid="{00000000-0005-0000-0000-000077020000}"/>
    <cellStyle name="20% - Énfasis5 7 4" xfId="637" xr:uid="{00000000-0005-0000-0000-000078020000}"/>
    <cellStyle name="20% - Énfasis5 7 5" xfId="638" xr:uid="{00000000-0005-0000-0000-000079020000}"/>
    <cellStyle name="20% - Énfasis5 7 6" xfId="639" xr:uid="{00000000-0005-0000-0000-00007A020000}"/>
    <cellStyle name="20% - Énfasis5 8" xfId="640" xr:uid="{00000000-0005-0000-0000-00007B020000}"/>
    <cellStyle name="20% - Énfasis5 8 2" xfId="641" xr:uid="{00000000-0005-0000-0000-00007C020000}"/>
    <cellStyle name="20% - Énfasis5 8 2 2" xfId="642" xr:uid="{00000000-0005-0000-0000-00007D020000}"/>
    <cellStyle name="20% - Énfasis5 8 2 3" xfId="643" xr:uid="{00000000-0005-0000-0000-00007E020000}"/>
    <cellStyle name="20% - Énfasis5 8 2 4" xfId="644" xr:uid="{00000000-0005-0000-0000-00007F020000}"/>
    <cellStyle name="20% - Énfasis5 8 2 5" xfId="645" xr:uid="{00000000-0005-0000-0000-000080020000}"/>
    <cellStyle name="20% - Énfasis5 8 3" xfId="646" xr:uid="{00000000-0005-0000-0000-000081020000}"/>
    <cellStyle name="20% - Énfasis5 8 4" xfId="647" xr:uid="{00000000-0005-0000-0000-000082020000}"/>
    <cellStyle name="20% - Énfasis5 8 5" xfId="648" xr:uid="{00000000-0005-0000-0000-000083020000}"/>
    <cellStyle name="20% - Énfasis5 8 6" xfId="649" xr:uid="{00000000-0005-0000-0000-000084020000}"/>
    <cellStyle name="20% - Énfasis5 9" xfId="650" xr:uid="{00000000-0005-0000-0000-000085020000}"/>
    <cellStyle name="20% - Énfasis5 9 2" xfId="651" xr:uid="{00000000-0005-0000-0000-000086020000}"/>
    <cellStyle name="20% - Énfasis5 9 3" xfId="652" xr:uid="{00000000-0005-0000-0000-000087020000}"/>
    <cellStyle name="20% - Énfasis5 9 4" xfId="653" xr:uid="{00000000-0005-0000-0000-000088020000}"/>
    <cellStyle name="20% - Énfasis5 9 5" xfId="654" xr:uid="{00000000-0005-0000-0000-000089020000}"/>
    <cellStyle name="20% - Énfasis6 10" xfId="655" xr:uid="{00000000-0005-0000-0000-00008A020000}"/>
    <cellStyle name="20% - Énfasis6 10 2" xfId="656" xr:uid="{00000000-0005-0000-0000-00008B020000}"/>
    <cellStyle name="20% - Énfasis6 10 3" xfId="657" xr:uid="{00000000-0005-0000-0000-00008C020000}"/>
    <cellStyle name="20% - Énfasis6 10 4" xfId="658" xr:uid="{00000000-0005-0000-0000-00008D020000}"/>
    <cellStyle name="20% - Énfasis6 10 5" xfId="659" xr:uid="{00000000-0005-0000-0000-00008E020000}"/>
    <cellStyle name="20% - Énfasis6 11" xfId="660" xr:uid="{00000000-0005-0000-0000-00008F020000}"/>
    <cellStyle name="20% - Énfasis6 11 2" xfId="661" xr:uid="{00000000-0005-0000-0000-000090020000}"/>
    <cellStyle name="20% - Énfasis6 11 3" xfId="662" xr:uid="{00000000-0005-0000-0000-000091020000}"/>
    <cellStyle name="20% - Énfasis6 11 4" xfId="663" xr:uid="{00000000-0005-0000-0000-000092020000}"/>
    <cellStyle name="20% - Énfasis6 11 5" xfId="664" xr:uid="{00000000-0005-0000-0000-000093020000}"/>
    <cellStyle name="20% - Énfasis6 12" xfId="665" xr:uid="{00000000-0005-0000-0000-000094020000}"/>
    <cellStyle name="20% - Énfasis6 12 2" xfId="666" xr:uid="{00000000-0005-0000-0000-000095020000}"/>
    <cellStyle name="20% - Énfasis6 12 3" xfId="667" xr:uid="{00000000-0005-0000-0000-000096020000}"/>
    <cellStyle name="20% - Énfasis6 12 4" xfId="668" xr:uid="{00000000-0005-0000-0000-000097020000}"/>
    <cellStyle name="20% - Énfasis6 12 5" xfId="669" xr:uid="{00000000-0005-0000-0000-000098020000}"/>
    <cellStyle name="20% - Énfasis6 13" xfId="670" xr:uid="{00000000-0005-0000-0000-000099020000}"/>
    <cellStyle name="20% - Énfasis6 13 2" xfId="671" xr:uid="{00000000-0005-0000-0000-00009A020000}"/>
    <cellStyle name="20% - Énfasis6 13 3" xfId="672" xr:uid="{00000000-0005-0000-0000-00009B020000}"/>
    <cellStyle name="20% - Énfasis6 13 4" xfId="673" xr:uid="{00000000-0005-0000-0000-00009C020000}"/>
    <cellStyle name="20% - Énfasis6 13 5" xfId="674" xr:uid="{00000000-0005-0000-0000-00009D020000}"/>
    <cellStyle name="20% - Énfasis6 14" xfId="675" xr:uid="{00000000-0005-0000-0000-00009E020000}"/>
    <cellStyle name="20% - Énfasis6 14 2" xfId="676" xr:uid="{00000000-0005-0000-0000-00009F020000}"/>
    <cellStyle name="20% - Énfasis6 14 3" xfId="677" xr:uid="{00000000-0005-0000-0000-0000A0020000}"/>
    <cellStyle name="20% - Énfasis6 14 4" xfId="678" xr:uid="{00000000-0005-0000-0000-0000A1020000}"/>
    <cellStyle name="20% - Énfasis6 14 5" xfId="679" xr:uid="{00000000-0005-0000-0000-0000A2020000}"/>
    <cellStyle name="20% - Énfasis6 15" xfId="680" xr:uid="{00000000-0005-0000-0000-0000A3020000}"/>
    <cellStyle name="20% - Énfasis6 15 2" xfId="681" xr:uid="{00000000-0005-0000-0000-0000A4020000}"/>
    <cellStyle name="20% - Énfasis6 15 3" xfId="682" xr:uid="{00000000-0005-0000-0000-0000A5020000}"/>
    <cellStyle name="20% - Énfasis6 15 4" xfId="683" xr:uid="{00000000-0005-0000-0000-0000A6020000}"/>
    <cellStyle name="20% - Énfasis6 15 5" xfId="684" xr:uid="{00000000-0005-0000-0000-0000A7020000}"/>
    <cellStyle name="20% - Énfasis6 16" xfId="685" xr:uid="{00000000-0005-0000-0000-0000A8020000}"/>
    <cellStyle name="20% - Énfasis6 16 2" xfId="686" xr:uid="{00000000-0005-0000-0000-0000A9020000}"/>
    <cellStyle name="20% - Énfasis6 16 3" xfId="687" xr:uid="{00000000-0005-0000-0000-0000AA020000}"/>
    <cellStyle name="20% - Énfasis6 16 4" xfId="688" xr:uid="{00000000-0005-0000-0000-0000AB020000}"/>
    <cellStyle name="20% - Énfasis6 16 5" xfId="689" xr:uid="{00000000-0005-0000-0000-0000AC020000}"/>
    <cellStyle name="20% - Énfasis6 17" xfId="690" xr:uid="{00000000-0005-0000-0000-0000AD020000}"/>
    <cellStyle name="20% - Énfasis6 17 2" xfId="691" xr:uid="{00000000-0005-0000-0000-0000AE020000}"/>
    <cellStyle name="20% - Énfasis6 17 3" xfId="692" xr:uid="{00000000-0005-0000-0000-0000AF020000}"/>
    <cellStyle name="20% - Énfasis6 17 4" xfId="693" xr:uid="{00000000-0005-0000-0000-0000B0020000}"/>
    <cellStyle name="20% - Énfasis6 17 5" xfId="694" xr:uid="{00000000-0005-0000-0000-0000B1020000}"/>
    <cellStyle name="20% - Énfasis6 18" xfId="695" xr:uid="{00000000-0005-0000-0000-0000B2020000}"/>
    <cellStyle name="20% - Énfasis6 19" xfId="696" xr:uid="{00000000-0005-0000-0000-0000B3020000}"/>
    <cellStyle name="20% - Énfasis6 2" xfId="697" xr:uid="{00000000-0005-0000-0000-0000B4020000}"/>
    <cellStyle name="20% - Énfasis6 2 2" xfId="698" xr:uid="{00000000-0005-0000-0000-0000B5020000}"/>
    <cellStyle name="20% - Énfasis6 2 2 2" xfId="699" xr:uid="{00000000-0005-0000-0000-0000B6020000}"/>
    <cellStyle name="20% - Énfasis6 2 2 3" xfId="700" xr:uid="{00000000-0005-0000-0000-0000B7020000}"/>
    <cellStyle name="20% - Énfasis6 2 2 4" xfId="701" xr:uid="{00000000-0005-0000-0000-0000B8020000}"/>
    <cellStyle name="20% - Énfasis6 2 2 5" xfId="702" xr:uid="{00000000-0005-0000-0000-0000B9020000}"/>
    <cellStyle name="20% - Énfasis6 2 3" xfId="703" xr:uid="{00000000-0005-0000-0000-0000BA020000}"/>
    <cellStyle name="20% - Énfasis6 2 4" xfId="704" xr:uid="{00000000-0005-0000-0000-0000BB020000}"/>
    <cellStyle name="20% - Énfasis6 2 5" xfId="705" xr:uid="{00000000-0005-0000-0000-0000BC020000}"/>
    <cellStyle name="20% - Énfasis6 2 6" xfId="706" xr:uid="{00000000-0005-0000-0000-0000BD020000}"/>
    <cellStyle name="20% - Énfasis6 20" xfId="707" xr:uid="{00000000-0005-0000-0000-0000BE020000}"/>
    <cellStyle name="20% - Énfasis6 21" xfId="708" xr:uid="{00000000-0005-0000-0000-0000BF020000}"/>
    <cellStyle name="20% - Énfasis6 22" xfId="709" xr:uid="{00000000-0005-0000-0000-0000C0020000}"/>
    <cellStyle name="20% - Énfasis6 23" xfId="710" xr:uid="{00000000-0005-0000-0000-0000C1020000}"/>
    <cellStyle name="20% - Énfasis6 24" xfId="711" xr:uid="{00000000-0005-0000-0000-0000C2020000}"/>
    <cellStyle name="20% - Énfasis6 25" xfId="712" xr:uid="{00000000-0005-0000-0000-0000C3020000}"/>
    <cellStyle name="20% - Énfasis6 26" xfId="713" xr:uid="{00000000-0005-0000-0000-0000C4020000}"/>
    <cellStyle name="20% - Énfasis6 27" xfId="714" xr:uid="{00000000-0005-0000-0000-0000C5020000}"/>
    <cellStyle name="20% - Énfasis6 28" xfId="715" xr:uid="{00000000-0005-0000-0000-0000C6020000}"/>
    <cellStyle name="20% - Énfasis6 29" xfId="716" xr:uid="{00000000-0005-0000-0000-0000C7020000}"/>
    <cellStyle name="20% - Énfasis6 3" xfId="717" xr:uid="{00000000-0005-0000-0000-0000C8020000}"/>
    <cellStyle name="20% - Énfasis6 3 2" xfId="718" xr:uid="{00000000-0005-0000-0000-0000C9020000}"/>
    <cellStyle name="20% - Énfasis6 3 2 2" xfId="719" xr:uid="{00000000-0005-0000-0000-0000CA020000}"/>
    <cellStyle name="20% - Énfasis6 3 2 3" xfId="720" xr:uid="{00000000-0005-0000-0000-0000CB020000}"/>
    <cellStyle name="20% - Énfasis6 3 2 4" xfId="721" xr:uid="{00000000-0005-0000-0000-0000CC020000}"/>
    <cellStyle name="20% - Énfasis6 3 2 5" xfId="722" xr:uid="{00000000-0005-0000-0000-0000CD020000}"/>
    <cellStyle name="20% - Énfasis6 3 3" xfId="723" xr:uid="{00000000-0005-0000-0000-0000CE020000}"/>
    <cellStyle name="20% - Énfasis6 3 4" xfId="724" xr:uid="{00000000-0005-0000-0000-0000CF020000}"/>
    <cellStyle name="20% - Énfasis6 3 5" xfId="725" xr:uid="{00000000-0005-0000-0000-0000D0020000}"/>
    <cellStyle name="20% - Énfasis6 3 6" xfId="726" xr:uid="{00000000-0005-0000-0000-0000D1020000}"/>
    <cellStyle name="20% - Énfasis6 30" xfId="727" xr:uid="{00000000-0005-0000-0000-0000D2020000}"/>
    <cellStyle name="20% - Énfasis6 31" xfId="728" xr:uid="{00000000-0005-0000-0000-0000D3020000}"/>
    <cellStyle name="20% - Énfasis6 32" xfId="729" xr:uid="{00000000-0005-0000-0000-0000D4020000}"/>
    <cellStyle name="20% - Énfasis6 4" xfId="730" xr:uid="{00000000-0005-0000-0000-0000D5020000}"/>
    <cellStyle name="20% - Énfasis6 4 2" xfId="731" xr:uid="{00000000-0005-0000-0000-0000D6020000}"/>
    <cellStyle name="20% - Énfasis6 4 2 2" xfId="732" xr:uid="{00000000-0005-0000-0000-0000D7020000}"/>
    <cellStyle name="20% - Énfasis6 4 2 3" xfId="733" xr:uid="{00000000-0005-0000-0000-0000D8020000}"/>
    <cellStyle name="20% - Énfasis6 4 2 4" xfId="734" xr:uid="{00000000-0005-0000-0000-0000D9020000}"/>
    <cellStyle name="20% - Énfasis6 4 2 5" xfId="735" xr:uid="{00000000-0005-0000-0000-0000DA020000}"/>
    <cellStyle name="20% - Énfasis6 4 3" xfId="736" xr:uid="{00000000-0005-0000-0000-0000DB020000}"/>
    <cellStyle name="20% - Énfasis6 4 4" xfId="737" xr:uid="{00000000-0005-0000-0000-0000DC020000}"/>
    <cellStyle name="20% - Énfasis6 4 5" xfId="738" xr:uid="{00000000-0005-0000-0000-0000DD020000}"/>
    <cellStyle name="20% - Énfasis6 4 6" xfId="739" xr:uid="{00000000-0005-0000-0000-0000DE020000}"/>
    <cellStyle name="20% - Énfasis6 5" xfId="740" xr:uid="{00000000-0005-0000-0000-0000DF020000}"/>
    <cellStyle name="20% - Énfasis6 5 2" xfId="741" xr:uid="{00000000-0005-0000-0000-0000E0020000}"/>
    <cellStyle name="20% - Énfasis6 5 2 2" xfId="742" xr:uid="{00000000-0005-0000-0000-0000E1020000}"/>
    <cellStyle name="20% - Énfasis6 5 2 3" xfId="743" xr:uid="{00000000-0005-0000-0000-0000E2020000}"/>
    <cellStyle name="20% - Énfasis6 5 2 4" xfId="744" xr:uid="{00000000-0005-0000-0000-0000E3020000}"/>
    <cellStyle name="20% - Énfasis6 5 2 5" xfId="745" xr:uid="{00000000-0005-0000-0000-0000E4020000}"/>
    <cellStyle name="20% - Énfasis6 5 3" xfId="746" xr:uid="{00000000-0005-0000-0000-0000E5020000}"/>
    <cellStyle name="20% - Énfasis6 5 4" xfId="747" xr:uid="{00000000-0005-0000-0000-0000E6020000}"/>
    <cellStyle name="20% - Énfasis6 5 5" xfId="748" xr:uid="{00000000-0005-0000-0000-0000E7020000}"/>
    <cellStyle name="20% - Énfasis6 5 6" xfId="749" xr:uid="{00000000-0005-0000-0000-0000E8020000}"/>
    <cellStyle name="20% - Énfasis6 6" xfId="750" xr:uid="{00000000-0005-0000-0000-0000E9020000}"/>
    <cellStyle name="20% - Énfasis6 6 2" xfId="751" xr:uid="{00000000-0005-0000-0000-0000EA020000}"/>
    <cellStyle name="20% - Énfasis6 6 2 2" xfId="752" xr:uid="{00000000-0005-0000-0000-0000EB020000}"/>
    <cellStyle name="20% - Énfasis6 6 2 3" xfId="753" xr:uid="{00000000-0005-0000-0000-0000EC020000}"/>
    <cellStyle name="20% - Énfasis6 6 2 4" xfId="754" xr:uid="{00000000-0005-0000-0000-0000ED020000}"/>
    <cellStyle name="20% - Énfasis6 6 2 5" xfId="755" xr:uid="{00000000-0005-0000-0000-0000EE020000}"/>
    <cellStyle name="20% - Énfasis6 6 3" xfId="756" xr:uid="{00000000-0005-0000-0000-0000EF020000}"/>
    <cellStyle name="20% - Énfasis6 6 4" xfId="757" xr:uid="{00000000-0005-0000-0000-0000F0020000}"/>
    <cellStyle name="20% - Énfasis6 6 5" xfId="758" xr:uid="{00000000-0005-0000-0000-0000F1020000}"/>
    <cellStyle name="20% - Énfasis6 6 6" xfId="759" xr:uid="{00000000-0005-0000-0000-0000F2020000}"/>
    <cellStyle name="20% - Énfasis6 7" xfId="760" xr:uid="{00000000-0005-0000-0000-0000F3020000}"/>
    <cellStyle name="20% - Énfasis6 7 2" xfId="761" xr:uid="{00000000-0005-0000-0000-0000F4020000}"/>
    <cellStyle name="20% - Énfasis6 7 2 2" xfId="762" xr:uid="{00000000-0005-0000-0000-0000F5020000}"/>
    <cellStyle name="20% - Énfasis6 7 2 3" xfId="763" xr:uid="{00000000-0005-0000-0000-0000F6020000}"/>
    <cellStyle name="20% - Énfasis6 7 2 4" xfId="764" xr:uid="{00000000-0005-0000-0000-0000F7020000}"/>
    <cellStyle name="20% - Énfasis6 7 2 5" xfId="765" xr:uid="{00000000-0005-0000-0000-0000F8020000}"/>
    <cellStyle name="20% - Énfasis6 7 3" xfId="766" xr:uid="{00000000-0005-0000-0000-0000F9020000}"/>
    <cellStyle name="20% - Énfasis6 7 4" xfId="767" xr:uid="{00000000-0005-0000-0000-0000FA020000}"/>
    <cellStyle name="20% - Énfasis6 7 5" xfId="768" xr:uid="{00000000-0005-0000-0000-0000FB020000}"/>
    <cellStyle name="20% - Énfasis6 7 6" xfId="769" xr:uid="{00000000-0005-0000-0000-0000FC020000}"/>
    <cellStyle name="20% - Énfasis6 8" xfId="770" xr:uid="{00000000-0005-0000-0000-0000FD020000}"/>
    <cellStyle name="20% - Énfasis6 8 2" xfId="771" xr:uid="{00000000-0005-0000-0000-0000FE020000}"/>
    <cellStyle name="20% - Énfasis6 8 2 2" xfId="772" xr:uid="{00000000-0005-0000-0000-0000FF020000}"/>
    <cellStyle name="20% - Énfasis6 8 2 3" xfId="773" xr:uid="{00000000-0005-0000-0000-000000030000}"/>
    <cellStyle name="20% - Énfasis6 8 2 4" xfId="774" xr:uid="{00000000-0005-0000-0000-000001030000}"/>
    <cellStyle name="20% - Énfasis6 8 2 5" xfId="775" xr:uid="{00000000-0005-0000-0000-000002030000}"/>
    <cellStyle name="20% - Énfasis6 8 3" xfId="776" xr:uid="{00000000-0005-0000-0000-000003030000}"/>
    <cellStyle name="20% - Énfasis6 8 4" xfId="777" xr:uid="{00000000-0005-0000-0000-000004030000}"/>
    <cellStyle name="20% - Énfasis6 8 5" xfId="778" xr:uid="{00000000-0005-0000-0000-000005030000}"/>
    <cellStyle name="20% - Énfasis6 8 6" xfId="779" xr:uid="{00000000-0005-0000-0000-000006030000}"/>
    <cellStyle name="20% - Énfasis6 9" xfId="780" xr:uid="{00000000-0005-0000-0000-000007030000}"/>
    <cellStyle name="20% - Énfasis6 9 2" xfId="781" xr:uid="{00000000-0005-0000-0000-000008030000}"/>
    <cellStyle name="20% - Énfasis6 9 3" xfId="782" xr:uid="{00000000-0005-0000-0000-000009030000}"/>
    <cellStyle name="20% - Énfasis6 9 4" xfId="783" xr:uid="{00000000-0005-0000-0000-00000A030000}"/>
    <cellStyle name="20% - Énfasis6 9 5" xfId="784" xr:uid="{00000000-0005-0000-0000-00000B030000}"/>
    <cellStyle name="40% - Énfasis1 10" xfId="785" xr:uid="{00000000-0005-0000-0000-00000C030000}"/>
    <cellStyle name="40% - Énfasis1 10 2" xfId="786" xr:uid="{00000000-0005-0000-0000-00000D030000}"/>
    <cellStyle name="40% - Énfasis1 10 3" xfId="787" xr:uid="{00000000-0005-0000-0000-00000E030000}"/>
    <cellStyle name="40% - Énfasis1 10 4" xfId="788" xr:uid="{00000000-0005-0000-0000-00000F030000}"/>
    <cellStyle name="40% - Énfasis1 10 5" xfId="789" xr:uid="{00000000-0005-0000-0000-000010030000}"/>
    <cellStyle name="40% - Énfasis1 11" xfId="790" xr:uid="{00000000-0005-0000-0000-000011030000}"/>
    <cellStyle name="40% - Énfasis1 11 2" xfId="791" xr:uid="{00000000-0005-0000-0000-000012030000}"/>
    <cellStyle name="40% - Énfasis1 11 3" xfId="792" xr:uid="{00000000-0005-0000-0000-000013030000}"/>
    <cellStyle name="40% - Énfasis1 11 4" xfId="793" xr:uid="{00000000-0005-0000-0000-000014030000}"/>
    <cellStyle name="40% - Énfasis1 11 5" xfId="794" xr:uid="{00000000-0005-0000-0000-000015030000}"/>
    <cellStyle name="40% - Énfasis1 12" xfId="795" xr:uid="{00000000-0005-0000-0000-000016030000}"/>
    <cellStyle name="40% - Énfasis1 12 2" xfId="796" xr:uid="{00000000-0005-0000-0000-000017030000}"/>
    <cellStyle name="40% - Énfasis1 12 3" xfId="797" xr:uid="{00000000-0005-0000-0000-000018030000}"/>
    <cellStyle name="40% - Énfasis1 12 4" xfId="798" xr:uid="{00000000-0005-0000-0000-000019030000}"/>
    <cellStyle name="40% - Énfasis1 12 5" xfId="799" xr:uid="{00000000-0005-0000-0000-00001A030000}"/>
    <cellStyle name="40% - Énfasis1 13" xfId="800" xr:uid="{00000000-0005-0000-0000-00001B030000}"/>
    <cellStyle name="40% - Énfasis1 13 2" xfId="801" xr:uid="{00000000-0005-0000-0000-00001C030000}"/>
    <cellStyle name="40% - Énfasis1 13 3" xfId="802" xr:uid="{00000000-0005-0000-0000-00001D030000}"/>
    <cellStyle name="40% - Énfasis1 13 4" xfId="803" xr:uid="{00000000-0005-0000-0000-00001E030000}"/>
    <cellStyle name="40% - Énfasis1 13 5" xfId="804" xr:uid="{00000000-0005-0000-0000-00001F030000}"/>
    <cellStyle name="40% - Énfasis1 14" xfId="805" xr:uid="{00000000-0005-0000-0000-000020030000}"/>
    <cellStyle name="40% - Énfasis1 14 2" xfId="806" xr:uid="{00000000-0005-0000-0000-000021030000}"/>
    <cellStyle name="40% - Énfasis1 14 3" xfId="807" xr:uid="{00000000-0005-0000-0000-000022030000}"/>
    <cellStyle name="40% - Énfasis1 14 4" xfId="808" xr:uid="{00000000-0005-0000-0000-000023030000}"/>
    <cellStyle name="40% - Énfasis1 14 5" xfId="809" xr:uid="{00000000-0005-0000-0000-000024030000}"/>
    <cellStyle name="40% - Énfasis1 15" xfId="810" xr:uid="{00000000-0005-0000-0000-000025030000}"/>
    <cellStyle name="40% - Énfasis1 15 2" xfId="811" xr:uid="{00000000-0005-0000-0000-000026030000}"/>
    <cellStyle name="40% - Énfasis1 15 3" xfId="812" xr:uid="{00000000-0005-0000-0000-000027030000}"/>
    <cellStyle name="40% - Énfasis1 15 4" xfId="813" xr:uid="{00000000-0005-0000-0000-000028030000}"/>
    <cellStyle name="40% - Énfasis1 15 5" xfId="814" xr:uid="{00000000-0005-0000-0000-000029030000}"/>
    <cellStyle name="40% - Énfasis1 16" xfId="815" xr:uid="{00000000-0005-0000-0000-00002A030000}"/>
    <cellStyle name="40% - Énfasis1 16 2" xfId="816" xr:uid="{00000000-0005-0000-0000-00002B030000}"/>
    <cellStyle name="40% - Énfasis1 16 3" xfId="817" xr:uid="{00000000-0005-0000-0000-00002C030000}"/>
    <cellStyle name="40% - Énfasis1 16 4" xfId="818" xr:uid="{00000000-0005-0000-0000-00002D030000}"/>
    <cellStyle name="40% - Énfasis1 16 5" xfId="819" xr:uid="{00000000-0005-0000-0000-00002E030000}"/>
    <cellStyle name="40% - Énfasis1 17" xfId="820" xr:uid="{00000000-0005-0000-0000-00002F030000}"/>
    <cellStyle name="40% - Énfasis1 17 2" xfId="821" xr:uid="{00000000-0005-0000-0000-000030030000}"/>
    <cellStyle name="40% - Énfasis1 17 3" xfId="822" xr:uid="{00000000-0005-0000-0000-000031030000}"/>
    <cellStyle name="40% - Énfasis1 17 4" xfId="823" xr:uid="{00000000-0005-0000-0000-000032030000}"/>
    <cellStyle name="40% - Énfasis1 17 5" xfId="824" xr:uid="{00000000-0005-0000-0000-000033030000}"/>
    <cellStyle name="40% - Énfasis1 18" xfId="825" xr:uid="{00000000-0005-0000-0000-000034030000}"/>
    <cellStyle name="40% - Énfasis1 19" xfId="826" xr:uid="{00000000-0005-0000-0000-000035030000}"/>
    <cellStyle name="40% - Énfasis1 2" xfId="827" xr:uid="{00000000-0005-0000-0000-000036030000}"/>
    <cellStyle name="40% - Énfasis1 2 2" xfId="828" xr:uid="{00000000-0005-0000-0000-000037030000}"/>
    <cellStyle name="40% - Énfasis1 2 2 2" xfId="829" xr:uid="{00000000-0005-0000-0000-000038030000}"/>
    <cellStyle name="40% - Énfasis1 2 2 3" xfId="830" xr:uid="{00000000-0005-0000-0000-000039030000}"/>
    <cellStyle name="40% - Énfasis1 2 2 4" xfId="831" xr:uid="{00000000-0005-0000-0000-00003A030000}"/>
    <cellStyle name="40% - Énfasis1 2 2 5" xfId="832" xr:uid="{00000000-0005-0000-0000-00003B030000}"/>
    <cellStyle name="40% - Énfasis1 2 3" xfId="833" xr:uid="{00000000-0005-0000-0000-00003C030000}"/>
    <cellStyle name="40% - Énfasis1 2 4" xfId="834" xr:uid="{00000000-0005-0000-0000-00003D030000}"/>
    <cellStyle name="40% - Énfasis1 2 5" xfId="835" xr:uid="{00000000-0005-0000-0000-00003E030000}"/>
    <cellStyle name="40% - Énfasis1 2 6" xfId="836" xr:uid="{00000000-0005-0000-0000-00003F030000}"/>
    <cellStyle name="40% - Énfasis1 20" xfId="837" xr:uid="{00000000-0005-0000-0000-000040030000}"/>
    <cellStyle name="40% - Énfasis1 21" xfId="838" xr:uid="{00000000-0005-0000-0000-000041030000}"/>
    <cellStyle name="40% - Énfasis1 22" xfId="839" xr:uid="{00000000-0005-0000-0000-000042030000}"/>
    <cellStyle name="40% - Énfasis1 23" xfId="840" xr:uid="{00000000-0005-0000-0000-000043030000}"/>
    <cellStyle name="40% - Énfasis1 24" xfId="841" xr:uid="{00000000-0005-0000-0000-000044030000}"/>
    <cellStyle name="40% - Énfasis1 25" xfId="842" xr:uid="{00000000-0005-0000-0000-000045030000}"/>
    <cellStyle name="40% - Énfasis1 26" xfId="843" xr:uid="{00000000-0005-0000-0000-000046030000}"/>
    <cellStyle name="40% - Énfasis1 27" xfId="844" xr:uid="{00000000-0005-0000-0000-000047030000}"/>
    <cellStyle name="40% - Énfasis1 28" xfId="845" xr:uid="{00000000-0005-0000-0000-000048030000}"/>
    <cellStyle name="40% - Énfasis1 29" xfId="846" xr:uid="{00000000-0005-0000-0000-000049030000}"/>
    <cellStyle name="40% - Énfasis1 3" xfId="847" xr:uid="{00000000-0005-0000-0000-00004A030000}"/>
    <cellStyle name="40% - Énfasis1 3 2" xfId="848" xr:uid="{00000000-0005-0000-0000-00004B030000}"/>
    <cellStyle name="40% - Énfasis1 3 2 2" xfId="849" xr:uid="{00000000-0005-0000-0000-00004C030000}"/>
    <cellStyle name="40% - Énfasis1 3 2 3" xfId="850" xr:uid="{00000000-0005-0000-0000-00004D030000}"/>
    <cellStyle name="40% - Énfasis1 3 2 4" xfId="851" xr:uid="{00000000-0005-0000-0000-00004E030000}"/>
    <cellStyle name="40% - Énfasis1 3 2 5" xfId="852" xr:uid="{00000000-0005-0000-0000-00004F030000}"/>
    <cellStyle name="40% - Énfasis1 3 3" xfId="853" xr:uid="{00000000-0005-0000-0000-000050030000}"/>
    <cellStyle name="40% - Énfasis1 3 4" xfId="854" xr:uid="{00000000-0005-0000-0000-000051030000}"/>
    <cellStyle name="40% - Énfasis1 3 5" xfId="855" xr:uid="{00000000-0005-0000-0000-000052030000}"/>
    <cellStyle name="40% - Énfasis1 3 6" xfId="856" xr:uid="{00000000-0005-0000-0000-000053030000}"/>
    <cellStyle name="40% - Énfasis1 30" xfId="857" xr:uid="{00000000-0005-0000-0000-000054030000}"/>
    <cellStyle name="40% - Énfasis1 31" xfId="858" xr:uid="{00000000-0005-0000-0000-000055030000}"/>
    <cellStyle name="40% - Énfasis1 32" xfId="859" xr:uid="{00000000-0005-0000-0000-000056030000}"/>
    <cellStyle name="40% - Énfasis1 4" xfId="860" xr:uid="{00000000-0005-0000-0000-000057030000}"/>
    <cellStyle name="40% - Énfasis1 4 2" xfId="861" xr:uid="{00000000-0005-0000-0000-000058030000}"/>
    <cellStyle name="40% - Énfasis1 4 2 2" xfId="862" xr:uid="{00000000-0005-0000-0000-000059030000}"/>
    <cellStyle name="40% - Énfasis1 4 2 3" xfId="863" xr:uid="{00000000-0005-0000-0000-00005A030000}"/>
    <cellStyle name="40% - Énfasis1 4 2 4" xfId="864" xr:uid="{00000000-0005-0000-0000-00005B030000}"/>
    <cellStyle name="40% - Énfasis1 4 2 5" xfId="865" xr:uid="{00000000-0005-0000-0000-00005C030000}"/>
    <cellStyle name="40% - Énfasis1 4 3" xfId="866" xr:uid="{00000000-0005-0000-0000-00005D030000}"/>
    <cellStyle name="40% - Énfasis1 4 4" xfId="867" xr:uid="{00000000-0005-0000-0000-00005E030000}"/>
    <cellStyle name="40% - Énfasis1 4 5" xfId="868" xr:uid="{00000000-0005-0000-0000-00005F030000}"/>
    <cellStyle name="40% - Énfasis1 4 6" xfId="869" xr:uid="{00000000-0005-0000-0000-000060030000}"/>
    <cellStyle name="40% - Énfasis1 5" xfId="870" xr:uid="{00000000-0005-0000-0000-000061030000}"/>
    <cellStyle name="40% - Énfasis1 5 2" xfId="871" xr:uid="{00000000-0005-0000-0000-000062030000}"/>
    <cellStyle name="40% - Énfasis1 5 2 2" xfId="872" xr:uid="{00000000-0005-0000-0000-000063030000}"/>
    <cellStyle name="40% - Énfasis1 5 2 3" xfId="873" xr:uid="{00000000-0005-0000-0000-000064030000}"/>
    <cellStyle name="40% - Énfasis1 5 2 4" xfId="874" xr:uid="{00000000-0005-0000-0000-000065030000}"/>
    <cellStyle name="40% - Énfasis1 5 2 5" xfId="875" xr:uid="{00000000-0005-0000-0000-000066030000}"/>
    <cellStyle name="40% - Énfasis1 5 3" xfId="876" xr:uid="{00000000-0005-0000-0000-000067030000}"/>
    <cellStyle name="40% - Énfasis1 5 4" xfId="877" xr:uid="{00000000-0005-0000-0000-000068030000}"/>
    <cellStyle name="40% - Énfasis1 5 5" xfId="878" xr:uid="{00000000-0005-0000-0000-000069030000}"/>
    <cellStyle name="40% - Énfasis1 5 6" xfId="879" xr:uid="{00000000-0005-0000-0000-00006A030000}"/>
    <cellStyle name="40% - Énfasis1 6" xfId="880" xr:uid="{00000000-0005-0000-0000-00006B030000}"/>
    <cellStyle name="40% - Énfasis1 6 2" xfId="881" xr:uid="{00000000-0005-0000-0000-00006C030000}"/>
    <cellStyle name="40% - Énfasis1 6 2 2" xfId="882" xr:uid="{00000000-0005-0000-0000-00006D030000}"/>
    <cellStyle name="40% - Énfasis1 6 2 3" xfId="883" xr:uid="{00000000-0005-0000-0000-00006E030000}"/>
    <cellStyle name="40% - Énfasis1 6 2 4" xfId="884" xr:uid="{00000000-0005-0000-0000-00006F030000}"/>
    <cellStyle name="40% - Énfasis1 6 2 5" xfId="885" xr:uid="{00000000-0005-0000-0000-000070030000}"/>
    <cellStyle name="40% - Énfasis1 6 3" xfId="886" xr:uid="{00000000-0005-0000-0000-000071030000}"/>
    <cellStyle name="40% - Énfasis1 6 4" xfId="887" xr:uid="{00000000-0005-0000-0000-000072030000}"/>
    <cellStyle name="40% - Énfasis1 6 5" xfId="888" xr:uid="{00000000-0005-0000-0000-000073030000}"/>
    <cellStyle name="40% - Énfasis1 6 6" xfId="889" xr:uid="{00000000-0005-0000-0000-000074030000}"/>
    <cellStyle name="40% - Énfasis1 7" xfId="890" xr:uid="{00000000-0005-0000-0000-000075030000}"/>
    <cellStyle name="40% - Énfasis1 7 2" xfId="891" xr:uid="{00000000-0005-0000-0000-000076030000}"/>
    <cellStyle name="40% - Énfasis1 7 2 2" xfId="892" xr:uid="{00000000-0005-0000-0000-000077030000}"/>
    <cellStyle name="40% - Énfasis1 7 2 3" xfId="893" xr:uid="{00000000-0005-0000-0000-000078030000}"/>
    <cellStyle name="40% - Énfasis1 7 2 4" xfId="894" xr:uid="{00000000-0005-0000-0000-000079030000}"/>
    <cellStyle name="40% - Énfasis1 7 2 5" xfId="895" xr:uid="{00000000-0005-0000-0000-00007A030000}"/>
    <cellStyle name="40% - Énfasis1 7 3" xfId="896" xr:uid="{00000000-0005-0000-0000-00007B030000}"/>
    <cellStyle name="40% - Énfasis1 7 4" xfId="897" xr:uid="{00000000-0005-0000-0000-00007C030000}"/>
    <cellStyle name="40% - Énfasis1 7 5" xfId="898" xr:uid="{00000000-0005-0000-0000-00007D030000}"/>
    <cellStyle name="40% - Énfasis1 7 6" xfId="899" xr:uid="{00000000-0005-0000-0000-00007E030000}"/>
    <cellStyle name="40% - Énfasis1 8" xfId="900" xr:uid="{00000000-0005-0000-0000-00007F030000}"/>
    <cellStyle name="40% - Énfasis1 8 2" xfId="901" xr:uid="{00000000-0005-0000-0000-000080030000}"/>
    <cellStyle name="40% - Énfasis1 8 2 2" xfId="902" xr:uid="{00000000-0005-0000-0000-000081030000}"/>
    <cellStyle name="40% - Énfasis1 8 2 3" xfId="903" xr:uid="{00000000-0005-0000-0000-000082030000}"/>
    <cellStyle name="40% - Énfasis1 8 2 4" xfId="904" xr:uid="{00000000-0005-0000-0000-000083030000}"/>
    <cellStyle name="40% - Énfasis1 8 2 5" xfId="905" xr:uid="{00000000-0005-0000-0000-000084030000}"/>
    <cellStyle name="40% - Énfasis1 8 3" xfId="906" xr:uid="{00000000-0005-0000-0000-000085030000}"/>
    <cellStyle name="40% - Énfasis1 8 4" xfId="907" xr:uid="{00000000-0005-0000-0000-000086030000}"/>
    <cellStyle name="40% - Énfasis1 8 5" xfId="908" xr:uid="{00000000-0005-0000-0000-000087030000}"/>
    <cellStyle name="40% - Énfasis1 8 6" xfId="909" xr:uid="{00000000-0005-0000-0000-000088030000}"/>
    <cellStyle name="40% - Énfasis1 9" xfId="910" xr:uid="{00000000-0005-0000-0000-000089030000}"/>
    <cellStyle name="40% - Énfasis1 9 2" xfId="911" xr:uid="{00000000-0005-0000-0000-00008A030000}"/>
    <cellStyle name="40% - Énfasis1 9 3" xfId="912" xr:uid="{00000000-0005-0000-0000-00008B030000}"/>
    <cellStyle name="40% - Énfasis1 9 4" xfId="913" xr:uid="{00000000-0005-0000-0000-00008C030000}"/>
    <cellStyle name="40% - Énfasis1 9 5" xfId="914" xr:uid="{00000000-0005-0000-0000-00008D030000}"/>
    <cellStyle name="40% - Énfasis2 10" xfId="915" xr:uid="{00000000-0005-0000-0000-00008E030000}"/>
    <cellStyle name="40% - Énfasis2 10 2" xfId="916" xr:uid="{00000000-0005-0000-0000-00008F030000}"/>
    <cellStyle name="40% - Énfasis2 10 3" xfId="917" xr:uid="{00000000-0005-0000-0000-000090030000}"/>
    <cellStyle name="40% - Énfasis2 10 4" xfId="918" xr:uid="{00000000-0005-0000-0000-000091030000}"/>
    <cellStyle name="40% - Énfasis2 10 5" xfId="919" xr:uid="{00000000-0005-0000-0000-000092030000}"/>
    <cellStyle name="40% - Énfasis2 11" xfId="920" xr:uid="{00000000-0005-0000-0000-000093030000}"/>
    <cellStyle name="40% - Énfasis2 11 2" xfId="921" xr:uid="{00000000-0005-0000-0000-000094030000}"/>
    <cellStyle name="40% - Énfasis2 11 3" xfId="922" xr:uid="{00000000-0005-0000-0000-000095030000}"/>
    <cellStyle name="40% - Énfasis2 11 4" xfId="923" xr:uid="{00000000-0005-0000-0000-000096030000}"/>
    <cellStyle name="40% - Énfasis2 11 5" xfId="924" xr:uid="{00000000-0005-0000-0000-000097030000}"/>
    <cellStyle name="40% - Énfasis2 12" xfId="925" xr:uid="{00000000-0005-0000-0000-000098030000}"/>
    <cellStyle name="40% - Énfasis2 12 2" xfId="926" xr:uid="{00000000-0005-0000-0000-000099030000}"/>
    <cellStyle name="40% - Énfasis2 12 3" xfId="927" xr:uid="{00000000-0005-0000-0000-00009A030000}"/>
    <cellStyle name="40% - Énfasis2 12 4" xfId="928" xr:uid="{00000000-0005-0000-0000-00009B030000}"/>
    <cellStyle name="40% - Énfasis2 12 5" xfId="929" xr:uid="{00000000-0005-0000-0000-00009C030000}"/>
    <cellStyle name="40% - Énfasis2 13" xfId="930" xr:uid="{00000000-0005-0000-0000-00009D030000}"/>
    <cellStyle name="40% - Énfasis2 13 2" xfId="931" xr:uid="{00000000-0005-0000-0000-00009E030000}"/>
    <cellStyle name="40% - Énfasis2 13 3" xfId="932" xr:uid="{00000000-0005-0000-0000-00009F030000}"/>
    <cellStyle name="40% - Énfasis2 13 4" xfId="933" xr:uid="{00000000-0005-0000-0000-0000A0030000}"/>
    <cellStyle name="40% - Énfasis2 13 5" xfId="934" xr:uid="{00000000-0005-0000-0000-0000A1030000}"/>
    <cellStyle name="40% - Énfasis2 14" xfId="935" xr:uid="{00000000-0005-0000-0000-0000A2030000}"/>
    <cellStyle name="40% - Énfasis2 14 2" xfId="936" xr:uid="{00000000-0005-0000-0000-0000A3030000}"/>
    <cellStyle name="40% - Énfasis2 14 3" xfId="937" xr:uid="{00000000-0005-0000-0000-0000A4030000}"/>
    <cellStyle name="40% - Énfasis2 14 4" xfId="938" xr:uid="{00000000-0005-0000-0000-0000A5030000}"/>
    <cellStyle name="40% - Énfasis2 14 5" xfId="939" xr:uid="{00000000-0005-0000-0000-0000A6030000}"/>
    <cellStyle name="40% - Énfasis2 15" xfId="940" xr:uid="{00000000-0005-0000-0000-0000A7030000}"/>
    <cellStyle name="40% - Énfasis2 15 2" xfId="941" xr:uid="{00000000-0005-0000-0000-0000A8030000}"/>
    <cellStyle name="40% - Énfasis2 15 3" xfId="942" xr:uid="{00000000-0005-0000-0000-0000A9030000}"/>
    <cellStyle name="40% - Énfasis2 15 4" xfId="943" xr:uid="{00000000-0005-0000-0000-0000AA030000}"/>
    <cellStyle name="40% - Énfasis2 15 5" xfId="944" xr:uid="{00000000-0005-0000-0000-0000AB030000}"/>
    <cellStyle name="40% - Énfasis2 16" xfId="945" xr:uid="{00000000-0005-0000-0000-0000AC030000}"/>
    <cellStyle name="40% - Énfasis2 16 2" xfId="946" xr:uid="{00000000-0005-0000-0000-0000AD030000}"/>
    <cellStyle name="40% - Énfasis2 16 3" xfId="947" xr:uid="{00000000-0005-0000-0000-0000AE030000}"/>
    <cellStyle name="40% - Énfasis2 16 4" xfId="948" xr:uid="{00000000-0005-0000-0000-0000AF030000}"/>
    <cellStyle name="40% - Énfasis2 16 5" xfId="949" xr:uid="{00000000-0005-0000-0000-0000B0030000}"/>
    <cellStyle name="40% - Énfasis2 17" xfId="950" xr:uid="{00000000-0005-0000-0000-0000B1030000}"/>
    <cellStyle name="40% - Énfasis2 17 2" xfId="951" xr:uid="{00000000-0005-0000-0000-0000B2030000}"/>
    <cellStyle name="40% - Énfasis2 17 3" xfId="952" xr:uid="{00000000-0005-0000-0000-0000B3030000}"/>
    <cellStyle name="40% - Énfasis2 17 4" xfId="953" xr:uid="{00000000-0005-0000-0000-0000B4030000}"/>
    <cellStyle name="40% - Énfasis2 17 5" xfId="954" xr:uid="{00000000-0005-0000-0000-0000B5030000}"/>
    <cellStyle name="40% - Énfasis2 18" xfId="955" xr:uid="{00000000-0005-0000-0000-0000B6030000}"/>
    <cellStyle name="40% - Énfasis2 19" xfId="956" xr:uid="{00000000-0005-0000-0000-0000B7030000}"/>
    <cellStyle name="40% - Énfasis2 2" xfId="957" xr:uid="{00000000-0005-0000-0000-0000B8030000}"/>
    <cellStyle name="40% - Énfasis2 2 2" xfId="958" xr:uid="{00000000-0005-0000-0000-0000B9030000}"/>
    <cellStyle name="40% - Énfasis2 2 2 2" xfId="959" xr:uid="{00000000-0005-0000-0000-0000BA030000}"/>
    <cellStyle name="40% - Énfasis2 2 2 3" xfId="960" xr:uid="{00000000-0005-0000-0000-0000BB030000}"/>
    <cellStyle name="40% - Énfasis2 2 2 4" xfId="961" xr:uid="{00000000-0005-0000-0000-0000BC030000}"/>
    <cellStyle name="40% - Énfasis2 2 2 5" xfId="962" xr:uid="{00000000-0005-0000-0000-0000BD030000}"/>
    <cellStyle name="40% - Énfasis2 2 3" xfId="963" xr:uid="{00000000-0005-0000-0000-0000BE030000}"/>
    <cellStyle name="40% - Énfasis2 2 4" xfId="964" xr:uid="{00000000-0005-0000-0000-0000BF030000}"/>
    <cellStyle name="40% - Énfasis2 2 5" xfId="965" xr:uid="{00000000-0005-0000-0000-0000C0030000}"/>
    <cellStyle name="40% - Énfasis2 2 6" xfId="966" xr:uid="{00000000-0005-0000-0000-0000C1030000}"/>
    <cellStyle name="40% - Énfasis2 20" xfId="967" xr:uid="{00000000-0005-0000-0000-0000C2030000}"/>
    <cellStyle name="40% - Énfasis2 21" xfId="968" xr:uid="{00000000-0005-0000-0000-0000C3030000}"/>
    <cellStyle name="40% - Énfasis2 22" xfId="969" xr:uid="{00000000-0005-0000-0000-0000C4030000}"/>
    <cellStyle name="40% - Énfasis2 23" xfId="970" xr:uid="{00000000-0005-0000-0000-0000C5030000}"/>
    <cellStyle name="40% - Énfasis2 24" xfId="971" xr:uid="{00000000-0005-0000-0000-0000C6030000}"/>
    <cellStyle name="40% - Énfasis2 25" xfId="972" xr:uid="{00000000-0005-0000-0000-0000C7030000}"/>
    <cellStyle name="40% - Énfasis2 26" xfId="973" xr:uid="{00000000-0005-0000-0000-0000C8030000}"/>
    <cellStyle name="40% - Énfasis2 27" xfId="974" xr:uid="{00000000-0005-0000-0000-0000C9030000}"/>
    <cellStyle name="40% - Énfasis2 28" xfId="975" xr:uid="{00000000-0005-0000-0000-0000CA030000}"/>
    <cellStyle name="40% - Énfasis2 29" xfId="976" xr:uid="{00000000-0005-0000-0000-0000CB030000}"/>
    <cellStyle name="40% - Énfasis2 3" xfId="977" xr:uid="{00000000-0005-0000-0000-0000CC030000}"/>
    <cellStyle name="40% - Énfasis2 3 2" xfId="978" xr:uid="{00000000-0005-0000-0000-0000CD030000}"/>
    <cellStyle name="40% - Énfasis2 3 2 2" xfId="979" xr:uid="{00000000-0005-0000-0000-0000CE030000}"/>
    <cellStyle name="40% - Énfasis2 3 2 3" xfId="980" xr:uid="{00000000-0005-0000-0000-0000CF030000}"/>
    <cellStyle name="40% - Énfasis2 3 2 4" xfId="981" xr:uid="{00000000-0005-0000-0000-0000D0030000}"/>
    <cellStyle name="40% - Énfasis2 3 2 5" xfId="982" xr:uid="{00000000-0005-0000-0000-0000D1030000}"/>
    <cellStyle name="40% - Énfasis2 3 3" xfId="983" xr:uid="{00000000-0005-0000-0000-0000D2030000}"/>
    <cellStyle name="40% - Énfasis2 3 4" xfId="984" xr:uid="{00000000-0005-0000-0000-0000D3030000}"/>
    <cellStyle name="40% - Énfasis2 3 5" xfId="985" xr:uid="{00000000-0005-0000-0000-0000D4030000}"/>
    <cellStyle name="40% - Énfasis2 3 6" xfId="986" xr:uid="{00000000-0005-0000-0000-0000D5030000}"/>
    <cellStyle name="40% - Énfasis2 30" xfId="987" xr:uid="{00000000-0005-0000-0000-0000D6030000}"/>
    <cellStyle name="40% - Énfasis2 31" xfId="988" xr:uid="{00000000-0005-0000-0000-0000D7030000}"/>
    <cellStyle name="40% - Énfasis2 32" xfId="989" xr:uid="{00000000-0005-0000-0000-0000D8030000}"/>
    <cellStyle name="40% - Énfasis2 4" xfId="990" xr:uid="{00000000-0005-0000-0000-0000D9030000}"/>
    <cellStyle name="40% - Énfasis2 4 2" xfId="991" xr:uid="{00000000-0005-0000-0000-0000DA030000}"/>
    <cellStyle name="40% - Énfasis2 4 2 2" xfId="992" xr:uid="{00000000-0005-0000-0000-0000DB030000}"/>
    <cellStyle name="40% - Énfasis2 4 2 3" xfId="993" xr:uid="{00000000-0005-0000-0000-0000DC030000}"/>
    <cellStyle name="40% - Énfasis2 4 2 4" xfId="994" xr:uid="{00000000-0005-0000-0000-0000DD030000}"/>
    <cellStyle name="40% - Énfasis2 4 2 5" xfId="995" xr:uid="{00000000-0005-0000-0000-0000DE030000}"/>
    <cellStyle name="40% - Énfasis2 4 3" xfId="996" xr:uid="{00000000-0005-0000-0000-0000DF030000}"/>
    <cellStyle name="40% - Énfasis2 4 4" xfId="997" xr:uid="{00000000-0005-0000-0000-0000E0030000}"/>
    <cellStyle name="40% - Énfasis2 4 5" xfId="998" xr:uid="{00000000-0005-0000-0000-0000E1030000}"/>
    <cellStyle name="40% - Énfasis2 4 6" xfId="999" xr:uid="{00000000-0005-0000-0000-0000E2030000}"/>
    <cellStyle name="40% - Énfasis2 5" xfId="1000" xr:uid="{00000000-0005-0000-0000-0000E3030000}"/>
    <cellStyle name="40% - Énfasis2 5 2" xfId="1001" xr:uid="{00000000-0005-0000-0000-0000E4030000}"/>
    <cellStyle name="40% - Énfasis2 5 2 2" xfId="1002" xr:uid="{00000000-0005-0000-0000-0000E5030000}"/>
    <cellStyle name="40% - Énfasis2 5 2 3" xfId="1003" xr:uid="{00000000-0005-0000-0000-0000E6030000}"/>
    <cellStyle name="40% - Énfasis2 5 2 4" xfId="1004" xr:uid="{00000000-0005-0000-0000-0000E7030000}"/>
    <cellStyle name="40% - Énfasis2 5 2 5" xfId="1005" xr:uid="{00000000-0005-0000-0000-0000E8030000}"/>
    <cellStyle name="40% - Énfasis2 5 3" xfId="1006" xr:uid="{00000000-0005-0000-0000-0000E9030000}"/>
    <cellStyle name="40% - Énfasis2 5 4" xfId="1007" xr:uid="{00000000-0005-0000-0000-0000EA030000}"/>
    <cellStyle name="40% - Énfasis2 5 5" xfId="1008" xr:uid="{00000000-0005-0000-0000-0000EB030000}"/>
    <cellStyle name="40% - Énfasis2 5 6" xfId="1009" xr:uid="{00000000-0005-0000-0000-0000EC030000}"/>
    <cellStyle name="40% - Énfasis2 6" xfId="1010" xr:uid="{00000000-0005-0000-0000-0000ED030000}"/>
    <cellStyle name="40% - Énfasis2 6 2" xfId="1011" xr:uid="{00000000-0005-0000-0000-0000EE030000}"/>
    <cellStyle name="40% - Énfasis2 6 2 2" xfId="1012" xr:uid="{00000000-0005-0000-0000-0000EF030000}"/>
    <cellStyle name="40% - Énfasis2 6 2 3" xfId="1013" xr:uid="{00000000-0005-0000-0000-0000F0030000}"/>
    <cellStyle name="40% - Énfasis2 6 2 4" xfId="1014" xr:uid="{00000000-0005-0000-0000-0000F1030000}"/>
    <cellStyle name="40% - Énfasis2 6 2 5" xfId="1015" xr:uid="{00000000-0005-0000-0000-0000F2030000}"/>
    <cellStyle name="40% - Énfasis2 6 3" xfId="1016" xr:uid="{00000000-0005-0000-0000-0000F3030000}"/>
    <cellStyle name="40% - Énfasis2 6 4" xfId="1017" xr:uid="{00000000-0005-0000-0000-0000F4030000}"/>
    <cellStyle name="40% - Énfasis2 6 5" xfId="1018" xr:uid="{00000000-0005-0000-0000-0000F5030000}"/>
    <cellStyle name="40% - Énfasis2 6 6" xfId="1019" xr:uid="{00000000-0005-0000-0000-0000F6030000}"/>
    <cellStyle name="40% - Énfasis2 7" xfId="1020" xr:uid="{00000000-0005-0000-0000-0000F7030000}"/>
    <cellStyle name="40% - Énfasis2 7 2" xfId="1021" xr:uid="{00000000-0005-0000-0000-0000F8030000}"/>
    <cellStyle name="40% - Énfasis2 7 2 2" xfId="1022" xr:uid="{00000000-0005-0000-0000-0000F9030000}"/>
    <cellStyle name="40% - Énfasis2 7 2 3" xfId="1023" xr:uid="{00000000-0005-0000-0000-0000FA030000}"/>
    <cellStyle name="40% - Énfasis2 7 2 4" xfId="1024" xr:uid="{00000000-0005-0000-0000-0000FB030000}"/>
    <cellStyle name="40% - Énfasis2 7 2 5" xfId="1025" xr:uid="{00000000-0005-0000-0000-0000FC030000}"/>
    <cellStyle name="40% - Énfasis2 7 3" xfId="1026" xr:uid="{00000000-0005-0000-0000-0000FD030000}"/>
    <cellStyle name="40% - Énfasis2 7 4" xfId="1027" xr:uid="{00000000-0005-0000-0000-0000FE030000}"/>
    <cellStyle name="40% - Énfasis2 7 5" xfId="1028" xr:uid="{00000000-0005-0000-0000-0000FF030000}"/>
    <cellStyle name="40% - Énfasis2 7 6" xfId="1029" xr:uid="{00000000-0005-0000-0000-000000040000}"/>
    <cellStyle name="40% - Énfasis2 8" xfId="1030" xr:uid="{00000000-0005-0000-0000-000001040000}"/>
    <cellStyle name="40% - Énfasis2 8 2" xfId="1031" xr:uid="{00000000-0005-0000-0000-000002040000}"/>
    <cellStyle name="40% - Énfasis2 8 2 2" xfId="1032" xr:uid="{00000000-0005-0000-0000-000003040000}"/>
    <cellStyle name="40% - Énfasis2 8 2 3" xfId="1033" xr:uid="{00000000-0005-0000-0000-000004040000}"/>
    <cellStyle name="40% - Énfasis2 8 2 4" xfId="1034" xr:uid="{00000000-0005-0000-0000-000005040000}"/>
    <cellStyle name="40% - Énfasis2 8 2 5" xfId="1035" xr:uid="{00000000-0005-0000-0000-000006040000}"/>
    <cellStyle name="40% - Énfasis2 8 3" xfId="1036" xr:uid="{00000000-0005-0000-0000-000007040000}"/>
    <cellStyle name="40% - Énfasis2 8 4" xfId="1037" xr:uid="{00000000-0005-0000-0000-000008040000}"/>
    <cellStyle name="40% - Énfasis2 8 5" xfId="1038" xr:uid="{00000000-0005-0000-0000-000009040000}"/>
    <cellStyle name="40% - Énfasis2 8 6" xfId="1039" xr:uid="{00000000-0005-0000-0000-00000A040000}"/>
    <cellStyle name="40% - Énfasis2 9" xfId="1040" xr:uid="{00000000-0005-0000-0000-00000B040000}"/>
    <cellStyle name="40% - Énfasis2 9 2" xfId="1041" xr:uid="{00000000-0005-0000-0000-00000C040000}"/>
    <cellStyle name="40% - Énfasis2 9 3" xfId="1042" xr:uid="{00000000-0005-0000-0000-00000D040000}"/>
    <cellStyle name="40% - Énfasis2 9 4" xfId="1043" xr:uid="{00000000-0005-0000-0000-00000E040000}"/>
    <cellStyle name="40% - Énfasis2 9 5" xfId="1044" xr:uid="{00000000-0005-0000-0000-00000F040000}"/>
    <cellStyle name="40% - Énfasis3 10" xfId="1045" xr:uid="{00000000-0005-0000-0000-000010040000}"/>
    <cellStyle name="40% - Énfasis3 10 2" xfId="1046" xr:uid="{00000000-0005-0000-0000-000011040000}"/>
    <cellStyle name="40% - Énfasis3 10 3" xfId="1047" xr:uid="{00000000-0005-0000-0000-000012040000}"/>
    <cellStyle name="40% - Énfasis3 10 4" xfId="1048" xr:uid="{00000000-0005-0000-0000-000013040000}"/>
    <cellStyle name="40% - Énfasis3 10 5" xfId="1049" xr:uid="{00000000-0005-0000-0000-000014040000}"/>
    <cellStyle name="40% - Énfasis3 11" xfId="1050" xr:uid="{00000000-0005-0000-0000-000015040000}"/>
    <cellStyle name="40% - Énfasis3 11 2" xfId="1051" xr:uid="{00000000-0005-0000-0000-000016040000}"/>
    <cellStyle name="40% - Énfasis3 11 3" xfId="1052" xr:uid="{00000000-0005-0000-0000-000017040000}"/>
    <cellStyle name="40% - Énfasis3 11 4" xfId="1053" xr:uid="{00000000-0005-0000-0000-000018040000}"/>
    <cellStyle name="40% - Énfasis3 11 5" xfId="1054" xr:uid="{00000000-0005-0000-0000-000019040000}"/>
    <cellStyle name="40% - Énfasis3 12" xfId="1055" xr:uid="{00000000-0005-0000-0000-00001A040000}"/>
    <cellStyle name="40% - Énfasis3 12 2" xfId="1056" xr:uid="{00000000-0005-0000-0000-00001B040000}"/>
    <cellStyle name="40% - Énfasis3 12 3" xfId="1057" xr:uid="{00000000-0005-0000-0000-00001C040000}"/>
    <cellStyle name="40% - Énfasis3 12 4" xfId="1058" xr:uid="{00000000-0005-0000-0000-00001D040000}"/>
    <cellStyle name="40% - Énfasis3 12 5" xfId="1059" xr:uid="{00000000-0005-0000-0000-00001E040000}"/>
    <cellStyle name="40% - Énfasis3 13" xfId="1060" xr:uid="{00000000-0005-0000-0000-00001F040000}"/>
    <cellStyle name="40% - Énfasis3 13 2" xfId="1061" xr:uid="{00000000-0005-0000-0000-000020040000}"/>
    <cellStyle name="40% - Énfasis3 13 3" xfId="1062" xr:uid="{00000000-0005-0000-0000-000021040000}"/>
    <cellStyle name="40% - Énfasis3 13 4" xfId="1063" xr:uid="{00000000-0005-0000-0000-000022040000}"/>
    <cellStyle name="40% - Énfasis3 13 5" xfId="1064" xr:uid="{00000000-0005-0000-0000-000023040000}"/>
    <cellStyle name="40% - Énfasis3 14" xfId="1065" xr:uid="{00000000-0005-0000-0000-000024040000}"/>
    <cellStyle name="40% - Énfasis3 14 2" xfId="1066" xr:uid="{00000000-0005-0000-0000-000025040000}"/>
    <cellStyle name="40% - Énfasis3 14 3" xfId="1067" xr:uid="{00000000-0005-0000-0000-000026040000}"/>
    <cellStyle name="40% - Énfasis3 14 4" xfId="1068" xr:uid="{00000000-0005-0000-0000-000027040000}"/>
    <cellStyle name="40% - Énfasis3 14 5" xfId="1069" xr:uid="{00000000-0005-0000-0000-000028040000}"/>
    <cellStyle name="40% - Énfasis3 15" xfId="1070" xr:uid="{00000000-0005-0000-0000-000029040000}"/>
    <cellStyle name="40% - Énfasis3 15 2" xfId="1071" xr:uid="{00000000-0005-0000-0000-00002A040000}"/>
    <cellStyle name="40% - Énfasis3 15 3" xfId="1072" xr:uid="{00000000-0005-0000-0000-00002B040000}"/>
    <cellStyle name="40% - Énfasis3 15 4" xfId="1073" xr:uid="{00000000-0005-0000-0000-00002C040000}"/>
    <cellStyle name="40% - Énfasis3 15 5" xfId="1074" xr:uid="{00000000-0005-0000-0000-00002D040000}"/>
    <cellStyle name="40% - Énfasis3 16" xfId="1075" xr:uid="{00000000-0005-0000-0000-00002E040000}"/>
    <cellStyle name="40% - Énfasis3 16 2" xfId="1076" xr:uid="{00000000-0005-0000-0000-00002F040000}"/>
    <cellStyle name="40% - Énfasis3 16 3" xfId="1077" xr:uid="{00000000-0005-0000-0000-000030040000}"/>
    <cellStyle name="40% - Énfasis3 16 4" xfId="1078" xr:uid="{00000000-0005-0000-0000-000031040000}"/>
    <cellStyle name="40% - Énfasis3 16 5" xfId="1079" xr:uid="{00000000-0005-0000-0000-000032040000}"/>
    <cellStyle name="40% - Énfasis3 17" xfId="1080" xr:uid="{00000000-0005-0000-0000-000033040000}"/>
    <cellStyle name="40% - Énfasis3 17 2" xfId="1081" xr:uid="{00000000-0005-0000-0000-000034040000}"/>
    <cellStyle name="40% - Énfasis3 17 3" xfId="1082" xr:uid="{00000000-0005-0000-0000-000035040000}"/>
    <cellStyle name="40% - Énfasis3 17 4" xfId="1083" xr:uid="{00000000-0005-0000-0000-000036040000}"/>
    <cellStyle name="40% - Énfasis3 17 5" xfId="1084" xr:uid="{00000000-0005-0000-0000-000037040000}"/>
    <cellStyle name="40% - Énfasis3 18" xfId="1085" xr:uid="{00000000-0005-0000-0000-000038040000}"/>
    <cellStyle name="40% - Énfasis3 19" xfId="1086" xr:uid="{00000000-0005-0000-0000-000039040000}"/>
    <cellStyle name="40% - Énfasis3 2" xfId="1087" xr:uid="{00000000-0005-0000-0000-00003A040000}"/>
    <cellStyle name="40% - Énfasis3 2 2" xfId="1088" xr:uid="{00000000-0005-0000-0000-00003B040000}"/>
    <cellStyle name="40% - Énfasis3 2 2 2" xfId="1089" xr:uid="{00000000-0005-0000-0000-00003C040000}"/>
    <cellStyle name="40% - Énfasis3 2 2 3" xfId="1090" xr:uid="{00000000-0005-0000-0000-00003D040000}"/>
    <cellStyle name="40% - Énfasis3 2 2 4" xfId="1091" xr:uid="{00000000-0005-0000-0000-00003E040000}"/>
    <cellStyle name="40% - Énfasis3 2 2 5" xfId="1092" xr:uid="{00000000-0005-0000-0000-00003F040000}"/>
    <cellStyle name="40% - Énfasis3 2 3" xfId="1093" xr:uid="{00000000-0005-0000-0000-000040040000}"/>
    <cellStyle name="40% - Énfasis3 2 4" xfId="1094" xr:uid="{00000000-0005-0000-0000-000041040000}"/>
    <cellStyle name="40% - Énfasis3 2 5" xfId="1095" xr:uid="{00000000-0005-0000-0000-000042040000}"/>
    <cellStyle name="40% - Énfasis3 2 6" xfId="1096" xr:uid="{00000000-0005-0000-0000-000043040000}"/>
    <cellStyle name="40% - Énfasis3 20" xfId="1097" xr:uid="{00000000-0005-0000-0000-000044040000}"/>
    <cellStyle name="40% - Énfasis3 21" xfId="1098" xr:uid="{00000000-0005-0000-0000-000045040000}"/>
    <cellStyle name="40% - Énfasis3 22" xfId="1099" xr:uid="{00000000-0005-0000-0000-000046040000}"/>
    <cellStyle name="40% - Énfasis3 23" xfId="1100" xr:uid="{00000000-0005-0000-0000-000047040000}"/>
    <cellStyle name="40% - Énfasis3 24" xfId="1101" xr:uid="{00000000-0005-0000-0000-000048040000}"/>
    <cellStyle name="40% - Énfasis3 25" xfId="1102" xr:uid="{00000000-0005-0000-0000-000049040000}"/>
    <cellStyle name="40% - Énfasis3 26" xfId="1103" xr:uid="{00000000-0005-0000-0000-00004A040000}"/>
    <cellStyle name="40% - Énfasis3 27" xfId="1104" xr:uid="{00000000-0005-0000-0000-00004B040000}"/>
    <cellStyle name="40% - Énfasis3 28" xfId="1105" xr:uid="{00000000-0005-0000-0000-00004C040000}"/>
    <cellStyle name="40% - Énfasis3 29" xfId="1106" xr:uid="{00000000-0005-0000-0000-00004D040000}"/>
    <cellStyle name="40% - Énfasis3 3" xfId="1107" xr:uid="{00000000-0005-0000-0000-00004E040000}"/>
    <cellStyle name="40% - Énfasis3 3 2" xfId="1108" xr:uid="{00000000-0005-0000-0000-00004F040000}"/>
    <cellStyle name="40% - Énfasis3 3 2 2" xfId="1109" xr:uid="{00000000-0005-0000-0000-000050040000}"/>
    <cellStyle name="40% - Énfasis3 3 2 3" xfId="1110" xr:uid="{00000000-0005-0000-0000-000051040000}"/>
    <cellStyle name="40% - Énfasis3 3 2 4" xfId="1111" xr:uid="{00000000-0005-0000-0000-000052040000}"/>
    <cellStyle name="40% - Énfasis3 3 2 5" xfId="1112" xr:uid="{00000000-0005-0000-0000-000053040000}"/>
    <cellStyle name="40% - Énfasis3 3 3" xfId="1113" xr:uid="{00000000-0005-0000-0000-000054040000}"/>
    <cellStyle name="40% - Énfasis3 3 4" xfId="1114" xr:uid="{00000000-0005-0000-0000-000055040000}"/>
    <cellStyle name="40% - Énfasis3 3 5" xfId="1115" xr:uid="{00000000-0005-0000-0000-000056040000}"/>
    <cellStyle name="40% - Énfasis3 3 6" xfId="1116" xr:uid="{00000000-0005-0000-0000-000057040000}"/>
    <cellStyle name="40% - Énfasis3 30" xfId="1117" xr:uid="{00000000-0005-0000-0000-000058040000}"/>
    <cellStyle name="40% - Énfasis3 31" xfId="1118" xr:uid="{00000000-0005-0000-0000-000059040000}"/>
    <cellStyle name="40% - Énfasis3 32" xfId="1119" xr:uid="{00000000-0005-0000-0000-00005A040000}"/>
    <cellStyle name="40% - Énfasis3 4" xfId="1120" xr:uid="{00000000-0005-0000-0000-00005B040000}"/>
    <cellStyle name="40% - Énfasis3 4 2" xfId="1121" xr:uid="{00000000-0005-0000-0000-00005C040000}"/>
    <cellStyle name="40% - Énfasis3 4 2 2" xfId="1122" xr:uid="{00000000-0005-0000-0000-00005D040000}"/>
    <cellStyle name="40% - Énfasis3 4 2 3" xfId="1123" xr:uid="{00000000-0005-0000-0000-00005E040000}"/>
    <cellStyle name="40% - Énfasis3 4 2 4" xfId="1124" xr:uid="{00000000-0005-0000-0000-00005F040000}"/>
    <cellStyle name="40% - Énfasis3 4 2 5" xfId="1125" xr:uid="{00000000-0005-0000-0000-000060040000}"/>
    <cellStyle name="40% - Énfasis3 4 3" xfId="1126" xr:uid="{00000000-0005-0000-0000-000061040000}"/>
    <cellStyle name="40% - Énfasis3 4 4" xfId="1127" xr:uid="{00000000-0005-0000-0000-000062040000}"/>
    <cellStyle name="40% - Énfasis3 4 5" xfId="1128" xr:uid="{00000000-0005-0000-0000-000063040000}"/>
    <cellStyle name="40% - Énfasis3 4 6" xfId="1129" xr:uid="{00000000-0005-0000-0000-000064040000}"/>
    <cellStyle name="40% - Énfasis3 5" xfId="1130" xr:uid="{00000000-0005-0000-0000-000065040000}"/>
    <cellStyle name="40% - Énfasis3 5 2" xfId="1131" xr:uid="{00000000-0005-0000-0000-000066040000}"/>
    <cellStyle name="40% - Énfasis3 5 2 2" xfId="1132" xr:uid="{00000000-0005-0000-0000-000067040000}"/>
    <cellStyle name="40% - Énfasis3 5 2 3" xfId="1133" xr:uid="{00000000-0005-0000-0000-000068040000}"/>
    <cellStyle name="40% - Énfasis3 5 2 4" xfId="1134" xr:uid="{00000000-0005-0000-0000-000069040000}"/>
    <cellStyle name="40% - Énfasis3 5 2 5" xfId="1135" xr:uid="{00000000-0005-0000-0000-00006A040000}"/>
    <cellStyle name="40% - Énfasis3 5 3" xfId="1136" xr:uid="{00000000-0005-0000-0000-00006B040000}"/>
    <cellStyle name="40% - Énfasis3 5 4" xfId="1137" xr:uid="{00000000-0005-0000-0000-00006C040000}"/>
    <cellStyle name="40% - Énfasis3 5 5" xfId="1138" xr:uid="{00000000-0005-0000-0000-00006D040000}"/>
    <cellStyle name="40% - Énfasis3 5 6" xfId="1139" xr:uid="{00000000-0005-0000-0000-00006E040000}"/>
    <cellStyle name="40% - Énfasis3 6" xfId="1140" xr:uid="{00000000-0005-0000-0000-00006F040000}"/>
    <cellStyle name="40% - Énfasis3 6 2" xfId="1141" xr:uid="{00000000-0005-0000-0000-000070040000}"/>
    <cellStyle name="40% - Énfasis3 6 2 2" xfId="1142" xr:uid="{00000000-0005-0000-0000-000071040000}"/>
    <cellStyle name="40% - Énfasis3 6 2 3" xfId="1143" xr:uid="{00000000-0005-0000-0000-000072040000}"/>
    <cellStyle name="40% - Énfasis3 6 2 4" xfId="1144" xr:uid="{00000000-0005-0000-0000-000073040000}"/>
    <cellStyle name="40% - Énfasis3 6 2 5" xfId="1145" xr:uid="{00000000-0005-0000-0000-000074040000}"/>
    <cellStyle name="40% - Énfasis3 6 3" xfId="1146" xr:uid="{00000000-0005-0000-0000-000075040000}"/>
    <cellStyle name="40% - Énfasis3 6 4" xfId="1147" xr:uid="{00000000-0005-0000-0000-000076040000}"/>
    <cellStyle name="40% - Énfasis3 6 5" xfId="1148" xr:uid="{00000000-0005-0000-0000-000077040000}"/>
    <cellStyle name="40% - Énfasis3 6 6" xfId="1149" xr:uid="{00000000-0005-0000-0000-000078040000}"/>
    <cellStyle name="40% - Énfasis3 7" xfId="1150" xr:uid="{00000000-0005-0000-0000-000079040000}"/>
    <cellStyle name="40% - Énfasis3 7 2" xfId="1151" xr:uid="{00000000-0005-0000-0000-00007A040000}"/>
    <cellStyle name="40% - Énfasis3 7 2 2" xfId="1152" xr:uid="{00000000-0005-0000-0000-00007B040000}"/>
    <cellStyle name="40% - Énfasis3 7 2 3" xfId="1153" xr:uid="{00000000-0005-0000-0000-00007C040000}"/>
    <cellStyle name="40% - Énfasis3 7 2 4" xfId="1154" xr:uid="{00000000-0005-0000-0000-00007D040000}"/>
    <cellStyle name="40% - Énfasis3 7 2 5" xfId="1155" xr:uid="{00000000-0005-0000-0000-00007E040000}"/>
    <cellStyle name="40% - Énfasis3 7 3" xfId="1156" xr:uid="{00000000-0005-0000-0000-00007F040000}"/>
    <cellStyle name="40% - Énfasis3 7 4" xfId="1157" xr:uid="{00000000-0005-0000-0000-000080040000}"/>
    <cellStyle name="40% - Énfasis3 7 5" xfId="1158" xr:uid="{00000000-0005-0000-0000-000081040000}"/>
    <cellStyle name="40% - Énfasis3 7 6" xfId="1159" xr:uid="{00000000-0005-0000-0000-000082040000}"/>
    <cellStyle name="40% - Énfasis3 8" xfId="1160" xr:uid="{00000000-0005-0000-0000-000083040000}"/>
    <cellStyle name="40% - Énfasis3 8 2" xfId="1161" xr:uid="{00000000-0005-0000-0000-000084040000}"/>
    <cellStyle name="40% - Énfasis3 8 2 2" xfId="1162" xr:uid="{00000000-0005-0000-0000-000085040000}"/>
    <cellStyle name="40% - Énfasis3 8 2 3" xfId="1163" xr:uid="{00000000-0005-0000-0000-000086040000}"/>
    <cellStyle name="40% - Énfasis3 8 2 4" xfId="1164" xr:uid="{00000000-0005-0000-0000-000087040000}"/>
    <cellStyle name="40% - Énfasis3 8 2 5" xfId="1165" xr:uid="{00000000-0005-0000-0000-000088040000}"/>
    <cellStyle name="40% - Énfasis3 8 3" xfId="1166" xr:uid="{00000000-0005-0000-0000-000089040000}"/>
    <cellStyle name="40% - Énfasis3 8 4" xfId="1167" xr:uid="{00000000-0005-0000-0000-00008A040000}"/>
    <cellStyle name="40% - Énfasis3 8 5" xfId="1168" xr:uid="{00000000-0005-0000-0000-00008B040000}"/>
    <cellStyle name="40% - Énfasis3 8 6" xfId="1169" xr:uid="{00000000-0005-0000-0000-00008C040000}"/>
    <cellStyle name="40% - Énfasis3 9" xfId="1170" xr:uid="{00000000-0005-0000-0000-00008D040000}"/>
    <cellStyle name="40% - Énfasis3 9 2" xfId="1171" xr:uid="{00000000-0005-0000-0000-00008E040000}"/>
    <cellStyle name="40% - Énfasis3 9 3" xfId="1172" xr:uid="{00000000-0005-0000-0000-00008F040000}"/>
    <cellStyle name="40% - Énfasis3 9 4" xfId="1173" xr:uid="{00000000-0005-0000-0000-000090040000}"/>
    <cellStyle name="40% - Énfasis3 9 5" xfId="1174" xr:uid="{00000000-0005-0000-0000-000091040000}"/>
    <cellStyle name="40% - Énfasis4 10" xfId="1175" xr:uid="{00000000-0005-0000-0000-000092040000}"/>
    <cellStyle name="40% - Énfasis4 10 2" xfId="1176" xr:uid="{00000000-0005-0000-0000-000093040000}"/>
    <cellStyle name="40% - Énfasis4 10 3" xfId="1177" xr:uid="{00000000-0005-0000-0000-000094040000}"/>
    <cellStyle name="40% - Énfasis4 10 4" xfId="1178" xr:uid="{00000000-0005-0000-0000-000095040000}"/>
    <cellStyle name="40% - Énfasis4 10 5" xfId="1179" xr:uid="{00000000-0005-0000-0000-000096040000}"/>
    <cellStyle name="40% - Énfasis4 11" xfId="1180" xr:uid="{00000000-0005-0000-0000-000097040000}"/>
    <cellStyle name="40% - Énfasis4 11 2" xfId="1181" xr:uid="{00000000-0005-0000-0000-000098040000}"/>
    <cellStyle name="40% - Énfasis4 11 3" xfId="1182" xr:uid="{00000000-0005-0000-0000-000099040000}"/>
    <cellStyle name="40% - Énfasis4 11 4" xfId="1183" xr:uid="{00000000-0005-0000-0000-00009A040000}"/>
    <cellStyle name="40% - Énfasis4 11 5" xfId="1184" xr:uid="{00000000-0005-0000-0000-00009B040000}"/>
    <cellStyle name="40% - Énfasis4 12" xfId="1185" xr:uid="{00000000-0005-0000-0000-00009C040000}"/>
    <cellStyle name="40% - Énfasis4 12 2" xfId="1186" xr:uid="{00000000-0005-0000-0000-00009D040000}"/>
    <cellStyle name="40% - Énfasis4 12 3" xfId="1187" xr:uid="{00000000-0005-0000-0000-00009E040000}"/>
    <cellStyle name="40% - Énfasis4 12 4" xfId="1188" xr:uid="{00000000-0005-0000-0000-00009F040000}"/>
    <cellStyle name="40% - Énfasis4 12 5" xfId="1189" xr:uid="{00000000-0005-0000-0000-0000A0040000}"/>
    <cellStyle name="40% - Énfasis4 13" xfId="1190" xr:uid="{00000000-0005-0000-0000-0000A1040000}"/>
    <cellStyle name="40% - Énfasis4 13 2" xfId="1191" xr:uid="{00000000-0005-0000-0000-0000A2040000}"/>
    <cellStyle name="40% - Énfasis4 13 3" xfId="1192" xr:uid="{00000000-0005-0000-0000-0000A3040000}"/>
    <cellStyle name="40% - Énfasis4 13 4" xfId="1193" xr:uid="{00000000-0005-0000-0000-0000A4040000}"/>
    <cellStyle name="40% - Énfasis4 13 5" xfId="1194" xr:uid="{00000000-0005-0000-0000-0000A5040000}"/>
    <cellStyle name="40% - Énfasis4 14" xfId="1195" xr:uid="{00000000-0005-0000-0000-0000A6040000}"/>
    <cellStyle name="40% - Énfasis4 14 2" xfId="1196" xr:uid="{00000000-0005-0000-0000-0000A7040000}"/>
    <cellStyle name="40% - Énfasis4 14 3" xfId="1197" xr:uid="{00000000-0005-0000-0000-0000A8040000}"/>
    <cellStyle name="40% - Énfasis4 14 4" xfId="1198" xr:uid="{00000000-0005-0000-0000-0000A9040000}"/>
    <cellStyle name="40% - Énfasis4 14 5" xfId="1199" xr:uid="{00000000-0005-0000-0000-0000AA040000}"/>
    <cellStyle name="40% - Énfasis4 15" xfId="1200" xr:uid="{00000000-0005-0000-0000-0000AB040000}"/>
    <cellStyle name="40% - Énfasis4 15 2" xfId="1201" xr:uid="{00000000-0005-0000-0000-0000AC040000}"/>
    <cellStyle name="40% - Énfasis4 15 3" xfId="1202" xr:uid="{00000000-0005-0000-0000-0000AD040000}"/>
    <cellStyle name="40% - Énfasis4 15 4" xfId="1203" xr:uid="{00000000-0005-0000-0000-0000AE040000}"/>
    <cellStyle name="40% - Énfasis4 15 5" xfId="1204" xr:uid="{00000000-0005-0000-0000-0000AF040000}"/>
    <cellStyle name="40% - Énfasis4 16" xfId="1205" xr:uid="{00000000-0005-0000-0000-0000B0040000}"/>
    <cellStyle name="40% - Énfasis4 16 2" xfId="1206" xr:uid="{00000000-0005-0000-0000-0000B1040000}"/>
    <cellStyle name="40% - Énfasis4 16 3" xfId="1207" xr:uid="{00000000-0005-0000-0000-0000B2040000}"/>
    <cellStyle name="40% - Énfasis4 16 4" xfId="1208" xr:uid="{00000000-0005-0000-0000-0000B3040000}"/>
    <cellStyle name="40% - Énfasis4 16 5" xfId="1209" xr:uid="{00000000-0005-0000-0000-0000B4040000}"/>
    <cellStyle name="40% - Énfasis4 17" xfId="1210" xr:uid="{00000000-0005-0000-0000-0000B5040000}"/>
    <cellStyle name="40% - Énfasis4 17 2" xfId="1211" xr:uid="{00000000-0005-0000-0000-0000B6040000}"/>
    <cellStyle name="40% - Énfasis4 17 3" xfId="1212" xr:uid="{00000000-0005-0000-0000-0000B7040000}"/>
    <cellStyle name="40% - Énfasis4 17 4" xfId="1213" xr:uid="{00000000-0005-0000-0000-0000B8040000}"/>
    <cellStyle name="40% - Énfasis4 17 5" xfId="1214" xr:uid="{00000000-0005-0000-0000-0000B9040000}"/>
    <cellStyle name="40% - Énfasis4 18" xfId="1215" xr:uid="{00000000-0005-0000-0000-0000BA040000}"/>
    <cellStyle name="40% - Énfasis4 19" xfId="1216" xr:uid="{00000000-0005-0000-0000-0000BB040000}"/>
    <cellStyle name="40% - Énfasis4 2" xfId="1217" xr:uid="{00000000-0005-0000-0000-0000BC040000}"/>
    <cellStyle name="40% - Énfasis4 2 2" xfId="1218" xr:uid="{00000000-0005-0000-0000-0000BD040000}"/>
    <cellStyle name="40% - Énfasis4 2 2 2" xfId="1219" xr:uid="{00000000-0005-0000-0000-0000BE040000}"/>
    <cellStyle name="40% - Énfasis4 2 2 3" xfId="1220" xr:uid="{00000000-0005-0000-0000-0000BF040000}"/>
    <cellStyle name="40% - Énfasis4 2 2 4" xfId="1221" xr:uid="{00000000-0005-0000-0000-0000C0040000}"/>
    <cellStyle name="40% - Énfasis4 2 2 5" xfId="1222" xr:uid="{00000000-0005-0000-0000-0000C1040000}"/>
    <cellStyle name="40% - Énfasis4 2 3" xfId="1223" xr:uid="{00000000-0005-0000-0000-0000C2040000}"/>
    <cellStyle name="40% - Énfasis4 2 4" xfId="1224" xr:uid="{00000000-0005-0000-0000-0000C3040000}"/>
    <cellStyle name="40% - Énfasis4 2 5" xfId="1225" xr:uid="{00000000-0005-0000-0000-0000C4040000}"/>
    <cellStyle name="40% - Énfasis4 2 6" xfId="1226" xr:uid="{00000000-0005-0000-0000-0000C5040000}"/>
    <cellStyle name="40% - Énfasis4 20" xfId="1227" xr:uid="{00000000-0005-0000-0000-0000C6040000}"/>
    <cellStyle name="40% - Énfasis4 21" xfId="1228" xr:uid="{00000000-0005-0000-0000-0000C7040000}"/>
    <cellStyle name="40% - Énfasis4 22" xfId="1229" xr:uid="{00000000-0005-0000-0000-0000C8040000}"/>
    <cellStyle name="40% - Énfasis4 23" xfId="1230" xr:uid="{00000000-0005-0000-0000-0000C9040000}"/>
    <cellStyle name="40% - Énfasis4 24" xfId="1231" xr:uid="{00000000-0005-0000-0000-0000CA040000}"/>
    <cellStyle name="40% - Énfasis4 25" xfId="1232" xr:uid="{00000000-0005-0000-0000-0000CB040000}"/>
    <cellStyle name="40% - Énfasis4 26" xfId="1233" xr:uid="{00000000-0005-0000-0000-0000CC040000}"/>
    <cellStyle name="40% - Énfasis4 27" xfId="1234" xr:uid="{00000000-0005-0000-0000-0000CD040000}"/>
    <cellStyle name="40% - Énfasis4 28" xfId="1235" xr:uid="{00000000-0005-0000-0000-0000CE040000}"/>
    <cellStyle name="40% - Énfasis4 29" xfId="1236" xr:uid="{00000000-0005-0000-0000-0000CF040000}"/>
    <cellStyle name="40% - Énfasis4 3" xfId="1237" xr:uid="{00000000-0005-0000-0000-0000D0040000}"/>
    <cellStyle name="40% - Énfasis4 3 2" xfId="1238" xr:uid="{00000000-0005-0000-0000-0000D1040000}"/>
    <cellStyle name="40% - Énfasis4 3 2 2" xfId="1239" xr:uid="{00000000-0005-0000-0000-0000D2040000}"/>
    <cellStyle name="40% - Énfasis4 3 2 3" xfId="1240" xr:uid="{00000000-0005-0000-0000-0000D3040000}"/>
    <cellStyle name="40% - Énfasis4 3 2 4" xfId="1241" xr:uid="{00000000-0005-0000-0000-0000D4040000}"/>
    <cellStyle name="40% - Énfasis4 3 2 5" xfId="1242" xr:uid="{00000000-0005-0000-0000-0000D5040000}"/>
    <cellStyle name="40% - Énfasis4 3 3" xfId="1243" xr:uid="{00000000-0005-0000-0000-0000D6040000}"/>
    <cellStyle name="40% - Énfasis4 3 4" xfId="1244" xr:uid="{00000000-0005-0000-0000-0000D7040000}"/>
    <cellStyle name="40% - Énfasis4 3 5" xfId="1245" xr:uid="{00000000-0005-0000-0000-0000D8040000}"/>
    <cellStyle name="40% - Énfasis4 3 6" xfId="1246" xr:uid="{00000000-0005-0000-0000-0000D9040000}"/>
    <cellStyle name="40% - Énfasis4 30" xfId="1247" xr:uid="{00000000-0005-0000-0000-0000DA040000}"/>
    <cellStyle name="40% - Énfasis4 31" xfId="1248" xr:uid="{00000000-0005-0000-0000-0000DB040000}"/>
    <cellStyle name="40% - Énfasis4 32" xfId="1249" xr:uid="{00000000-0005-0000-0000-0000DC040000}"/>
    <cellStyle name="40% - Énfasis4 4" xfId="1250" xr:uid="{00000000-0005-0000-0000-0000DD040000}"/>
    <cellStyle name="40% - Énfasis4 4 2" xfId="1251" xr:uid="{00000000-0005-0000-0000-0000DE040000}"/>
    <cellStyle name="40% - Énfasis4 4 2 2" xfId="1252" xr:uid="{00000000-0005-0000-0000-0000DF040000}"/>
    <cellStyle name="40% - Énfasis4 4 2 3" xfId="1253" xr:uid="{00000000-0005-0000-0000-0000E0040000}"/>
    <cellStyle name="40% - Énfasis4 4 2 4" xfId="1254" xr:uid="{00000000-0005-0000-0000-0000E1040000}"/>
    <cellStyle name="40% - Énfasis4 4 2 5" xfId="1255" xr:uid="{00000000-0005-0000-0000-0000E2040000}"/>
    <cellStyle name="40% - Énfasis4 4 3" xfId="1256" xr:uid="{00000000-0005-0000-0000-0000E3040000}"/>
    <cellStyle name="40% - Énfasis4 4 4" xfId="1257" xr:uid="{00000000-0005-0000-0000-0000E4040000}"/>
    <cellStyle name="40% - Énfasis4 4 5" xfId="1258" xr:uid="{00000000-0005-0000-0000-0000E5040000}"/>
    <cellStyle name="40% - Énfasis4 4 6" xfId="1259" xr:uid="{00000000-0005-0000-0000-0000E6040000}"/>
    <cellStyle name="40% - Énfasis4 5" xfId="1260" xr:uid="{00000000-0005-0000-0000-0000E7040000}"/>
    <cellStyle name="40% - Énfasis4 5 2" xfId="1261" xr:uid="{00000000-0005-0000-0000-0000E8040000}"/>
    <cellStyle name="40% - Énfasis4 5 2 2" xfId="1262" xr:uid="{00000000-0005-0000-0000-0000E9040000}"/>
    <cellStyle name="40% - Énfasis4 5 2 3" xfId="1263" xr:uid="{00000000-0005-0000-0000-0000EA040000}"/>
    <cellStyle name="40% - Énfasis4 5 2 4" xfId="1264" xr:uid="{00000000-0005-0000-0000-0000EB040000}"/>
    <cellStyle name="40% - Énfasis4 5 2 5" xfId="1265" xr:uid="{00000000-0005-0000-0000-0000EC040000}"/>
    <cellStyle name="40% - Énfasis4 5 3" xfId="1266" xr:uid="{00000000-0005-0000-0000-0000ED040000}"/>
    <cellStyle name="40% - Énfasis4 5 4" xfId="1267" xr:uid="{00000000-0005-0000-0000-0000EE040000}"/>
    <cellStyle name="40% - Énfasis4 5 5" xfId="1268" xr:uid="{00000000-0005-0000-0000-0000EF040000}"/>
    <cellStyle name="40% - Énfasis4 5 6" xfId="1269" xr:uid="{00000000-0005-0000-0000-0000F0040000}"/>
    <cellStyle name="40% - Énfasis4 6" xfId="1270" xr:uid="{00000000-0005-0000-0000-0000F1040000}"/>
    <cellStyle name="40% - Énfasis4 6 2" xfId="1271" xr:uid="{00000000-0005-0000-0000-0000F2040000}"/>
    <cellStyle name="40% - Énfasis4 6 2 2" xfId="1272" xr:uid="{00000000-0005-0000-0000-0000F3040000}"/>
    <cellStyle name="40% - Énfasis4 6 2 3" xfId="1273" xr:uid="{00000000-0005-0000-0000-0000F4040000}"/>
    <cellStyle name="40% - Énfasis4 6 2 4" xfId="1274" xr:uid="{00000000-0005-0000-0000-0000F5040000}"/>
    <cellStyle name="40% - Énfasis4 6 2 5" xfId="1275" xr:uid="{00000000-0005-0000-0000-0000F6040000}"/>
    <cellStyle name="40% - Énfasis4 6 3" xfId="1276" xr:uid="{00000000-0005-0000-0000-0000F7040000}"/>
    <cellStyle name="40% - Énfasis4 6 4" xfId="1277" xr:uid="{00000000-0005-0000-0000-0000F8040000}"/>
    <cellStyle name="40% - Énfasis4 6 5" xfId="1278" xr:uid="{00000000-0005-0000-0000-0000F9040000}"/>
    <cellStyle name="40% - Énfasis4 6 6" xfId="1279" xr:uid="{00000000-0005-0000-0000-0000FA040000}"/>
    <cellStyle name="40% - Énfasis4 7" xfId="1280" xr:uid="{00000000-0005-0000-0000-0000FB040000}"/>
    <cellStyle name="40% - Énfasis4 7 2" xfId="1281" xr:uid="{00000000-0005-0000-0000-0000FC040000}"/>
    <cellStyle name="40% - Énfasis4 7 2 2" xfId="1282" xr:uid="{00000000-0005-0000-0000-0000FD040000}"/>
    <cellStyle name="40% - Énfasis4 7 2 3" xfId="1283" xr:uid="{00000000-0005-0000-0000-0000FE040000}"/>
    <cellStyle name="40% - Énfasis4 7 2 4" xfId="1284" xr:uid="{00000000-0005-0000-0000-0000FF040000}"/>
    <cellStyle name="40% - Énfasis4 7 2 5" xfId="1285" xr:uid="{00000000-0005-0000-0000-000000050000}"/>
    <cellStyle name="40% - Énfasis4 7 3" xfId="1286" xr:uid="{00000000-0005-0000-0000-000001050000}"/>
    <cellStyle name="40% - Énfasis4 7 4" xfId="1287" xr:uid="{00000000-0005-0000-0000-000002050000}"/>
    <cellStyle name="40% - Énfasis4 7 5" xfId="1288" xr:uid="{00000000-0005-0000-0000-000003050000}"/>
    <cellStyle name="40% - Énfasis4 7 6" xfId="1289" xr:uid="{00000000-0005-0000-0000-000004050000}"/>
    <cellStyle name="40% - Énfasis4 8" xfId="1290" xr:uid="{00000000-0005-0000-0000-000005050000}"/>
    <cellStyle name="40% - Énfasis4 8 2" xfId="1291" xr:uid="{00000000-0005-0000-0000-000006050000}"/>
    <cellStyle name="40% - Énfasis4 8 2 2" xfId="1292" xr:uid="{00000000-0005-0000-0000-000007050000}"/>
    <cellStyle name="40% - Énfasis4 8 2 3" xfId="1293" xr:uid="{00000000-0005-0000-0000-000008050000}"/>
    <cellStyle name="40% - Énfasis4 8 2 4" xfId="1294" xr:uid="{00000000-0005-0000-0000-000009050000}"/>
    <cellStyle name="40% - Énfasis4 8 2 5" xfId="1295" xr:uid="{00000000-0005-0000-0000-00000A050000}"/>
    <cellStyle name="40% - Énfasis4 8 3" xfId="1296" xr:uid="{00000000-0005-0000-0000-00000B050000}"/>
    <cellStyle name="40% - Énfasis4 8 4" xfId="1297" xr:uid="{00000000-0005-0000-0000-00000C050000}"/>
    <cellStyle name="40% - Énfasis4 8 5" xfId="1298" xr:uid="{00000000-0005-0000-0000-00000D050000}"/>
    <cellStyle name="40% - Énfasis4 8 6" xfId="1299" xr:uid="{00000000-0005-0000-0000-00000E050000}"/>
    <cellStyle name="40% - Énfasis4 9" xfId="1300" xr:uid="{00000000-0005-0000-0000-00000F050000}"/>
    <cellStyle name="40% - Énfasis4 9 2" xfId="1301" xr:uid="{00000000-0005-0000-0000-000010050000}"/>
    <cellStyle name="40% - Énfasis4 9 3" xfId="1302" xr:uid="{00000000-0005-0000-0000-000011050000}"/>
    <cellStyle name="40% - Énfasis4 9 4" xfId="1303" xr:uid="{00000000-0005-0000-0000-000012050000}"/>
    <cellStyle name="40% - Énfasis4 9 5" xfId="1304" xr:uid="{00000000-0005-0000-0000-000013050000}"/>
    <cellStyle name="40% - Énfasis5 10" xfId="1305" xr:uid="{00000000-0005-0000-0000-000014050000}"/>
    <cellStyle name="40% - Énfasis5 10 2" xfId="1306" xr:uid="{00000000-0005-0000-0000-000015050000}"/>
    <cellStyle name="40% - Énfasis5 10 3" xfId="1307" xr:uid="{00000000-0005-0000-0000-000016050000}"/>
    <cellStyle name="40% - Énfasis5 10 4" xfId="1308" xr:uid="{00000000-0005-0000-0000-000017050000}"/>
    <cellStyle name="40% - Énfasis5 10 5" xfId="1309" xr:uid="{00000000-0005-0000-0000-000018050000}"/>
    <cellStyle name="40% - Énfasis5 11" xfId="1310" xr:uid="{00000000-0005-0000-0000-000019050000}"/>
    <cellStyle name="40% - Énfasis5 11 2" xfId="1311" xr:uid="{00000000-0005-0000-0000-00001A050000}"/>
    <cellStyle name="40% - Énfasis5 11 3" xfId="1312" xr:uid="{00000000-0005-0000-0000-00001B050000}"/>
    <cellStyle name="40% - Énfasis5 11 4" xfId="1313" xr:uid="{00000000-0005-0000-0000-00001C050000}"/>
    <cellStyle name="40% - Énfasis5 11 5" xfId="1314" xr:uid="{00000000-0005-0000-0000-00001D050000}"/>
    <cellStyle name="40% - Énfasis5 12" xfId="1315" xr:uid="{00000000-0005-0000-0000-00001E050000}"/>
    <cellStyle name="40% - Énfasis5 12 2" xfId="1316" xr:uid="{00000000-0005-0000-0000-00001F050000}"/>
    <cellStyle name="40% - Énfasis5 12 3" xfId="1317" xr:uid="{00000000-0005-0000-0000-000020050000}"/>
    <cellStyle name="40% - Énfasis5 12 4" xfId="1318" xr:uid="{00000000-0005-0000-0000-000021050000}"/>
    <cellStyle name="40% - Énfasis5 12 5" xfId="1319" xr:uid="{00000000-0005-0000-0000-000022050000}"/>
    <cellStyle name="40% - Énfasis5 13" xfId="1320" xr:uid="{00000000-0005-0000-0000-000023050000}"/>
    <cellStyle name="40% - Énfasis5 13 2" xfId="1321" xr:uid="{00000000-0005-0000-0000-000024050000}"/>
    <cellStyle name="40% - Énfasis5 13 3" xfId="1322" xr:uid="{00000000-0005-0000-0000-000025050000}"/>
    <cellStyle name="40% - Énfasis5 13 4" xfId="1323" xr:uid="{00000000-0005-0000-0000-000026050000}"/>
    <cellStyle name="40% - Énfasis5 13 5" xfId="1324" xr:uid="{00000000-0005-0000-0000-000027050000}"/>
    <cellStyle name="40% - Énfasis5 14" xfId="1325" xr:uid="{00000000-0005-0000-0000-000028050000}"/>
    <cellStyle name="40% - Énfasis5 14 2" xfId="1326" xr:uid="{00000000-0005-0000-0000-000029050000}"/>
    <cellStyle name="40% - Énfasis5 14 3" xfId="1327" xr:uid="{00000000-0005-0000-0000-00002A050000}"/>
    <cellStyle name="40% - Énfasis5 14 4" xfId="1328" xr:uid="{00000000-0005-0000-0000-00002B050000}"/>
    <cellStyle name="40% - Énfasis5 14 5" xfId="1329" xr:uid="{00000000-0005-0000-0000-00002C050000}"/>
    <cellStyle name="40% - Énfasis5 15" xfId="1330" xr:uid="{00000000-0005-0000-0000-00002D050000}"/>
    <cellStyle name="40% - Énfasis5 15 2" xfId="1331" xr:uid="{00000000-0005-0000-0000-00002E050000}"/>
    <cellStyle name="40% - Énfasis5 15 3" xfId="1332" xr:uid="{00000000-0005-0000-0000-00002F050000}"/>
    <cellStyle name="40% - Énfasis5 15 4" xfId="1333" xr:uid="{00000000-0005-0000-0000-000030050000}"/>
    <cellStyle name="40% - Énfasis5 15 5" xfId="1334" xr:uid="{00000000-0005-0000-0000-000031050000}"/>
    <cellStyle name="40% - Énfasis5 16" xfId="1335" xr:uid="{00000000-0005-0000-0000-000032050000}"/>
    <cellStyle name="40% - Énfasis5 16 2" xfId="1336" xr:uid="{00000000-0005-0000-0000-000033050000}"/>
    <cellStyle name="40% - Énfasis5 16 3" xfId="1337" xr:uid="{00000000-0005-0000-0000-000034050000}"/>
    <cellStyle name="40% - Énfasis5 16 4" xfId="1338" xr:uid="{00000000-0005-0000-0000-000035050000}"/>
    <cellStyle name="40% - Énfasis5 16 5" xfId="1339" xr:uid="{00000000-0005-0000-0000-000036050000}"/>
    <cellStyle name="40% - Énfasis5 17" xfId="1340" xr:uid="{00000000-0005-0000-0000-000037050000}"/>
    <cellStyle name="40% - Énfasis5 17 2" xfId="1341" xr:uid="{00000000-0005-0000-0000-000038050000}"/>
    <cellStyle name="40% - Énfasis5 17 3" xfId="1342" xr:uid="{00000000-0005-0000-0000-000039050000}"/>
    <cellStyle name="40% - Énfasis5 17 4" xfId="1343" xr:uid="{00000000-0005-0000-0000-00003A050000}"/>
    <cellStyle name="40% - Énfasis5 17 5" xfId="1344" xr:uid="{00000000-0005-0000-0000-00003B050000}"/>
    <cellStyle name="40% - Énfasis5 18" xfId="1345" xr:uid="{00000000-0005-0000-0000-00003C050000}"/>
    <cellStyle name="40% - Énfasis5 19" xfId="1346" xr:uid="{00000000-0005-0000-0000-00003D050000}"/>
    <cellStyle name="40% - Énfasis5 2" xfId="1347" xr:uid="{00000000-0005-0000-0000-00003E050000}"/>
    <cellStyle name="40% - Énfasis5 2 2" xfId="1348" xr:uid="{00000000-0005-0000-0000-00003F050000}"/>
    <cellStyle name="40% - Énfasis5 2 2 2" xfId="1349" xr:uid="{00000000-0005-0000-0000-000040050000}"/>
    <cellStyle name="40% - Énfasis5 2 2 3" xfId="1350" xr:uid="{00000000-0005-0000-0000-000041050000}"/>
    <cellStyle name="40% - Énfasis5 2 2 4" xfId="1351" xr:uid="{00000000-0005-0000-0000-000042050000}"/>
    <cellStyle name="40% - Énfasis5 2 2 5" xfId="1352" xr:uid="{00000000-0005-0000-0000-000043050000}"/>
    <cellStyle name="40% - Énfasis5 2 3" xfId="1353" xr:uid="{00000000-0005-0000-0000-000044050000}"/>
    <cellStyle name="40% - Énfasis5 2 4" xfId="1354" xr:uid="{00000000-0005-0000-0000-000045050000}"/>
    <cellStyle name="40% - Énfasis5 2 5" xfId="1355" xr:uid="{00000000-0005-0000-0000-000046050000}"/>
    <cellStyle name="40% - Énfasis5 2 6" xfId="1356" xr:uid="{00000000-0005-0000-0000-000047050000}"/>
    <cellStyle name="40% - Énfasis5 20" xfId="1357" xr:uid="{00000000-0005-0000-0000-000048050000}"/>
    <cellStyle name="40% - Énfasis5 21" xfId="1358" xr:uid="{00000000-0005-0000-0000-000049050000}"/>
    <cellStyle name="40% - Énfasis5 22" xfId="1359" xr:uid="{00000000-0005-0000-0000-00004A050000}"/>
    <cellStyle name="40% - Énfasis5 23" xfId="1360" xr:uid="{00000000-0005-0000-0000-00004B050000}"/>
    <cellStyle name="40% - Énfasis5 24" xfId="1361" xr:uid="{00000000-0005-0000-0000-00004C050000}"/>
    <cellStyle name="40% - Énfasis5 25" xfId="1362" xr:uid="{00000000-0005-0000-0000-00004D050000}"/>
    <cellStyle name="40% - Énfasis5 26" xfId="1363" xr:uid="{00000000-0005-0000-0000-00004E050000}"/>
    <cellStyle name="40% - Énfasis5 27" xfId="1364" xr:uid="{00000000-0005-0000-0000-00004F050000}"/>
    <cellStyle name="40% - Énfasis5 28" xfId="1365" xr:uid="{00000000-0005-0000-0000-000050050000}"/>
    <cellStyle name="40% - Énfasis5 29" xfId="1366" xr:uid="{00000000-0005-0000-0000-000051050000}"/>
    <cellStyle name="40% - Énfasis5 3" xfId="1367" xr:uid="{00000000-0005-0000-0000-000052050000}"/>
    <cellStyle name="40% - Énfasis5 3 2" xfId="1368" xr:uid="{00000000-0005-0000-0000-000053050000}"/>
    <cellStyle name="40% - Énfasis5 3 2 2" xfId="1369" xr:uid="{00000000-0005-0000-0000-000054050000}"/>
    <cellStyle name="40% - Énfasis5 3 2 3" xfId="1370" xr:uid="{00000000-0005-0000-0000-000055050000}"/>
    <cellStyle name="40% - Énfasis5 3 2 4" xfId="1371" xr:uid="{00000000-0005-0000-0000-000056050000}"/>
    <cellStyle name="40% - Énfasis5 3 2 5" xfId="1372" xr:uid="{00000000-0005-0000-0000-000057050000}"/>
    <cellStyle name="40% - Énfasis5 3 3" xfId="1373" xr:uid="{00000000-0005-0000-0000-000058050000}"/>
    <cellStyle name="40% - Énfasis5 3 4" xfId="1374" xr:uid="{00000000-0005-0000-0000-000059050000}"/>
    <cellStyle name="40% - Énfasis5 3 5" xfId="1375" xr:uid="{00000000-0005-0000-0000-00005A050000}"/>
    <cellStyle name="40% - Énfasis5 3 6" xfId="1376" xr:uid="{00000000-0005-0000-0000-00005B050000}"/>
    <cellStyle name="40% - Énfasis5 30" xfId="1377" xr:uid="{00000000-0005-0000-0000-00005C050000}"/>
    <cellStyle name="40% - Énfasis5 31" xfId="1378" xr:uid="{00000000-0005-0000-0000-00005D050000}"/>
    <cellStyle name="40% - Énfasis5 32" xfId="1379" xr:uid="{00000000-0005-0000-0000-00005E050000}"/>
    <cellStyle name="40% - Énfasis5 4" xfId="1380" xr:uid="{00000000-0005-0000-0000-00005F050000}"/>
    <cellStyle name="40% - Énfasis5 4 2" xfId="1381" xr:uid="{00000000-0005-0000-0000-000060050000}"/>
    <cellStyle name="40% - Énfasis5 4 2 2" xfId="1382" xr:uid="{00000000-0005-0000-0000-000061050000}"/>
    <cellStyle name="40% - Énfasis5 4 2 3" xfId="1383" xr:uid="{00000000-0005-0000-0000-000062050000}"/>
    <cellStyle name="40% - Énfasis5 4 2 4" xfId="1384" xr:uid="{00000000-0005-0000-0000-000063050000}"/>
    <cellStyle name="40% - Énfasis5 4 2 5" xfId="1385" xr:uid="{00000000-0005-0000-0000-000064050000}"/>
    <cellStyle name="40% - Énfasis5 4 3" xfId="1386" xr:uid="{00000000-0005-0000-0000-000065050000}"/>
    <cellStyle name="40% - Énfasis5 4 4" xfId="1387" xr:uid="{00000000-0005-0000-0000-000066050000}"/>
    <cellStyle name="40% - Énfasis5 4 5" xfId="1388" xr:uid="{00000000-0005-0000-0000-000067050000}"/>
    <cellStyle name="40% - Énfasis5 4 6" xfId="1389" xr:uid="{00000000-0005-0000-0000-000068050000}"/>
    <cellStyle name="40% - Énfasis5 5" xfId="1390" xr:uid="{00000000-0005-0000-0000-000069050000}"/>
    <cellStyle name="40% - Énfasis5 5 2" xfId="1391" xr:uid="{00000000-0005-0000-0000-00006A050000}"/>
    <cellStyle name="40% - Énfasis5 5 2 2" xfId="1392" xr:uid="{00000000-0005-0000-0000-00006B050000}"/>
    <cellStyle name="40% - Énfasis5 5 2 3" xfId="1393" xr:uid="{00000000-0005-0000-0000-00006C050000}"/>
    <cellStyle name="40% - Énfasis5 5 2 4" xfId="1394" xr:uid="{00000000-0005-0000-0000-00006D050000}"/>
    <cellStyle name="40% - Énfasis5 5 2 5" xfId="1395" xr:uid="{00000000-0005-0000-0000-00006E050000}"/>
    <cellStyle name="40% - Énfasis5 5 3" xfId="1396" xr:uid="{00000000-0005-0000-0000-00006F050000}"/>
    <cellStyle name="40% - Énfasis5 5 4" xfId="1397" xr:uid="{00000000-0005-0000-0000-000070050000}"/>
    <cellStyle name="40% - Énfasis5 5 5" xfId="1398" xr:uid="{00000000-0005-0000-0000-000071050000}"/>
    <cellStyle name="40% - Énfasis5 5 6" xfId="1399" xr:uid="{00000000-0005-0000-0000-000072050000}"/>
    <cellStyle name="40% - Énfasis5 6" xfId="1400" xr:uid="{00000000-0005-0000-0000-000073050000}"/>
    <cellStyle name="40% - Énfasis5 6 2" xfId="1401" xr:uid="{00000000-0005-0000-0000-000074050000}"/>
    <cellStyle name="40% - Énfasis5 6 2 2" xfId="1402" xr:uid="{00000000-0005-0000-0000-000075050000}"/>
    <cellStyle name="40% - Énfasis5 6 2 3" xfId="1403" xr:uid="{00000000-0005-0000-0000-000076050000}"/>
    <cellStyle name="40% - Énfasis5 6 2 4" xfId="1404" xr:uid="{00000000-0005-0000-0000-000077050000}"/>
    <cellStyle name="40% - Énfasis5 6 2 5" xfId="1405" xr:uid="{00000000-0005-0000-0000-000078050000}"/>
    <cellStyle name="40% - Énfasis5 6 3" xfId="1406" xr:uid="{00000000-0005-0000-0000-000079050000}"/>
    <cellStyle name="40% - Énfasis5 6 4" xfId="1407" xr:uid="{00000000-0005-0000-0000-00007A050000}"/>
    <cellStyle name="40% - Énfasis5 6 5" xfId="1408" xr:uid="{00000000-0005-0000-0000-00007B050000}"/>
    <cellStyle name="40% - Énfasis5 6 6" xfId="1409" xr:uid="{00000000-0005-0000-0000-00007C050000}"/>
    <cellStyle name="40% - Énfasis5 7" xfId="1410" xr:uid="{00000000-0005-0000-0000-00007D050000}"/>
    <cellStyle name="40% - Énfasis5 7 2" xfId="1411" xr:uid="{00000000-0005-0000-0000-00007E050000}"/>
    <cellStyle name="40% - Énfasis5 7 2 2" xfId="1412" xr:uid="{00000000-0005-0000-0000-00007F050000}"/>
    <cellStyle name="40% - Énfasis5 7 2 3" xfId="1413" xr:uid="{00000000-0005-0000-0000-000080050000}"/>
    <cellStyle name="40% - Énfasis5 7 2 4" xfId="1414" xr:uid="{00000000-0005-0000-0000-000081050000}"/>
    <cellStyle name="40% - Énfasis5 7 2 5" xfId="1415" xr:uid="{00000000-0005-0000-0000-000082050000}"/>
    <cellStyle name="40% - Énfasis5 7 3" xfId="1416" xr:uid="{00000000-0005-0000-0000-000083050000}"/>
    <cellStyle name="40% - Énfasis5 7 4" xfId="1417" xr:uid="{00000000-0005-0000-0000-000084050000}"/>
    <cellStyle name="40% - Énfasis5 7 5" xfId="1418" xr:uid="{00000000-0005-0000-0000-000085050000}"/>
    <cellStyle name="40% - Énfasis5 7 6" xfId="1419" xr:uid="{00000000-0005-0000-0000-000086050000}"/>
    <cellStyle name="40% - Énfasis5 8" xfId="1420" xr:uid="{00000000-0005-0000-0000-000087050000}"/>
    <cellStyle name="40% - Énfasis5 8 2" xfId="1421" xr:uid="{00000000-0005-0000-0000-000088050000}"/>
    <cellStyle name="40% - Énfasis5 8 2 2" xfId="1422" xr:uid="{00000000-0005-0000-0000-000089050000}"/>
    <cellStyle name="40% - Énfasis5 8 2 3" xfId="1423" xr:uid="{00000000-0005-0000-0000-00008A050000}"/>
    <cellStyle name="40% - Énfasis5 8 2 4" xfId="1424" xr:uid="{00000000-0005-0000-0000-00008B050000}"/>
    <cellStyle name="40% - Énfasis5 8 2 5" xfId="1425" xr:uid="{00000000-0005-0000-0000-00008C050000}"/>
    <cellStyle name="40% - Énfasis5 8 3" xfId="1426" xr:uid="{00000000-0005-0000-0000-00008D050000}"/>
    <cellStyle name="40% - Énfasis5 8 4" xfId="1427" xr:uid="{00000000-0005-0000-0000-00008E050000}"/>
    <cellStyle name="40% - Énfasis5 8 5" xfId="1428" xr:uid="{00000000-0005-0000-0000-00008F050000}"/>
    <cellStyle name="40% - Énfasis5 8 6" xfId="1429" xr:uid="{00000000-0005-0000-0000-000090050000}"/>
    <cellStyle name="40% - Énfasis5 9" xfId="1430" xr:uid="{00000000-0005-0000-0000-000091050000}"/>
    <cellStyle name="40% - Énfasis5 9 2" xfId="1431" xr:uid="{00000000-0005-0000-0000-000092050000}"/>
    <cellStyle name="40% - Énfasis5 9 3" xfId="1432" xr:uid="{00000000-0005-0000-0000-000093050000}"/>
    <cellStyle name="40% - Énfasis5 9 4" xfId="1433" xr:uid="{00000000-0005-0000-0000-000094050000}"/>
    <cellStyle name="40% - Énfasis5 9 5" xfId="1434" xr:uid="{00000000-0005-0000-0000-000095050000}"/>
    <cellStyle name="40% - Énfasis6 10" xfId="1435" xr:uid="{00000000-0005-0000-0000-000096050000}"/>
    <cellStyle name="40% - Énfasis6 10 2" xfId="1436" xr:uid="{00000000-0005-0000-0000-000097050000}"/>
    <cellStyle name="40% - Énfasis6 10 3" xfId="1437" xr:uid="{00000000-0005-0000-0000-000098050000}"/>
    <cellStyle name="40% - Énfasis6 10 4" xfId="1438" xr:uid="{00000000-0005-0000-0000-000099050000}"/>
    <cellStyle name="40% - Énfasis6 10 5" xfId="1439" xr:uid="{00000000-0005-0000-0000-00009A050000}"/>
    <cellStyle name="40% - Énfasis6 11" xfId="1440" xr:uid="{00000000-0005-0000-0000-00009B050000}"/>
    <cellStyle name="40% - Énfasis6 11 2" xfId="1441" xr:uid="{00000000-0005-0000-0000-00009C050000}"/>
    <cellStyle name="40% - Énfasis6 11 3" xfId="1442" xr:uid="{00000000-0005-0000-0000-00009D050000}"/>
    <cellStyle name="40% - Énfasis6 11 4" xfId="1443" xr:uid="{00000000-0005-0000-0000-00009E050000}"/>
    <cellStyle name="40% - Énfasis6 11 5" xfId="1444" xr:uid="{00000000-0005-0000-0000-00009F050000}"/>
    <cellStyle name="40% - Énfasis6 12" xfId="1445" xr:uid="{00000000-0005-0000-0000-0000A0050000}"/>
    <cellStyle name="40% - Énfasis6 12 2" xfId="1446" xr:uid="{00000000-0005-0000-0000-0000A1050000}"/>
    <cellStyle name="40% - Énfasis6 12 3" xfId="1447" xr:uid="{00000000-0005-0000-0000-0000A2050000}"/>
    <cellStyle name="40% - Énfasis6 12 4" xfId="1448" xr:uid="{00000000-0005-0000-0000-0000A3050000}"/>
    <cellStyle name="40% - Énfasis6 12 5" xfId="1449" xr:uid="{00000000-0005-0000-0000-0000A4050000}"/>
    <cellStyle name="40% - Énfasis6 13" xfId="1450" xr:uid="{00000000-0005-0000-0000-0000A5050000}"/>
    <cellStyle name="40% - Énfasis6 13 2" xfId="1451" xr:uid="{00000000-0005-0000-0000-0000A6050000}"/>
    <cellStyle name="40% - Énfasis6 13 3" xfId="1452" xr:uid="{00000000-0005-0000-0000-0000A7050000}"/>
    <cellStyle name="40% - Énfasis6 13 4" xfId="1453" xr:uid="{00000000-0005-0000-0000-0000A8050000}"/>
    <cellStyle name="40% - Énfasis6 13 5" xfId="1454" xr:uid="{00000000-0005-0000-0000-0000A9050000}"/>
    <cellStyle name="40% - Énfasis6 14" xfId="1455" xr:uid="{00000000-0005-0000-0000-0000AA050000}"/>
    <cellStyle name="40% - Énfasis6 14 2" xfId="1456" xr:uid="{00000000-0005-0000-0000-0000AB050000}"/>
    <cellStyle name="40% - Énfasis6 14 3" xfId="1457" xr:uid="{00000000-0005-0000-0000-0000AC050000}"/>
    <cellStyle name="40% - Énfasis6 14 4" xfId="1458" xr:uid="{00000000-0005-0000-0000-0000AD050000}"/>
    <cellStyle name="40% - Énfasis6 14 5" xfId="1459" xr:uid="{00000000-0005-0000-0000-0000AE050000}"/>
    <cellStyle name="40% - Énfasis6 15" xfId="1460" xr:uid="{00000000-0005-0000-0000-0000AF050000}"/>
    <cellStyle name="40% - Énfasis6 15 2" xfId="1461" xr:uid="{00000000-0005-0000-0000-0000B0050000}"/>
    <cellStyle name="40% - Énfasis6 15 3" xfId="1462" xr:uid="{00000000-0005-0000-0000-0000B1050000}"/>
    <cellStyle name="40% - Énfasis6 15 4" xfId="1463" xr:uid="{00000000-0005-0000-0000-0000B2050000}"/>
    <cellStyle name="40% - Énfasis6 15 5" xfId="1464" xr:uid="{00000000-0005-0000-0000-0000B3050000}"/>
    <cellStyle name="40% - Énfasis6 16" xfId="1465" xr:uid="{00000000-0005-0000-0000-0000B4050000}"/>
    <cellStyle name="40% - Énfasis6 16 2" xfId="1466" xr:uid="{00000000-0005-0000-0000-0000B5050000}"/>
    <cellStyle name="40% - Énfasis6 16 3" xfId="1467" xr:uid="{00000000-0005-0000-0000-0000B6050000}"/>
    <cellStyle name="40% - Énfasis6 16 4" xfId="1468" xr:uid="{00000000-0005-0000-0000-0000B7050000}"/>
    <cellStyle name="40% - Énfasis6 16 5" xfId="1469" xr:uid="{00000000-0005-0000-0000-0000B8050000}"/>
    <cellStyle name="40% - Énfasis6 17" xfId="1470" xr:uid="{00000000-0005-0000-0000-0000B9050000}"/>
    <cellStyle name="40% - Énfasis6 17 2" xfId="1471" xr:uid="{00000000-0005-0000-0000-0000BA050000}"/>
    <cellStyle name="40% - Énfasis6 17 3" xfId="1472" xr:uid="{00000000-0005-0000-0000-0000BB050000}"/>
    <cellStyle name="40% - Énfasis6 17 4" xfId="1473" xr:uid="{00000000-0005-0000-0000-0000BC050000}"/>
    <cellStyle name="40% - Énfasis6 17 5" xfId="1474" xr:uid="{00000000-0005-0000-0000-0000BD050000}"/>
    <cellStyle name="40% - Énfasis6 18" xfId="1475" xr:uid="{00000000-0005-0000-0000-0000BE050000}"/>
    <cellStyle name="40% - Énfasis6 19" xfId="1476" xr:uid="{00000000-0005-0000-0000-0000BF050000}"/>
    <cellStyle name="40% - Énfasis6 2" xfId="1477" xr:uid="{00000000-0005-0000-0000-0000C0050000}"/>
    <cellStyle name="40% - Énfasis6 2 2" xfId="1478" xr:uid="{00000000-0005-0000-0000-0000C1050000}"/>
    <cellStyle name="40% - Énfasis6 2 2 2" xfId="1479" xr:uid="{00000000-0005-0000-0000-0000C2050000}"/>
    <cellStyle name="40% - Énfasis6 2 2 3" xfId="1480" xr:uid="{00000000-0005-0000-0000-0000C3050000}"/>
    <cellStyle name="40% - Énfasis6 2 2 4" xfId="1481" xr:uid="{00000000-0005-0000-0000-0000C4050000}"/>
    <cellStyle name="40% - Énfasis6 2 2 5" xfId="1482" xr:uid="{00000000-0005-0000-0000-0000C5050000}"/>
    <cellStyle name="40% - Énfasis6 2 3" xfId="1483" xr:uid="{00000000-0005-0000-0000-0000C6050000}"/>
    <cellStyle name="40% - Énfasis6 2 4" xfId="1484" xr:uid="{00000000-0005-0000-0000-0000C7050000}"/>
    <cellStyle name="40% - Énfasis6 2 5" xfId="1485" xr:uid="{00000000-0005-0000-0000-0000C8050000}"/>
    <cellStyle name="40% - Énfasis6 2 6" xfId="1486" xr:uid="{00000000-0005-0000-0000-0000C9050000}"/>
    <cellStyle name="40% - Énfasis6 20" xfId="1487" xr:uid="{00000000-0005-0000-0000-0000CA050000}"/>
    <cellStyle name="40% - Énfasis6 21" xfId="1488" xr:uid="{00000000-0005-0000-0000-0000CB050000}"/>
    <cellStyle name="40% - Énfasis6 22" xfId="1489" xr:uid="{00000000-0005-0000-0000-0000CC050000}"/>
    <cellStyle name="40% - Énfasis6 23" xfId="1490" xr:uid="{00000000-0005-0000-0000-0000CD050000}"/>
    <cellStyle name="40% - Énfasis6 24" xfId="1491" xr:uid="{00000000-0005-0000-0000-0000CE050000}"/>
    <cellStyle name="40% - Énfasis6 25" xfId="1492" xr:uid="{00000000-0005-0000-0000-0000CF050000}"/>
    <cellStyle name="40% - Énfasis6 26" xfId="1493" xr:uid="{00000000-0005-0000-0000-0000D0050000}"/>
    <cellStyle name="40% - Énfasis6 27" xfId="1494" xr:uid="{00000000-0005-0000-0000-0000D1050000}"/>
    <cellStyle name="40% - Énfasis6 28" xfId="1495" xr:uid="{00000000-0005-0000-0000-0000D2050000}"/>
    <cellStyle name="40% - Énfasis6 29" xfId="1496" xr:uid="{00000000-0005-0000-0000-0000D3050000}"/>
    <cellStyle name="40% - Énfasis6 3" xfId="1497" xr:uid="{00000000-0005-0000-0000-0000D4050000}"/>
    <cellStyle name="40% - Énfasis6 3 2" xfId="1498" xr:uid="{00000000-0005-0000-0000-0000D5050000}"/>
    <cellStyle name="40% - Énfasis6 3 2 2" xfId="1499" xr:uid="{00000000-0005-0000-0000-0000D6050000}"/>
    <cellStyle name="40% - Énfasis6 3 2 3" xfId="1500" xr:uid="{00000000-0005-0000-0000-0000D7050000}"/>
    <cellStyle name="40% - Énfasis6 3 2 4" xfId="1501" xr:uid="{00000000-0005-0000-0000-0000D8050000}"/>
    <cellStyle name="40% - Énfasis6 3 2 5" xfId="1502" xr:uid="{00000000-0005-0000-0000-0000D9050000}"/>
    <cellStyle name="40% - Énfasis6 3 3" xfId="1503" xr:uid="{00000000-0005-0000-0000-0000DA050000}"/>
    <cellStyle name="40% - Énfasis6 3 4" xfId="1504" xr:uid="{00000000-0005-0000-0000-0000DB050000}"/>
    <cellStyle name="40% - Énfasis6 3 5" xfId="1505" xr:uid="{00000000-0005-0000-0000-0000DC050000}"/>
    <cellStyle name="40% - Énfasis6 3 6" xfId="1506" xr:uid="{00000000-0005-0000-0000-0000DD050000}"/>
    <cellStyle name="40% - Énfasis6 30" xfId="1507" xr:uid="{00000000-0005-0000-0000-0000DE050000}"/>
    <cellStyle name="40% - Énfasis6 31" xfId="1508" xr:uid="{00000000-0005-0000-0000-0000DF050000}"/>
    <cellStyle name="40% - Énfasis6 32" xfId="1509" xr:uid="{00000000-0005-0000-0000-0000E0050000}"/>
    <cellStyle name="40% - Énfasis6 4" xfId="1510" xr:uid="{00000000-0005-0000-0000-0000E1050000}"/>
    <cellStyle name="40% - Énfasis6 4 2" xfId="1511" xr:uid="{00000000-0005-0000-0000-0000E2050000}"/>
    <cellStyle name="40% - Énfasis6 4 2 2" xfId="1512" xr:uid="{00000000-0005-0000-0000-0000E3050000}"/>
    <cellStyle name="40% - Énfasis6 4 2 3" xfId="1513" xr:uid="{00000000-0005-0000-0000-0000E4050000}"/>
    <cellStyle name="40% - Énfasis6 4 2 4" xfId="1514" xr:uid="{00000000-0005-0000-0000-0000E5050000}"/>
    <cellStyle name="40% - Énfasis6 4 2 5" xfId="1515" xr:uid="{00000000-0005-0000-0000-0000E6050000}"/>
    <cellStyle name="40% - Énfasis6 4 3" xfId="1516" xr:uid="{00000000-0005-0000-0000-0000E7050000}"/>
    <cellStyle name="40% - Énfasis6 4 4" xfId="1517" xr:uid="{00000000-0005-0000-0000-0000E8050000}"/>
    <cellStyle name="40% - Énfasis6 4 5" xfId="1518" xr:uid="{00000000-0005-0000-0000-0000E9050000}"/>
    <cellStyle name="40% - Énfasis6 4 6" xfId="1519" xr:uid="{00000000-0005-0000-0000-0000EA050000}"/>
    <cellStyle name="40% - Énfasis6 5" xfId="1520" xr:uid="{00000000-0005-0000-0000-0000EB050000}"/>
    <cellStyle name="40% - Énfasis6 5 2" xfId="1521" xr:uid="{00000000-0005-0000-0000-0000EC050000}"/>
    <cellStyle name="40% - Énfasis6 5 2 2" xfId="1522" xr:uid="{00000000-0005-0000-0000-0000ED050000}"/>
    <cellStyle name="40% - Énfasis6 5 2 3" xfId="1523" xr:uid="{00000000-0005-0000-0000-0000EE050000}"/>
    <cellStyle name="40% - Énfasis6 5 2 4" xfId="1524" xr:uid="{00000000-0005-0000-0000-0000EF050000}"/>
    <cellStyle name="40% - Énfasis6 5 2 5" xfId="1525" xr:uid="{00000000-0005-0000-0000-0000F0050000}"/>
    <cellStyle name="40% - Énfasis6 5 3" xfId="1526" xr:uid="{00000000-0005-0000-0000-0000F1050000}"/>
    <cellStyle name="40% - Énfasis6 5 4" xfId="1527" xr:uid="{00000000-0005-0000-0000-0000F2050000}"/>
    <cellStyle name="40% - Énfasis6 5 5" xfId="1528" xr:uid="{00000000-0005-0000-0000-0000F3050000}"/>
    <cellStyle name="40% - Énfasis6 5 6" xfId="1529" xr:uid="{00000000-0005-0000-0000-0000F4050000}"/>
    <cellStyle name="40% - Énfasis6 6" xfId="1530" xr:uid="{00000000-0005-0000-0000-0000F5050000}"/>
    <cellStyle name="40% - Énfasis6 6 2" xfId="1531" xr:uid="{00000000-0005-0000-0000-0000F6050000}"/>
    <cellStyle name="40% - Énfasis6 6 2 2" xfId="1532" xr:uid="{00000000-0005-0000-0000-0000F7050000}"/>
    <cellStyle name="40% - Énfasis6 6 2 3" xfId="1533" xr:uid="{00000000-0005-0000-0000-0000F8050000}"/>
    <cellStyle name="40% - Énfasis6 6 2 4" xfId="1534" xr:uid="{00000000-0005-0000-0000-0000F9050000}"/>
    <cellStyle name="40% - Énfasis6 6 2 5" xfId="1535" xr:uid="{00000000-0005-0000-0000-0000FA050000}"/>
    <cellStyle name="40% - Énfasis6 6 3" xfId="1536" xr:uid="{00000000-0005-0000-0000-0000FB050000}"/>
    <cellStyle name="40% - Énfasis6 6 4" xfId="1537" xr:uid="{00000000-0005-0000-0000-0000FC050000}"/>
    <cellStyle name="40% - Énfasis6 6 5" xfId="1538" xr:uid="{00000000-0005-0000-0000-0000FD050000}"/>
    <cellStyle name="40% - Énfasis6 6 6" xfId="1539" xr:uid="{00000000-0005-0000-0000-0000FE050000}"/>
    <cellStyle name="40% - Énfasis6 7" xfId="1540" xr:uid="{00000000-0005-0000-0000-0000FF050000}"/>
    <cellStyle name="40% - Énfasis6 7 2" xfId="1541" xr:uid="{00000000-0005-0000-0000-000000060000}"/>
    <cellStyle name="40% - Énfasis6 7 2 2" xfId="1542" xr:uid="{00000000-0005-0000-0000-000001060000}"/>
    <cellStyle name="40% - Énfasis6 7 2 3" xfId="1543" xr:uid="{00000000-0005-0000-0000-000002060000}"/>
    <cellStyle name="40% - Énfasis6 7 2 4" xfId="1544" xr:uid="{00000000-0005-0000-0000-000003060000}"/>
    <cellStyle name="40% - Énfasis6 7 2 5" xfId="1545" xr:uid="{00000000-0005-0000-0000-000004060000}"/>
    <cellStyle name="40% - Énfasis6 7 3" xfId="1546" xr:uid="{00000000-0005-0000-0000-000005060000}"/>
    <cellStyle name="40% - Énfasis6 7 4" xfId="1547" xr:uid="{00000000-0005-0000-0000-000006060000}"/>
    <cellStyle name="40% - Énfasis6 7 5" xfId="1548" xr:uid="{00000000-0005-0000-0000-000007060000}"/>
    <cellStyle name="40% - Énfasis6 7 6" xfId="1549" xr:uid="{00000000-0005-0000-0000-000008060000}"/>
    <cellStyle name="40% - Énfasis6 8" xfId="1550" xr:uid="{00000000-0005-0000-0000-000009060000}"/>
    <cellStyle name="40% - Énfasis6 8 2" xfId="1551" xr:uid="{00000000-0005-0000-0000-00000A060000}"/>
    <cellStyle name="40% - Énfasis6 8 2 2" xfId="1552" xr:uid="{00000000-0005-0000-0000-00000B060000}"/>
    <cellStyle name="40% - Énfasis6 8 2 3" xfId="1553" xr:uid="{00000000-0005-0000-0000-00000C060000}"/>
    <cellStyle name="40% - Énfasis6 8 2 4" xfId="1554" xr:uid="{00000000-0005-0000-0000-00000D060000}"/>
    <cellStyle name="40% - Énfasis6 8 2 5" xfId="1555" xr:uid="{00000000-0005-0000-0000-00000E060000}"/>
    <cellStyle name="40% - Énfasis6 8 3" xfId="1556" xr:uid="{00000000-0005-0000-0000-00000F060000}"/>
    <cellStyle name="40% - Énfasis6 8 4" xfId="1557" xr:uid="{00000000-0005-0000-0000-000010060000}"/>
    <cellStyle name="40% - Énfasis6 8 5" xfId="1558" xr:uid="{00000000-0005-0000-0000-000011060000}"/>
    <cellStyle name="40% - Énfasis6 8 6" xfId="1559" xr:uid="{00000000-0005-0000-0000-000012060000}"/>
    <cellStyle name="40% - Énfasis6 9" xfId="1560" xr:uid="{00000000-0005-0000-0000-000013060000}"/>
    <cellStyle name="40% - Énfasis6 9 2" xfId="1561" xr:uid="{00000000-0005-0000-0000-000014060000}"/>
    <cellStyle name="40% - Énfasis6 9 3" xfId="1562" xr:uid="{00000000-0005-0000-0000-000015060000}"/>
    <cellStyle name="40% - Énfasis6 9 4" xfId="1563" xr:uid="{00000000-0005-0000-0000-000016060000}"/>
    <cellStyle name="40% - Énfasis6 9 5" xfId="1564" xr:uid="{00000000-0005-0000-0000-000017060000}"/>
    <cellStyle name="60% - Énfasis1 2" xfId="1565" xr:uid="{00000000-0005-0000-0000-000018060000}"/>
    <cellStyle name="60% - Énfasis1 3" xfId="1566" xr:uid="{00000000-0005-0000-0000-000019060000}"/>
    <cellStyle name="60% - Énfasis1 4" xfId="1567" xr:uid="{00000000-0005-0000-0000-00001A060000}"/>
    <cellStyle name="60% - Énfasis1 5" xfId="1568" xr:uid="{00000000-0005-0000-0000-00001B060000}"/>
    <cellStyle name="60% - Énfasis1 6" xfId="1569" xr:uid="{00000000-0005-0000-0000-00001C060000}"/>
    <cellStyle name="60% - Énfasis2 2" xfId="1570" xr:uid="{00000000-0005-0000-0000-00001D060000}"/>
    <cellStyle name="60% - Énfasis2 3" xfId="1571" xr:uid="{00000000-0005-0000-0000-00001E060000}"/>
    <cellStyle name="60% - Énfasis2 4" xfId="1572" xr:uid="{00000000-0005-0000-0000-00001F060000}"/>
    <cellStyle name="60% - Énfasis2 5" xfId="1573" xr:uid="{00000000-0005-0000-0000-000020060000}"/>
    <cellStyle name="60% - Énfasis2 6" xfId="1574" xr:uid="{00000000-0005-0000-0000-000021060000}"/>
    <cellStyle name="60% - Énfasis3 2" xfId="1575" xr:uid="{00000000-0005-0000-0000-000022060000}"/>
    <cellStyle name="60% - Énfasis3 3" xfId="1576" xr:uid="{00000000-0005-0000-0000-000023060000}"/>
    <cellStyle name="60% - Énfasis3 4" xfId="1577" xr:uid="{00000000-0005-0000-0000-000024060000}"/>
    <cellStyle name="60% - Énfasis3 5" xfId="1578" xr:uid="{00000000-0005-0000-0000-000025060000}"/>
    <cellStyle name="60% - Énfasis3 6" xfId="1579" xr:uid="{00000000-0005-0000-0000-000026060000}"/>
    <cellStyle name="60% - Énfasis4 2" xfId="1580" xr:uid="{00000000-0005-0000-0000-000027060000}"/>
    <cellStyle name="60% - Énfasis4 3" xfId="1581" xr:uid="{00000000-0005-0000-0000-000028060000}"/>
    <cellStyle name="60% - Énfasis4 4" xfId="1582" xr:uid="{00000000-0005-0000-0000-000029060000}"/>
    <cellStyle name="60% - Énfasis4 5" xfId="1583" xr:uid="{00000000-0005-0000-0000-00002A060000}"/>
    <cellStyle name="60% - Énfasis4 6" xfId="1584" xr:uid="{00000000-0005-0000-0000-00002B060000}"/>
    <cellStyle name="60% - Énfasis5 2" xfId="1585" xr:uid="{00000000-0005-0000-0000-00002C060000}"/>
    <cellStyle name="60% - Énfasis5 3" xfId="1586" xr:uid="{00000000-0005-0000-0000-00002D060000}"/>
    <cellStyle name="60% - Énfasis5 4" xfId="1587" xr:uid="{00000000-0005-0000-0000-00002E060000}"/>
    <cellStyle name="60% - Énfasis5 5" xfId="1588" xr:uid="{00000000-0005-0000-0000-00002F060000}"/>
    <cellStyle name="60% - Énfasis5 6" xfId="1589" xr:uid="{00000000-0005-0000-0000-000030060000}"/>
    <cellStyle name="60% - Énfasis6 2" xfId="1590" xr:uid="{00000000-0005-0000-0000-000031060000}"/>
    <cellStyle name="60% - Énfasis6 3" xfId="1591" xr:uid="{00000000-0005-0000-0000-000032060000}"/>
    <cellStyle name="60% - Énfasis6 4" xfId="1592" xr:uid="{00000000-0005-0000-0000-000033060000}"/>
    <cellStyle name="60% - Énfasis6 5" xfId="1593" xr:uid="{00000000-0005-0000-0000-000034060000}"/>
    <cellStyle name="60% - Énfasis6 6" xfId="1594" xr:uid="{00000000-0005-0000-0000-000035060000}"/>
    <cellStyle name="Buena 2" xfId="1595" xr:uid="{00000000-0005-0000-0000-000036060000}"/>
    <cellStyle name="Buena 3" xfId="1596" xr:uid="{00000000-0005-0000-0000-000037060000}"/>
    <cellStyle name="Buena 4" xfId="1597" xr:uid="{00000000-0005-0000-0000-000038060000}"/>
    <cellStyle name="Buena 5" xfId="1598" xr:uid="{00000000-0005-0000-0000-000039060000}"/>
    <cellStyle name="Buena 6" xfId="1599" xr:uid="{00000000-0005-0000-0000-00003A060000}"/>
    <cellStyle name="Cálculo 2" xfId="1600" xr:uid="{00000000-0005-0000-0000-00003B060000}"/>
    <cellStyle name="Cálculo 3" xfId="1601" xr:uid="{00000000-0005-0000-0000-00003C060000}"/>
    <cellStyle name="Cálculo 4" xfId="1602" xr:uid="{00000000-0005-0000-0000-00003D060000}"/>
    <cellStyle name="Cálculo 5" xfId="1603" xr:uid="{00000000-0005-0000-0000-00003E060000}"/>
    <cellStyle name="Cálculo 6" xfId="1604" xr:uid="{00000000-0005-0000-0000-00003F060000}"/>
    <cellStyle name="Celda de comprobación 2" xfId="1605" xr:uid="{00000000-0005-0000-0000-000040060000}"/>
    <cellStyle name="Celda de comprobación 3" xfId="1606" xr:uid="{00000000-0005-0000-0000-000041060000}"/>
    <cellStyle name="Celda de comprobación 4" xfId="1607" xr:uid="{00000000-0005-0000-0000-000042060000}"/>
    <cellStyle name="Celda de comprobación 5" xfId="1608" xr:uid="{00000000-0005-0000-0000-000043060000}"/>
    <cellStyle name="Celda de comprobación 6" xfId="1609" xr:uid="{00000000-0005-0000-0000-000044060000}"/>
    <cellStyle name="Celda vinculada 2" xfId="1610" xr:uid="{00000000-0005-0000-0000-000045060000}"/>
    <cellStyle name="Celda vinculada 3" xfId="1611" xr:uid="{00000000-0005-0000-0000-000046060000}"/>
    <cellStyle name="Celda vinculada 4" xfId="1612" xr:uid="{00000000-0005-0000-0000-000047060000}"/>
    <cellStyle name="Celda vinculada 5" xfId="1613" xr:uid="{00000000-0005-0000-0000-000048060000}"/>
    <cellStyle name="Celda vinculada 6" xfId="1614" xr:uid="{00000000-0005-0000-0000-000049060000}"/>
    <cellStyle name="Encabezado 4 2" xfId="1615" xr:uid="{00000000-0005-0000-0000-00004A060000}"/>
    <cellStyle name="Encabezado 4 3" xfId="1616" xr:uid="{00000000-0005-0000-0000-00004B060000}"/>
    <cellStyle name="Encabezado 4 4" xfId="1617" xr:uid="{00000000-0005-0000-0000-00004C060000}"/>
    <cellStyle name="Encabezado 4 5" xfId="1618" xr:uid="{00000000-0005-0000-0000-00004D060000}"/>
    <cellStyle name="Encabezado 4 6" xfId="1619" xr:uid="{00000000-0005-0000-0000-00004E060000}"/>
    <cellStyle name="Énfasis1 2" xfId="1620" xr:uid="{00000000-0005-0000-0000-00004F060000}"/>
    <cellStyle name="Énfasis1 3" xfId="1621" xr:uid="{00000000-0005-0000-0000-000050060000}"/>
    <cellStyle name="Énfasis1 4" xfId="1622" xr:uid="{00000000-0005-0000-0000-000051060000}"/>
    <cellStyle name="Énfasis1 5" xfId="1623" xr:uid="{00000000-0005-0000-0000-000052060000}"/>
    <cellStyle name="Énfasis1 6" xfId="1624" xr:uid="{00000000-0005-0000-0000-000053060000}"/>
    <cellStyle name="Énfasis2 2" xfId="1625" xr:uid="{00000000-0005-0000-0000-000054060000}"/>
    <cellStyle name="Énfasis2 3" xfId="1626" xr:uid="{00000000-0005-0000-0000-000055060000}"/>
    <cellStyle name="Énfasis2 4" xfId="1627" xr:uid="{00000000-0005-0000-0000-000056060000}"/>
    <cellStyle name="Énfasis2 5" xfId="1628" xr:uid="{00000000-0005-0000-0000-000057060000}"/>
    <cellStyle name="Énfasis2 6" xfId="1629" xr:uid="{00000000-0005-0000-0000-000058060000}"/>
    <cellStyle name="Énfasis3 2" xfId="1630" xr:uid="{00000000-0005-0000-0000-000059060000}"/>
    <cellStyle name="Énfasis3 3" xfId="1631" xr:uid="{00000000-0005-0000-0000-00005A060000}"/>
    <cellStyle name="Énfasis3 4" xfId="1632" xr:uid="{00000000-0005-0000-0000-00005B060000}"/>
    <cellStyle name="Énfasis3 5" xfId="1633" xr:uid="{00000000-0005-0000-0000-00005C060000}"/>
    <cellStyle name="Énfasis3 6" xfId="1634" xr:uid="{00000000-0005-0000-0000-00005D060000}"/>
    <cellStyle name="Énfasis4 2" xfId="1635" xr:uid="{00000000-0005-0000-0000-00005E060000}"/>
    <cellStyle name="Énfasis4 3" xfId="1636" xr:uid="{00000000-0005-0000-0000-00005F060000}"/>
    <cellStyle name="Énfasis4 4" xfId="1637" xr:uid="{00000000-0005-0000-0000-000060060000}"/>
    <cellStyle name="Énfasis4 5" xfId="1638" xr:uid="{00000000-0005-0000-0000-000061060000}"/>
    <cellStyle name="Énfasis4 6" xfId="1639" xr:uid="{00000000-0005-0000-0000-000062060000}"/>
    <cellStyle name="Énfasis5 2" xfId="1640" xr:uid="{00000000-0005-0000-0000-000063060000}"/>
    <cellStyle name="Énfasis5 3" xfId="1641" xr:uid="{00000000-0005-0000-0000-000064060000}"/>
    <cellStyle name="Énfasis5 4" xfId="1642" xr:uid="{00000000-0005-0000-0000-000065060000}"/>
    <cellStyle name="Énfasis5 5" xfId="1643" xr:uid="{00000000-0005-0000-0000-000066060000}"/>
    <cellStyle name="Énfasis5 6" xfId="1644" xr:uid="{00000000-0005-0000-0000-000067060000}"/>
    <cellStyle name="Énfasis6 2" xfId="1645" xr:uid="{00000000-0005-0000-0000-000068060000}"/>
    <cellStyle name="Énfasis6 3" xfId="1646" xr:uid="{00000000-0005-0000-0000-000069060000}"/>
    <cellStyle name="Énfasis6 4" xfId="1647" xr:uid="{00000000-0005-0000-0000-00006A060000}"/>
    <cellStyle name="Énfasis6 5" xfId="1648" xr:uid="{00000000-0005-0000-0000-00006B060000}"/>
    <cellStyle name="Énfasis6 6" xfId="1649" xr:uid="{00000000-0005-0000-0000-00006C060000}"/>
    <cellStyle name="Entrada 2" xfId="1650" xr:uid="{00000000-0005-0000-0000-00006D060000}"/>
    <cellStyle name="Entrada 3" xfId="1651" xr:uid="{00000000-0005-0000-0000-00006E060000}"/>
    <cellStyle name="Entrada 4" xfId="1652" xr:uid="{00000000-0005-0000-0000-00006F060000}"/>
    <cellStyle name="Entrada 5" xfId="1653" xr:uid="{00000000-0005-0000-0000-000070060000}"/>
    <cellStyle name="Entrada 6" xfId="1654" xr:uid="{00000000-0005-0000-0000-000071060000}"/>
    <cellStyle name="Euro" xfId="1655" xr:uid="{00000000-0005-0000-0000-000072060000}"/>
    <cellStyle name="Euro 2" xfId="1656" xr:uid="{00000000-0005-0000-0000-000073060000}"/>
    <cellStyle name="Euro 2 2" xfId="1657" xr:uid="{00000000-0005-0000-0000-000074060000}"/>
    <cellStyle name="Euro 2 3" xfId="1658" xr:uid="{00000000-0005-0000-0000-000075060000}"/>
    <cellStyle name="Euro 2 4" xfId="1659" xr:uid="{00000000-0005-0000-0000-000076060000}"/>
    <cellStyle name="Euro 2 5" xfId="1660" xr:uid="{00000000-0005-0000-0000-000077060000}"/>
    <cellStyle name="Euro 2 6" xfId="1661" xr:uid="{00000000-0005-0000-0000-000078060000}"/>
    <cellStyle name="Euro 3" xfId="1662" xr:uid="{00000000-0005-0000-0000-000079060000}"/>
    <cellStyle name="Euro 3 2" xfId="1663" xr:uid="{00000000-0005-0000-0000-00007A060000}"/>
    <cellStyle name="Euro 3 3" xfId="1664" xr:uid="{00000000-0005-0000-0000-00007B060000}"/>
    <cellStyle name="Euro 3 4" xfId="1665" xr:uid="{00000000-0005-0000-0000-00007C060000}"/>
    <cellStyle name="Euro 3 5" xfId="1666" xr:uid="{00000000-0005-0000-0000-00007D060000}"/>
    <cellStyle name="Euro 3 6" xfId="1667" xr:uid="{00000000-0005-0000-0000-00007E060000}"/>
    <cellStyle name="Euro 4" xfId="1668" xr:uid="{00000000-0005-0000-0000-00007F060000}"/>
    <cellStyle name="Euro 4 2" xfId="1669" xr:uid="{00000000-0005-0000-0000-000080060000}"/>
    <cellStyle name="Euro 4 3" xfId="1670" xr:uid="{00000000-0005-0000-0000-000081060000}"/>
    <cellStyle name="Euro 4 4" xfId="1671" xr:uid="{00000000-0005-0000-0000-000082060000}"/>
    <cellStyle name="Euro 4 5" xfId="1672" xr:uid="{00000000-0005-0000-0000-000083060000}"/>
    <cellStyle name="Euro 4 6" xfId="1673" xr:uid="{00000000-0005-0000-0000-000084060000}"/>
    <cellStyle name="Euro 5" xfId="1674" xr:uid="{00000000-0005-0000-0000-000085060000}"/>
    <cellStyle name="Euro 5 2" xfId="1675" xr:uid="{00000000-0005-0000-0000-000086060000}"/>
    <cellStyle name="Euro 5 3" xfId="1676" xr:uid="{00000000-0005-0000-0000-000087060000}"/>
    <cellStyle name="Euro 5 4" xfId="1677" xr:uid="{00000000-0005-0000-0000-000088060000}"/>
    <cellStyle name="Euro 5 5" xfId="1678" xr:uid="{00000000-0005-0000-0000-000089060000}"/>
    <cellStyle name="Euro 5 6" xfId="1679" xr:uid="{00000000-0005-0000-0000-00008A060000}"/>
    <cellStyle name="Excel Built-in Normal" xfId="1680" xr:uid="{00000000-0005-0000-0000-00008B060000}"/>
    <cellStyle name="Hipervínculo 2" xfId="1681" xr:uid="{00000000-0005-0000-0000-00008C060000}"/>
    <cellStyle name="Incorrecto 2" xfId="1682" xr:uid="{00000000-0005-0000-0000-00008D060000}"/>
    <cellStyle name="Incorrecto 3" xfId="1683" xr:uid="{00000000-0005-0000-0000-00008E060000}"/>
    <cellStyle name="Incorrecto 4" xfId="1684" xr:uid="{00000000-0005-0000-0000-00008F060000}"/>
    <cellStyle name="Incorrecto 5" xfId="1685" xr:uid="{00000000-0005-0000-0000-000090060000}"/>
    <cellStyle name="Incorrecto 6" xfId="1686" xr:uid="{00000000-0005-0000-0000-000091060000}"/>
    <cellStyle name="Millares" xfId="2798" builtinId="3"/>
    <cellStyle name="Millares 10" xfId="1687" xr:uid="{00000000-0005-0000-0000-000093060000}"/>
    <cellStyle name="Millares 10 2" xfId="1688" xr:uid="{00000000-0005-0000-0000-000094060000}"/>
    <cellStyle name="Millares 10 2 2" xfId="2800" xr:uid="{00000000-0005-0000-0000-000095060000}"/>
    <cellStyle name="Millares 10 3" xfId="1689" xr:uid="{00000000-0005-0000-0000-000096060000}"/>
    <cellStyle name="Millares 10 3 2" xfId="2801" xr:uid="{00000000-0005-0000-0000-000097060000}"/>
    <cellStyle name="Millares 10 4" xfId="1690" xr:uid="{00000000-0005-0000-0000-000098060000}"/>
    <cellStyle name="Millares 10 4 2" xfId="2802" xr:uid="{00000000-0005-0000-0000-000099060000}"/>
    <cellStyle name="Millares 10 5" xfId="1691" xr:uid="{00000000-0005-0000-0000-00009A060000}"/>
    <cellStyle name="Millares 10 5 2" xfId="2803" xr:uid="{00000000-0005-0000-0000-00009B060000}"/>
    <cellStyle name="Millares 10 6" xfId="1692" xr:uid="{00000000-0005-0000-0000-00009C060000}"/>
    <cellStyle name="Millares 10 6 2" xfId="2804" xr:uid="{00000000-0005-0000-0000-00009D060000}"/>
    <cellStyle name="Millares 11" xfId="1693" xr:uid="{00000000-0005-0000-0000-00009E060000}"/>
    <cellStyle name="Millares 12" xfId="1694" xr:uid="{00000000-0005-0000-0000-00009F060000}"/>
    <cellStyle name="Millares 12 2" xfId="1695" xr:uid="{00000000-0005-0000-0000-0000A0060000}"/>
    <cellStyle name="Millares 12 2 2" xfId="2805" xr:uid="{00000000-0005-0000-0000-0000A1060000}"/>
    <cellStyle name="Millares 12 3" xfId="1696" xr:uid="{00000000-0005-0000-0000-0000A2060000}"/>
    <cellStyle name="Millares 12 3 2" xfId="2806" xr:uid="{00000000-0005-0000-0000-0000A3060000}"/>
    <cellStyle name="Millares 12 4" xfId="1697" xr:uid="{00000000-0005-0000-0000-0000A4060000}"/>
    <cellStyle name="Millares 12 4 2" xfId="2807" xr:uid="{00000000-0005-0000-0000-0000A5060000}"/>
    <cellStyle name="Millares 12 5" xfId="1698" xr:uid="{00000000-0005-0000-0000-0000A6060000}"/>
    <cellStyle name="Millares 12 5 2" xfId="2808" xr:uid="{00000000-0005-0000-0000-0000A7060000}"/>
    <cellStyle name="Millares 13" xfId="1699" xr:uid="{00000000-0005-0000-0000-0000A8060000}"/>
    <cellStyle name="Millares 13 2" xfId="1700" xr:uid="{00000000-0005-0000-0000-0000A9060000}"/>
    <cellStyle name="Millares 13 2 2" xfId="2809" xr:uid="{00000000-0005-0000-0000-0000AA060000}"/>
    <cellStyle name="Millares 13 3" xfId="1701" xr:uid="{00000000-0005-0000-0000-0000AB060000}"/>
    <cellStyle name="Millares 13 3 2" xfId="2810" xr:uid="{00000000-0005-0000-0000-0000AC060000}"/>
    <cellStyle name="Millares 13 4" xfId="1702" xr:uid="{00000000-0005-0000-0000-0000AD060000}"/>
    <cellStyle name="Millares 13 4 2" xfId="2811" xr:uid="{00000000-0005-0000-0000-0000AE060000}"/>
    <cellStyle name="Millares 13 5" xfId="1703" xr:uid="{00000000-0005-0000-0000-0000AF060000}"/>
    <cellStyle name="Millares 13 5 2" xfId="2812" xr:uid="{00000000-0005-0000-0000-0000B0060000}"/>
    <cellStyle name="Millares 14" xfId="1704" xr:uid="{00000000-0005-0000-0000-0000B1060000}"/>
    <cellStyle name="Millares 14 2" xfId="1705" xr:uid="{00000000-0005-0000-0000-0000B2060000}"/>
    <cellStyle name="Millares 14 2 2" xfId="2813" xr:uid="{00000000-0005-0000-0000-0000B3060000}"/>
    <cellStyle name="Millares 14 3" xfId="1706" xr:uid="{00000000-0005-0000-0000-0000B4060000}"/>
    <cellStyle name="Millares 14 3 2" xfId="2814" xr:uid="{00000000-0005-0000-0000-0000B5060000}"/>
    <cellStyle name="Millares 14 4" xfId="1707" xr:uid="{00000000-0005-0000-0000-0000B6060000}"/>
    <cellStyle name="Millares 14 4 2" xfId="2815" xr:uid="{00000000-0005-0000-0000-0000B7060000}"/>
    <cellStyle name="Millares 14 5" xfId="1708" xr:uid="{00000000-0005-0000-0000-0000B8060000}"/>
    <cellStyle name="Millares 14 5 2" xfId="2816" xr:uid="{00000000-0005-0000-0000-0000B9060000}"/>
    <cellStyle name="Millares 15" xfId="1709" xr:uid="{00000000-0005-0000-0000-0000BA060000}"/>
    <cellStyle name="Millares 15 2" xfId="1710" xr:uid="{00000000-0005-0000-0000-0000BB060000}"/>
    <cellStyle name="Millares 15 2 2" xfId="2817" xr:uid="{00000000-0005-0000-0000-0000BC060000}"/>
    <cellStyle name="Millares 15 3" xfId="1711" xr:uid="{00000000-0005-0000-0000-0000BD060000}"/>
    <cellStyle name="Millares 15 3 2" xfId="2818" xr:uid="{00000000-0005-0000-0000-0000BE060000}"/>
    <cellStyle name="Millares 15 4" xfId="1712" xr:uid="{00000000-0005-0000-0000-0000BF060000}"/>
    <cellStyle name="Millares 15 4 2" xfId="2819" xr:uid="{00000000-0005-0000-0000-0000C0060000}"/>
    <cellStyle name="Millares 15 5" xfId="1713" xr:uid="{00000000-0005-0000-0000-0000C1060000}"/>
    <cellStyle name="Millares 15 5 2" xfId="2820" xr:uid="{00000000-0005-0000-0000-0000C2060000}"/>
    <cellStyle name="Millares 16" xfId="1714" xr:uid="{00000000-0005-0000-0000-0000C3060000}"/>
    <cellStyle name="Millares 17" xfId="1715" xr:uid="{00000000-0005-0000-0000-0000C4060000}"/>
    <cellStyle name="Millares 18" xfId="1716" xr:uid="{00000000-0005-0000-0000-0000C5060000}"/>
    <cellStyle name="Millares 19" xfId="1717" xr:uid="{00000000-0005-0000-0000-0000C6060000}"/>
    <cellStyle name="Millares 2" xfId="3" xr:uid="{00000000-0005-0000-0000-0000C7060000}"/>
    <cellStyle name="Millares 2 10" xfId="1718" xr:uid="{00000000-0005-0000-0000-0000C8060000}"/>
    <cellStyle name="Millares 2 11" xfId="1719" xr:uid="{00000000-0005-0000-0000-0000C9060000}"/>
    <cellStyle name="Millares 2 11 2" xfId="2821" xr:uid="{00000000-0005-0000-0000-0000CA060000}"/>
    <cellStyle name="Millares 2 12" xfId="1720" xr:uid="{00000000-0005-0000-0000-0000CB060000}"/>
    <cellStyle name="Millares 2 12 2" xfId="2822" xr:uid="{00000000-0005-0000-0000-0000CC060000}"/>
    <cellStyle name="Millares 2 13" xfId="2799" xr:uid="{00000000-0005-0000-0000-0000CD060000}"/>
    <cellStyle name="Millares 2 2" xfId="1721" xr:uid="{00000000-0005-0000-0000-0000CE060000}"/>
    <cellStyle name="Millares 2 2 2" xfId="1722" xr:uid="{00000000-0005-0000-0000-0000CF060000}"/>
    <cellStyle name="Millares 2 2 2 2" xfId="1723" xr:uid="{00000000-0005-0000-0000-0000D0060000}"/>
    <cellStyle name="Millares 2 2 2 2 2" xfId="2824" xr:uid="{00000000-0005-0000-0000-0000D1060000}"/>
    <cellStyle name="Millares 2 2 2 3" xfId="1724" xr:uid="{00000000-0005-0000-0000-0000D2060000}"/>
    <cellStyle name="Millares 2 2 2 3 2" xfId="2825" xr:uid="{00000000-0005-0000-0000-0000D3060000}"/>
    <cellStyle name="Millares 2 2 2 4" xfId="1725" xr:uid="{00000000-0005-0000-0000-0000D4060000}"/>
    <cellStyle name="Millares 2 2 2 4 2" xfId="2826" xr:uid="{00000000-0005-0000-0000-0000D5060000}"/>
    <cellStyle name="Millares 2 2 2 5" xfId="1726" xr:uid="{00000000-0005-0000-0000-0000D6060000}"/>
    <cellStyle name="Millares 2 2 2 5 2" xfId="2827" xr:uid="{00000000-0005-0000-0000-0000D7060000}"/>
    <cellStyle name="Millares 2 2 3" xfId="1727" xr:uid="{00000000-0005-0000-0000-0000D8060000}"/>
    <cellStyle name="Millares 2 2 3 2" xfId="2828" xr:uid="{00000000-0005-0000-0000-0000D9060000}"/>
    <cellStyle name="Millares 2 2 4" xfId="1728" xr:uid="{00000000-0005-0000-0000-0000DA060000}"/>
    <cellStyle name="Millares 2 2 4 2" xfId="2829" xr:uid="{00000000-0005-0000-0000-0000DB060000}"/>
    <cellStyle name="Millares 2 2 5" xfId="1729" xr:uid="{00000000-0005-0000-0000-0000DC060000}"/>
    <cellStyle name="Millares 2 2 5 2" xfId="2830" xr:uid="{00000000-0005-0000-0000-0000DD060000}"/>
    <cellStyle name="Millares 2 2 6" xfId="1730" xr:uid="{00000000-0005-0000-0000-0000DE060000}"/>
    <cellStyle name="Millares 2 2 6 2" xfId="2831" xr:uid="{00000000-0005-0000-0000-0000DF060000}"/>
    <cellStyle name="Millares 2 2 7" xfId="2823" xr:uid="{00000000-0005-0000-0000-0000E0060000}"/>
    <cellStyle name="Millares 2 3" xfId="1731" xr:uid="{00000000-0005-0000-0000-0000E1060000}"/>
    <cellStyle name="Millares 2 3 2" xfId="1732" xr:uid="{00000000-0005-0000-0000-0000E2060000}"/>
    <cellStyle name="Millares 2 3 2 2" xfId="1733" xr:uid="{00000000-0005-0000-0000-0000E3060000}"/>
    <cellStyle name="Millares 2 3 2 3" xfId="1734" xr:uid="{00000000-0005-0000-0000-0000E4060000}"/>
    <cellStyle name="Millares 2 3 2 3 2" xfId="2832" xr:uid="{00000000-0005-0000-0000-0000E5060000}"/>
    <cellStyle name="Millares 2 3 2 4" xfId="1735" xr:uid="{00000000-0005-0000-0000-0000E6060000}"/>
    <cellStyle name="Millares 2 3 2 4 2" xfId="2833" xr:uid="{00000000-0005-0000-0000-0000E7060000}"/>
    <cellStyle name="Millares 2 3 2 5" xfId="1736" xr:uid="{00000000-0005-0000-0000-0000E8060000}"/>
    <cellStyle name="Millares 2 3 2 5 2" xfId="2834" xr:uid="{00000000-0005-0000-0000-0000E9060000}"/>
    <cellStyle name="Millares 2 3 3" xfId="1737" xr:uid="{00000000-0005-0000-0000-0000EA060000}"/>
    <cellStyle name="Millares 2 3 4" xfId="1738" xr:uid="{00000000-0005-0000-0000-0000EB060000}"/>
    <cellStyle name="Millares 2 3 4 2" xfId="2835" xr:uid="{00000000-0005-0000-0000-0000EC060000}"/>
    <cellStyle name="Millares 2 3 5" xfId="1739" xr:uid="{00000000-0005-0000-0000-0000ED060000}"/>
    <cellStyle name="Millares 2 3 5 2" xfId="2836" xr:uid="{00000000-0005-0000-0000-0000EE060000}"/>
    <cellStyle name="Millares 2 3 6" xfId="1740" xr:uid="{00000000-0005-0000-0000-0000EF060000}"/>
    <cellStyle name="Millares 2 3 6 2" xfId="2837" xr:uid="{00000000-0005-0000-0000-0000F0060000}"/>
    <cellStyle name="Millares 2 4" xfId="1741" xr:uid="{00000000-0005-0000-0000-0000F1060000}"/>
    <cellStyle name="Millares 2 4 2" xfId="1742" xr:uid="{00000000-0005-0000-0000-0000F2060000}"/>
    <cellStyle name="Millares 2 4 2 2" xfId="1743" xr:uid="{00000000-0005-0000-0000-0000F3060000}"/>
    <cellStyle name="Millares 2 4 2 2 2" xfId="2838" xr:uid="{00000000-0005-0000-0000-0000F4060000}"/>
    <cellStyle name="Millares 2 4 2 3" xfId="1744" xr:uid="{00000000-0005-0000-0000-0000F5060000}"/>
    <cellStyle name="Millares 2 4 2 3 2" xfId="2839" xr:uid="{00000000-0005-0000-0000-0000F6060000}"/>
    <cellStyle name="Millares 2 4 2 4" xfId="1745" xr:uid="{00000000-0005-0000-0000-0000F7060000}"/>
    <cellStyle name="Millares 2 4 2 4 2" xfId="2840" xr:uid="{00000000-0005-0000-0000-0000F8060000}"/>
    <cellStyle name="Millares 2 4 2 5" xfId="1746" xr:uid="{00000000-0005-0000-0000-0000F9060000}"/>
    <cellStyle name="Millares 2 4 2 5 2" xfId="2841" xr:uid="{00000000-0005-0000-0000-0000FA060000}"/>
    <cellStyle name="Millares 2 4 3" xfId="1747" xr:uid="{00000000-0005-0000-0000-0000FB060000}"/>
    <cellStyle name="Millares 2 4 3 2" xfId="2842" xr:uid="{00000000-0005-0000-0000-0000FC060000}"/>
    <cellStyle name="Millares 2 4 4" xfId="1748" xr:uid="{00000000-0005-0000-0000-0000FD060000}"/>
    <cellStyle name="Millares 2 4 4 2" xfId="2843" xr:uid="{00000000-0005-0000-0000-0000FE060000}"/>
    <cellStyle name="Millares 2 4 5" xfId="1749" xr:uid="{00000000-0005-0000-0000-0000FF060000}"/>
    <cellStyle name="Millares 2 4 5 2" xfId="2844" xr:uid="{00000000-0005-0000-0000-000000070000}"/>
    <cellStyle name="Millares 2 4 6" xfId="1750" xr:uid="{00000000-0005-0000-0000-000001070000}"/>
    <cellStyle name="Millares 2 4 6 2" xfId="2845" xr:uid="{00000000-0005-0000-0000-000002070000}"/>
    <cellStyle name="Millares 2 5" xfId="1751" xr:uid="{00000000-0005-0000-0000-000003070000}"/>
    <cellStyle name="Millares 2 5 2" xfId="1752" xr:uid="{00000000-0005-0000-0000-000004070000}"/>
    <cellStyle name="Millares 2 5 2 2" xfId="1753" xr:uid="{00000000-0005-0000-0000-000005070000}"/>
    <cellStyle name="Millares 2 5 2 2 2" xfId="2847" xr:uid="{00000000-0005-0000-0000-000006070000}"/>
    <cellStyle name="Millares 2 5 2 3" xfId="1754" xr:uid="{00000000-0005-0000-0000-000007070000}"/>
    <cellStyle name="Millares 2 5 2 3 2" xfId="2848" xr:uid="{00000000-0005-0000-0000-000008070000}"/>
    <cellStyle name="Millares 2 5 2 4" xfId="1755" xr:uid="{00000000-0005-0000-0000-000009070000}"/>
    <cellStyle name="Millares 2 5 2 4 2" xfId="2849" xr:uid="{00000000-0005-0000-0000-00000A070000}"/>
    <cellStyle name="Millares 2 5 2 5" xfId="1756" xr:uid="{00000000-0005-0000-0000-00000B070000}"/>
    <cellStyle name="Millares 2 5 2 5 2" xfId="2850" xr:uid="{00000000-0005-0000-0000-00000C070000}"/>
    <cellStyle name="Millares 2 5 2 6" xfId="2846" xr:uid="{00000000-0005-0000-0000-00000D070000}"/>
    <cellStyle name="Millares 2 5 3" xfId="1757" xr:uid="{00000000-0005-0000-0000-00000E070000}"/>
    <cellStyle name="Millares 2 5 3 2" xfId="2851" xr:uid="{00000000-0005-0000-0000-00000F070000}"/>
    <cellStyle name="Millares 2 5 4" xfId="1758" xr:uid="{00000000-0005-0000-0000-000010070000}"/>
    <cellStyle name="Millares 2 5 4 2" xfId="2852" xr:uid="{00000000-0005-0000-0000-000011070000}"/>
    <cellStyle name="Millares 2 5 5" xfId="1759" xr:uid="{00000000-0005-0000-0000-000012070000}"/>
    <cellStyle name="Millares 2 5 5 2" xfId="2853" xr:uid="{00000000-0005-0000-0000-000013070000}"/>
    <cellStyle name="Millares 2 5 6" xfId="1760" xr:uid="{00000000-0005-0000-0000-000014070000}"/>
    <cellStyle name="Millares 2 5 6 2" xfId="2854" xr:uid="{00000000-0005-0000-0000-000015070000}"/>
    <cellStyle name="Millares 2 6" xfId="1761" xr:uid="{00000000-0005-0000-0000-000016070000}"/>
    <cellStyle name="Millares 2 6 2" xfId="1762" xr:uid="{00000000-0005-0000-0000-000017070000}"/>
    <cellStyle name="Millares 2 6 2 2" xfId="2855" xr:uid="{00000000-0005-0000-0000-000018070000}"/>
    <cellStyle name="Millares 2 6 3" xfId="1763" xr:uid="{00000000-0005-0000-0000-000019070000}"/>
    <cellStyle name="Millares 2 6 3 2" xfId="2856" xr:uid="{00000000-0005-0000-0000-00001A070000}"/>
    <cellStyle name="Millares 2 6 4" xfId="1764" xr:uid="{00000000-0005-0000-0000-00001B070000}"/>
    <cellStyle name="Millares 2 6 4 2" xfId="2857" xr:uid="{00000000-0005-0000-0000-00001C070000}"/>
    <cellStyle name="Millares 2 6 5" xfId="1765" xr:uid="{00000000-0005-0000-0000-00001D070000}"/>
    <cellStyle name="Millares 2 6 5 2" xfId="2858" xr:uid="{00000000-0005-0000-0000-00001E070000}"/>
    <cellStyle name="Millares 2 7" xfId="1766" xr:uid="{00000000-0005-0000-0000-00001F070000}"/>
    <cellStyle name="Millares 2 8" xfId="1767" xr:uid="{00000000-0005-0000-0000-000020070000}"/>
    <cellStyle name="Millares 2 8 2" xfId="1768" xr:uid="{00000000-0005-0000-0000-000021070000}"/>
    <cellStyle name="Millares 2 8 2 2" xfId="1769" xr:uid="{00000000-0005-0000-0000-000022070000}"/>
    <cellStyle name="Millares 2 8 2 2 2" xfId="2859" xr:uid="{00000000-0005-0000-0000-000023070000}"/>
    <cellStyle name="Millares 2 9" xfId="1770" xr:uid="{00000000-0005-0000-0000-000024070000}"/>
    <cellStyle name="Millares 20" xfId="1771" xr:uid="{00000000-0005-0000-0000-000025070000}"/>
    <cellStyle name="Millares 20 2" xfId="1772" xr:uid="{00000000-0005-0000-0000-000026070000}"/>
    <cellStyle name="Millares 21" xfId="1773" xr:uid="{00000000-0005-0000-0000-000027070000}"/>
    <cellStyle name="Millares 21 2" xfId="1774" xr:uid="{00000000-0005-0000-0000-000028070000}"/>
    <cellStyle name="Millares 21 2 2" xfId="2861" xr:uid="{00000000-0005-0000-0000-000029070000}"/>
    <cellStyle name="Millares 21 3" xfId="2860" xr:uid="{00000000-0005-0000-0000-00002A070000}"/>
    <cellStyle name="Millares 22" xfId="1775" xr:uid="{00000000-0005-0000-0000-00002B070000}"/>
    <cellStyle name="Millares 23" xfId="1776" xr:uid="{00000000-0005-0000-0000-00002C070000}"/>
    <cellStyle name="Millares 23 2" xfId="2862" xr:uid="{00000000-0005-0000-0000-00002D070000}"/>
    <cellStyle name="Millares 24" xfId="1777" xr:uid="{00000000-0005-0000-0000-00002E070000}"/>
    <cellStyle name="Millares 24 2" xfId="1778" xr:uid="{00000000-0005-0000-0000-00002F070000}"/>
    <cellStyle name="Millares 24 2 2" xfId="2864" xr:uid="{00000000-0005-0000-0000-000030070000}"/>
    <cellStyle name="Millares 24 3" xfId="1779" xr:uid="{00000000-0005-0000-0000-000031070000}"/>
    <cellStyle name="Millares 24 3 2" xfId="2865" xr:uid="{00000000-0005-0000-0000-000032070000}"/>
    <cellStyle name="Millares 24 4" xfId="2863" xr:uid="{00000000-0005-0000-0000-000033070000}"/>
    <cellStyle name="Millares 25" xfId="1780" xr:uid="{00000000-0005-0000-0000-000034070000}"/>
    <cellStyle name="Millares 25 2" xfId="2866" xr:uid="{00000000-0005-0000-0000-000035070000}"/>
    <cellStyle name="Millares 26" xfId="1781" xr:uid="{00000000-0005-0000-0000-000036070000}"/>
    <cellStyle name="Millares 26 2" xfId="2867" xr:uid="{00000000-0005-0000-0000-000037070000}"/>
    <cellStyle name="Millares 27" xfId="1782" xr:uid="{00000000-0005-0000-0000-000038070000}"/>
    <cellStyle name="Millares 27 2" xfId="2868" xr:uid="{00000000-0005-0000-0000-000039070000}"/>
    <cellStyle name="Millares 28" xfId="1783" xr:uid="{00000000-0005-0000-0000-00003A070000}"/>
    <cellStyle name="Millares 28 2" xfId="2869" xr:uid="{00000000-0005-0000-0000-00003B070000}"/>
    <cellStyle name="Millares 29" xfId="1784" xr:uid="{00000000-0005-0000-0000-00003C070000}"/>
    <cellStyle name="Millares 29 2" xfId="2870" xr:uid="{00000000-0005-0000-0000-00003D070000}"/>
    <cellStyle name="Millares 3" xfId="1785" xr:uid="{00000000-0005-0000-0000-00003E070000}"/>
    <cellStyle name="Millares 3 10" xfId="1786" xr:uid="{00000000-0005-0000-0000-00003F070000}"/>
    <cellStyle name="Millares 3 10 2" xfId="2872" xr:uid="{00000000-0005-0000-0000-000040070000}"/>
    <cellStyle name="Millares 3 11" xfId="1787" xr:uid="{00000000-0005-0000-0000-000041070000}"/>
    <cellStyle name="Millares 3 11 2" xfId="2873" xr:uid="{00000000-0005-0000-0000-000042070000}"/>
    <cellStyle name="Millares 3 12" xfId="1788" xr:uid="{00000000-0005-0000-0000-000043070000}"/>
    <cellStyle name="Millares 3 12 2" xfId="2874" xr:uid="{00000000-0005-0000-0000-000044070000}"/>
    <cellStyle name="Millares 3 13" xfId="2871" xr:uid="{00000000-0005-0000-0000-000045070000}"/>
    <cellStyle name="Millares 3 2" xfId="1789" xr:uid="{00000000-0005-0000-0000-000046070000}"/>
    <cellStyle name="Millares 3 2 2" xfId="1790" xr:uid="{00000000-0005-0000-0000-000047070000}"/>
    <cellStyle name="Millares 3 2 2 2" xfId="1791" xr:uid="{00000000-0005-0000-0000-000048070000}"/>
    <cellStyle name="Millares 3 2 2 2 2" xfId="2877" xr:uid="{00000000-0005-0000-0000-000049070000}"/>
    <cellStyle name="Millares 3 2 2 3" xfId="1792" xr:uid="{00000000-0005-0000-0000-00004A070000}"/>
    <cellStyle name="Millares 3 2 2 3 2" xfId="2878" xr:uid="{00000000-0005-0000-0000-00004B070000}"/>
    <cellStyle name="Millares 3 2 2 4" xfId="1793" xr:uid="{00000000-0005-0000-0000-00004C070000}"/>
    <cellStyle name="Millares 3 2 2 4 2" xfId="2879" xr:uid="{00000000-0005-0000-0000-00004D070000}"/>
    <cellStyle name="Millares 3 2 2 5" xfId="1794" xr:uid="{00000000-0005-0000-0000-00004E070000}"/>
    <cellStyle name="Millares 3 2 2 5 2" xfId="2880" xr:uid="{00000000-0005-0000-0000-00004F070000}"/>
    <cellStyle name="Millares 3 2 2 6" xfId="2876" xr:uid="{00000000-0005-0000-0000-000050070000}"/>
    <cellStyle name="Millares 3 2 3" xfId="1795" xr:uid="{00000000-0005-0000-0000-000051070000}"/>
    <cellStyle name="Millares 3 2 3 2" xfId="2881" xr:uid="{00000000-0005-0000-0000-000052070000}"/>
    <cellStyle name="Millares 3 2 4" xfId="1796" xr:uid="{00000000-0005-0000-0000-000053070000}"/>
    <cellStyle name="Millares 3 2 4 2" xfId="2882" xr:uid="{00000000-0005-0000-0000-000054070000}"/>
    <cellStyle name="Millares 3 2 5" xfId="1797" xr:uid="{00000000-0005-0000-0000-000055070000}"/>
    <cellStyle name="Millares 3 2 5 2" xfId="2883" xr:uid="{00000000-0005-0000-0000-000056070000}"/>
    <cellStyle name="Millares 3 2 6" xfId="1798" xr:uid="{00000000-0005-0000-0000-000057070000}"/>
    <cellStyle name="Millares 3 2 6 2" xfId="2884" xr:uid="{00000000-0005-0000-0000-000058070000}"/>
    <cellStyle name="Millares 3 2 7" xfId="2875" xr:uid="{00000000-0005-0000-0000-000059070000}"/>
    <cellStyle name="Millares 3 3" xfId="1799" xr:uid="{00000000-0005-0000-0000-00005A070000}"/>
    <cellStyle name="Millares 3 3 2" xfId="1800" xr:uid="{00000000-0005-0000-0000-00005B070000}"/>
    <cellStyle name="Millares 3 3 2 2" xfId="1801" xr:uid="{00000000-0005-0000-0000-00005C070000}"/>
    <cellStyle name="Millares 3 3 2 2 2" xfId="2887" xr:uid="{00000000-0005-0000-0000-00005D070000}"/>
    <cellStyle name="Millares 3 3 2 3" xfId="1802" xr:uid="{00000000-0005-0000-0000-00005E070000}"/>
    <cellStyle name="Millares 3 3 2 3 2" xfId="2888" xr:uid="{00000000-0005-0000-0000-00005F070000}"/>
    <cellStyle name="Millares 3 3 2 4" xfId="1803" xr:uid="{00000000-0005-0000-0000-000060070000}"/>
    <cellStyle name="Millares 3 3 2 4 2" xfId="2889" xr:uid="{00000000-0005-0000-0000-000061070000}"/>
    <cellStyle name="Millares 3 3 2 5" xfId="1804" xr:uid="{00000000-0005-0000-0000-000062070000}"/>
    <cellStyle name="Millares 3 3 2 5 2" xfId="2890" xr:uid="{00000000-0005-0000-0000-000063070000}"/>
    <cellStyle name="Millares 3 3 2 6" xfId="2886" xr:uid="{00000000-0005-0000-0000-000064070000}"/>
    <cellStyle name="Millares 3 3 3" xfId="1805" xr:uid="{00000000-0005-0000-0000-000065070000}"/>
    <cellStyle name="Millares 3 3 3 2" xfId="2891" xr:uid="{00000000-0005-0000-0000-000066070000}"/>
    <cellStyle name="Millares 3 3 4" xfId="1806" xr:uid="{00000000-0005-0000-0000-000067070000}"/>
    <cellStyle name="Millares 3 3 4 2" xfId="2892" xr:uid="{00000000-0005-0000-0000-000068070000}"/>
    <cellStyle name="Millares 3 3 5" xfId="1807" xr:uid="{00000000-0005-0000-0000-000069070000}"/>
    <cellStyle name="Millares 3 3 5 2" xfId="2893" xr:uid="{00000000-0005-0000-0000-00006A070000}"/>
    <cellStyle name="Millares 3 3 6" xfId="1808" xr:uid="{00000000-0005-0000-0000-00006B070000}"/>
    <cellStyle name="Millares 3 3 6 2" xfId="2894" xr:uid="{00000000-0005-0000-0000-00006C070000}"/>
    <cellStyle name="Millares 3 3 7" xfId="2885" xr:uid="{00000000-0005-0000-0000-00006D070000}"/>
    <cellStyle name="Millares 3 4" xfId="1809" xr:uid="{00000000-0005-0000-0000-00006E070000}"/>
    <cellStyle name="Millares 3 4 2" xfId="1810" xr:uid="{00000000-0005-0000-0000-00006F070000}"/>
    <cellStyle name="Millares 3 4 2 2" xfId="1811" xr:uid="{00000000-0005-0000-0000-000070070000}"/>
    <cellStyle name="Millares 3 4 2 2 2" xfId="2897" xr:uid="{00000000-0005-0000-0000-000071070000}"/>
    <cellStyle name="Millares 3 4 2 3" xfId="1812" xr:uid="{00000000-0005-0000-0000-000072070000}"/>
    <cellStyle name="Millares 3 4 2 3 2" xfId="2898" xr:uid="{00000000-0005-0000-0000-000073070000}"/>
    <cellStyle name="Millares 3 4 2 4" xfId="1813" xr:uid="{00000000-0005-0000-0000-000074070000}"/>
    <cellStyle name="Millares 3 4 2 4 2" xfId="2899" xr:uid="{00000000-0005-0000-0000-000075070000}"/>
    <cellStyle name="Millares 3 4 2 5" xfId="1814" xr:uid="{00000000-0005-0000-0000-000076070000}"/>
    <cellStyle name="Millares 3 4 2 5 2" xfId="2900" xr:uid="{00000000-0005-0000-0000-000077070000}"/>
    <cellStyle name="Millares 3 4 2 6" xfId="2896" xr:uid="{00000000-0005-0000-0000-000078070000}"/>
    <cellStyle name="Millares 3 4 3" xfId="1815" xr:uid="{00000000-0005-0000-0000-000079070000}"/>
    <cellStyle name="Millares 3 4 3 2" xfId="2901" xr:uid="{00000000-0005-0000-0000-00007A070000}"/>
    <cellStyle name="Millares 3 4 4" xfId="1816" xr:uid="{00000000-0005-0000-0000-00007B070000}"/>
    <cellStyle name="Millares 3 4 4 2" xfId="2902" xr:uid="{00000000-0005-0000-0000-00007C070000}"/>
    <cellStyle name="Millares 3 4 5" xfId="1817" xr:uid="{00000000-0005-0000-0000-00007D070000}"/>
    <cellStyle name="Millares 3 4 5 2" xfId="2903" xr:uid="{00000000-0005-0000-0000-00007E070000}"/>
    <cellStyle name="Millares 3 4 6" xfId="1818" xr:uid="{00000000-0005-0000-0000-00007F070000}"/>
    <cellStyle name="Millares 3 4 6 2" xfId="2904" xr:uid="{00000000-0005-0000-0000-000080070000}"/>
    <cellStyle name="Millares 3 4 7" xfId="2895" xr:uid="{00000000-0005-0000-0000-000081070000}"/>
    <cellStyle name="Millares 3 5" xfId="1819" xr:uid="{00000000-0005-0000-0000-000082070000}"/>
    <cellStyle name="Millares 3 5 2" xfId="1820" xr:uid="{00000000-0005-0000-0000-000083070000}"/>
    <cellStyle name="Millares 3 5 2 2" xfId="1821" xr:uid="{00000000-0005-0000-0000-000084070000}"/>
    <cellStyle name="Millares 3 5 2 2 2" xfId="2906" xr:uid="{00000000-0005-0000-0000-000085070000}"/>
    <cellStyle name="Millares 3 5 2 3" xfId="1822" xr:uid="{00000000-0005-0000-0000-000086070000}"/>
    <cellStyle name="Millares 3 5 2 3 2" xfId="2907" xr:uid="{00000000-0005-0000-0000-000087070000}"/>
    <cellStyle name="Millares 3 5 2 4" xfId="1823" xr:uid="{00000000-0005-0000-0000-000088070000}"/>
    <cellStyle name="Millares 3 5 2 4 2" xfId="2908" xr:uid="{00000000-0005-0000-0000-000089070000}"/>
    <cellStyle name="Millares 3 5 2 5" xfId="1824" xr:uid="{00000000-0005-0000-0000-00008A070000}"/>
    <cellStyle name="Millares 3 5 2 5 2" xfId="2909" xr:uid="{00000000-0005-0000-0000-00008B070000}"/>
    <cellStyle name="Millares 3 5 2 6" xfId="2905" xr:uid="{00000000-0005-0000-0000-00008C070000}"/>
    <cellStyle name="Millares 3 5 3" xfId="1825" xr:uid="{00000000-0005-0000-0000-00008D070000}"/>
    <cellStyle name="Millares 3 5 3 2" xfId="2910" xr:uid="{00000000-0005-0000-0000-00008E070000}"/>
    <cellStyle name="Millares 3 5 4" xfId="1826" xr:uid="{00000000-0005-0000-0000-00008F070000}"/>
    <cellStyle name="Millares 3 5 4 2" xfId="2911" xr:uid="{00000000-0005-0000-0000-000090070000}"/>
    <cellStyle name="Millares 3 5 5" xfId="1827" xr:uid="{00000000-0005-0000-0000-000091070000}"/>
    <cellStyle name="Millares 3 5 5 2" xfId="2912" xr:uid="{00000000-0005-0000-0000-000092070000}"/>
    <cellStyle name="Millares 3 5 6" xfId="1828" xr:uid="{00000000-0005-0000-0000-000093070000}"/>
    <cellStyle name="Millares 3 5 6 2" xfId="2913" xr:uid="{00000000-0005-0000-0000-000094070000}"/>
    <cellStyle name="Millares 3 6" xfId="1829" xr:uid="{00000000-0005-0000-0000-000095070000}"/>
    <cellStyle name="Millares 3 6 2" xfId="1830" xr:uid="{00000000-0005-0000-0000-000096070000}"/>
    <cellStyle name="Millares 3 6 2 2" xfId="2914" xr:uid="{00000000-0005-0000-0000-000097070000}"/>
    <cellStyle name="Millares 3 6 3" xfId="1831" xr:uid="{00000000-0005-0000-0000-000098070000}"/>
    <cellStyle name="Millares 3 6 3 2" xfId="2915" xr:uid="{00000000-0005-0000-0000-000099070000}"/>
    <cellStyle name="Millares 3 6 4" xfId="1832" xr:uid="{00000000-0005-0000-0000-00009A070000}"/>
    <cellStyle name="Millares 3 6 4 2" xfId="2916" xr:uid="{00000000-0005-0000-0000-00009B070000}"/>
    <cellStyle name="Millares 3 6 5" xfId="1833" xr:uid="{00000000-0005-0000-0000-00009C070000}"/>
    <cellStyle name="Millares 3 6 5 2" xfId="2917" xr:uid="{00000000-0005-0000-0000-00009D070000}"/>
    <cellStyle name="Millares 3 7" xfId="1834" xr:uid="{00000000-0005-0000-0000-00009E070000}"/>
    <cellStyle name="Millares 3 7 2" xfId="2918" xr:uid="{00000000-0005-0000-0000-00009F070000}"/>
    <cellStyle name="Millares 3 8" xfId="1835" xr:uid="{00000000-0005-0000-0000-0000A0070000}"/>
    <cellStyle name="Millares 3 8 2" xfId="2919" xr:uid="{00000000-0005-0000-0000-0000A1070000}"/>
    <cellStyle name="Millares 3 9" xfId="1836" xr:uid="{00000000-0005-0000-0000-0000A2070000}"/>
    <cellStyle name="Millares 3 9 2" xfId="2920" xr:uid="{00000000-0005-0000-0000-0000A3070000}"/>
    <cellStyle name="Millares 30" xfId="1837" xr:uid="{00000000-0005-0000-0000-0000A4070000}"/>
    <cellStyle name="Millares 30 2" xfId="2921" xr:uid="{00000000-0005-0000-0000-0000A5070000}"/>
    <cellStyle name="Millares 31" xfId="1838" xr:uid="{00000000-0005-0000-0000-0000A6070000}"/>
    <cellStyle name="Millares 31 2" xfId="2922" xr:uid="{00000000-0005-0000-0000-0000A7070000}"/>
    <cellStyle name="Millares 32" xfId="1839" xr:uid="{00000000-0005-0000-0000-0000A8070000}"/>
    <cellStyle name="Millares 32 2" xfId="1840" xr:uid="{00000000-0005-0000-0000-0000A9070000}"/>
    <cellStyle name="Millares 32 2 2" xfId="2924" xr:uid="{00000000-0005-0000-0000-0000AA070000}"/>
    <cellStyle name="Millares 32 3" xfId="2923" xr:uid="{00000000-0005-0000-0000-0000AB070000}"/>
    <cellStyle name="Millares 33" xfId="3039" xr:uid="{00000000-0005-0000-0000-0000AC070000}"/>
    <cellStyle name="Millares 4" xfId="1841" xr:uid="{00000000-0005-0000-0000-0000AD070000}"/>
    <cellStyle name="Millares 4 2" xfId="1842" xr:uid="{00000000-0005-0000-0000-0000AE070000}"/>
    <cellStyle name="Millares 4 2 2" xfId="2926" xr:uid="{00000000-0005-0000-0000-0000AF070000}"/>
    <cellStyle name="Millares 4 3" xfId="1843" xr:uid="{00000000-0005-0000-0000-0000B0070000}"/>
    <cellStyle name="Millares 4 4" xfId="1844" xr:uid="{00000000-0005-0000-0000-0000B1070000}"/>
    <cellStyle name="Millares 4 4 2" xfId="2927" xr:uid="{00000000-0005-0000-0000-0000B2070000}"/>
    <cellStyle name="Millares 4 5" xfId="1845" xr:uid="{00000000-0005-0000-0000-0000B3070000}"/>
    <cellStyle name="Millares 4 5 2" xfId="2928" xr:uid="{00000000-0005-0000-0000-0000B4070000}"/>
    <cellStyle name="Millares 4 6" xfId="1846" xr:uid="{00000000-0005-0000-0000-0000B5070000}"/>
    <cellStyle name="Millares 4 6 2" xfId="2929" xr:uid="{00000000-0005-0000-0000-0000B6070000}"/>
    <cellStyle name="Millares 4 7" xfId="1847" xr:uid="{00000000-0005-0000-0000-0000B7070000}"/>
    <cellStyle name="Millares 4 7 2" xfId="2930" xr:uid="{00000000-0005-0000-0000-0000B8070000}"/>
    <cellStyle name="Millares 4 8" xfId="2925" xr:uid="{00000000-0005-0000-0000-0000B9070000}"/>
    <cellStyle name="Millares 5" xfId="1848" xr:uid="{00000000-0005-0000-0000-0000BA070000}"/>
    <cellStyle name="Millares 5 10" xfId="2931" xr:uid="{00000000-0005-0000-0000-0000BB070000}"/>
    <cellStyle name="Millares 5 2" xfId="1849" xr:uid="{00000000-0005-0000-0000-0000BC070000}"/>
    <cellStyle name="Millares 5 2 2" xfId="1850" xr:uid="{00000000-0005-0000-0000-0000BD070000}"/>
    <cellStyle name="Millares 5 2 2 2" xfId="1851" xr:uid="{00000000-0005-0000-0000-0000BE070000}"/>
    <cellStyle name="Millares 5 2 2 2 2" xfId="2934" xr:uid="{00000000-0005-0000-0000-0000BF070000}"/>
    <cellStyle name="Millares 5 2 2 3" xfId="1852" xr:uid="{00000000-0005-0000-0000-0000C0070000}"/>
    <cellStyle name="Millares 5 2 2 3 2" xfId="2935" xr:uid="{00000000-0005-0000-0000-0000C1070000}"/>
    <cellStyle name="Millares 5 2 2 4" xfId="1853" xr:uid="{00000000-0005-0000-0000-0000C2070000}"/>
    <cellStyle name="Millares 5 2 2 4 2" xfId="2936" xr:uid="{00000000-0005-0000-0000-0000C3070000}"/>
    <cellStyle name="Millares 5 2 2 5" xfId="1854" xr:uid="{00000000-0005-0000-0000-0000C4070000}"/>
    <cellStyle name="Millares 5 2 2 5 2" xfId="2937" xr:uid="{00000000-0005-0000-0000-0000C5070000}"/>
    <cellStyle name="Millares 5 2 2 6" xfId="2933" xr:uid="{00000000-0005-0000-0000-0000C6070000}"/>
    <cellStyle name="Millares 5 2 3" xfId="1855" xr:uid="{00000000-0005-0000-0000-0000C7070000}"/>
    <cellStyle name="Millares 5 2 3 2" xfId="2938" xr:uid="{00000000-0005-0000-0000-0000C8070000}"/>
    <cellStyle name="Millares 5 2 4" xfId="1856" xr:uid="{00000000-0005-0000-0000-0000C9070000}"/>
    <cellStyle name="Millares 5 2 4 2" xfId="2939" xr:uid="{00000000-0005-0000-0000-0000CA070000}"/>
    <cellStyle name="Millares 5 2 5" xfId="1857" xr:uid="{00000000-0005-0000-0000-0000CB070000}"/>
    <cellStyle name="Millares 5 2 5 2" xfId="2940" xr:uid="{00000000-0005-0000-0000-0000CC070000}"/>
    <cellStyle name="Millares 5 2 6" xfId="1858" xr:uid="{00000000-0005-0000-0000-0000CD070000}"/>
    <cellStyle name="Millares 5 2 6 2" xfId="2941" xr:uid="{00000000-0005-0000-0000-0000CE070000}"/>
    <cellStyle name="Millares 5 2 7" xfId="2932" xr:uid="{00000000-0005-0000-0000-0000CF070000}"/>
    <cellStyle name="Millares 5 3" xfId="1859" xr:uid="{00000000-0005-0000-0000-0000D0070000}"/>
    <cellStyle name="Millares 5 3 2" xfId="1860" xr:uid="{00000000-0005-0000-0000-0000D1070000}"/>
    <cellStyle name="Millares 5 3 2 2" xfId="1861" xr:uid="{00000000-0005-0000-0000-0000D2070000}"/>
    <cellStyle name="Millares 5 3 2 2 2" xfId="2943" xr:uid="{00000000-0005-0000-0000-0000D3070000}"/>
    <cellStyle name="Millares 5 3 2 3" xfId="1862" xr:uid="{00000000-0005-0000-0000-0000D4070000}"/>
    <cellStyle name="Millares 5 3 2 3 2" xfId="2944" xr:uid="{00000000-0005-0000-0000-0000D5070000}"/>
    <cellStyle name="Millares 5 3 2 4" xfId="1863" xr:uid="{00000000-0005-0000-0000-0000D6070000}"/>
    <cellStyle name="Millares 5 3 2 4 2" xfId="2945" xr:uid="{00000000-0005-0000-0000-0000D7070000}"/>
    <cellStyle name="Millares 5 3 2 5" xfId="1864" xr:uid="{00000000-0005-0000-0000-0000D8070000}"/>
    <cellStyle name="Millares 5 3 2 5 2" xfId="2946" xr:uid="{00000000-0005-0000-0000-0000D9070000}"/>
    <cellStyle name="Millares 5 3 2 6" xfId="2942" xr:uid="{00000000-0005-0000-0000-0000DA070000}"/>
    <cellStyle name="Millares 5 3 3" xfId="1865" xr:uid="{00000000-0005-0000-0000-0000DB070000}"/>
    <cellStyle name="Millares 5 3 3 2" xfId="2947" xr:uid="{00000000-0005-0000-0000-0000DC070000}"/>
    <cellStyle name="Millares 5 3 4" xfId="1866" xr:uid="{00000000-0005-0000-0000-0000DD070000}"/>
    <cellStyle name="Millares 5 3 4 2" xfId="2948" xr:uid="{00000000-0005-0000-0000-0000DE070000}"/>
    <cellStyle name="Millares 5 3 5" xfId="1867" xr:uid="{00000000-0005-0000-0000-0000DF070000}"/>
    <cellStyle name="Millares 5 3 5 2" xfId="2949" xr:uid="{00000000-0005-0000-0000-0000E0070000}"/>
    <cellStyle name="Millares 5 3 6" xfId="1868" xr:uid="{00000000-0005-0000-0000-0000E1070000}"/>
    <cellStyle name="Millares 5 3 6 2" xfId="2950" xr:uid="{00000000-0005-0000-0000-0000E2070000}"/>
    <cellStyle name="Millares 5 4" xfId="1869" xr:uid="{00000000-0005-0000-0000-0000E3070000}"/>
    <cellStyle name="Millares 5 4 2" xfId="1870" xr:uid="{00000000-0005-0000-0000-0000E4070000}"/>
    <cellStyle name="Millares 5 4 2 2" xfId="1871" xr:uid="{00000000-0005-0000-0000-0000E5070000}"/>
    <cellStyle name="Millares 5 4 2 2 2" xfId="2953" xr:uid="{00000000-0005-0000-0000-0000E6070000}"/>
    <cellStyle name="Millares 5 4 2 3" xfId="1872" xr:uid="{00000000-0005-0000-0000-0000E7070000}"/>
    <cellStyle name="Millares 5 4 2 3 2" xfId="2954" xr:uid="{00000000-0005-0000-0000-0000E8070000}"/>
    <cellStyle name="Millares 5 4 2 4" xfId="1873" xr:uid="{00000000-0005-0000-0000-0000E9070000}"/>
    <cellStyle name="Millares 5 4 2 4 2" xfId="2955" xr:uid="{00000000-0005-0000-0000-0000EA070000}"/>
    <cellStyle name="Millares 5 4 2 5" xfId="1874" xr:uid="{00000000-0005-0000-0000-0000EB070000}"/>
    <cellStyle name="Millares 5 4 2 5 2" xfId="2956" xr:uid="{00000000-0005-0000-0000-0000EC070000}"/>
    <cellStyle name="Millares 5 4 2 6" xfId="2952" xr:uid="{00000000-0005-0000-0000-0000ED070000}"/>
    <cellStyle name="Millares 5 4 3" xfId="1875" xr:uid="{00000000-0005-0000-0000-0000EE070000}"/>
    <cellStyle name="Millares 5 4 3 2" xfId="2957" xr:uid="{00000000-0005-0000-0000-0000EF070000}"/>
    <cellStyle name="Millares 5 4 4" xfId="1876" xr:uid="{00000000-0005-0000-0000-0000F0070000}"/>
    <cellStyle name="Millares 5 4 4 2" xfId="2958" xr:uid="{00000000-0005-0000-0000-0000F1070000}"/>
    <cellStyle name="Millares 5 4 5" xfId="1877" xr:uid="{00000000-0005-0000-0000-0000F2070000}"/>
    <cellStyle name="Millares 5 4 5 2" xfId="2959" xr:uid="{00000000-0005-0000-0000-0000F3070000}"/>
    <cellStyle name="Millares 5 4 6" xfId="1878" xr:uid="{00000000-0005-0000-0000-0000F4070000}"/>
    <cellStyle name="Millares 5 4 6 2" xfId="2960" xr:uid="{00000000-0005-0000-0000-0000F5070000}"/>
    <cellStyle name="Millares 5 4 7" xfId="2951" xr:uid="{00000000-0005-0000-0000-0000F6070000}"/>
    <cellStyle name="Millares 5 5" xfId="1879" xr:uid="{00000000-0005-0000-0000-0000F7070000}"/>
    <cellStyle name="Millares 5 5 2" xfId="1880" xr:uid="{00000000-0005-0000-0000-0000F8070000}"/>
    <cellStyle name="Millares 5 5 2 2" xfId="1881" xr:uid="{00000000-0005-0000-0000-0000F9070000}"/>
    <cellStyle name="Millares 5 5 2 2 2" xfId="2963" xr:uid="{00000000-0005-0000-0000-0000FA070000}"/>
    <cellStyle name="Millares 5 5 2 3" xfId="1882" xr:uid="{00000000-0005-0000-0000-0000FB070000}"/>
    <cellStyle name="Millares 5 5 2 3 2" xfId="2964" xr:uid="{00000000-0005-0000-0000-0000FC070000}"/>
    <cellStyle name="Millares 5 5 2 4" xfId="1883" xr:uid="{00000000-0005-0000-0000-0000FD070000}"/>
    <cellStyle name="Millares 5 5 2 4 2" xfId="2965" xr:uid="{00000000-0005-0000-0000-0000FE070000}"/>
    <cellStyle name="Millares 5 5 2 5" xfId="1884" xr:uid="{00000000-0005-0000-0000-0000FF070000}"/>
    <cellStyle name="Millares 5 5 2 5 2" xfId="2966" xr:uid="{00000000-0005-0000-0000-000000080000}"/>
    <cellStyle name="Millares 5 5 2 6" xfId="2962" xr:uid="{00000000-0005-0000-0000-000001080000}"/>
    <cellStyle name="Millares 5 5 3" xfId="1885" xr:uid="{00000000-0005-0000-0000-000002080000}"/>
    <cellStyle name="Millares 5 5 3 2" xfId="2967" xr:uid="{00000000-0005-0000-0000-000003080000}"/>
    <cellStyle name="Millares 5 5 4" xfId="1886" xr:uid="{00000000-0005-0000-0000-000004080000}"/>
    <cellStyle name="Millares 5 5 4 2" xfId="2968" xr:uid="{00000000-0005-0000-0000-000005080000}"/>
    <cellStyle name="Millares 5 5 5" xfId="1887" xr:uid="{00000000-0005-0000-0000-000006080000}"/>
    <cellStyle name="Millares 5 5 5 2" xfId="2969" xr:uid="{00000000-0005-0000-0000-000007080000}"/>
    <cellStyle name="Millares 5 5 6" xfId="1888" xr:uid="{00000000-0005-0000-0000-000008080000}"/>
    <cellStyle name="Millares 5 5 6 2" xfId="2970" xr:uid="{00000000-0005-0000-0000-000009080000}"/>
    <cellStyle name="Millares 5 5 7" xfId="2961" xr:uid="{00000000-0005-0000-0000-00000A080000}"/>
    <cellStyle name="Millares 5 6" xfId="1889" xr:uid="{00000000-0005-0000-0000-00000B080000}"/>
    <cellStyle name="Millares 5 6 2" xfId="2971" xr:uid="{00000000-0005-0000-0000-00000C080000}"/>
    <cellStyle name="Millares 5 7" xfId="1890" xr:uid="{00000000-0005-0000-0000-00000D080000}"/>
    <cellStyle name="Millares 5 7 2" xfId="2972" xr:uid="{00000000-0005-0000-0000-00000E080000}"/>
    <cellStyle name="Millares 5 8" xfId="1891" xr:uid="{00000000-0005-0000-0000-00000F080000}"/>
    <cellStyle name="Millares 5 8 2" xfId="2973" xr:uid="{00000000-0005-0000-0000-000010080000}"/>
    <cellStyle name="Millares 5 9" xfId="1892" xr:uid="{00000000-0005-0000-0000-000011080000}"/>
    <cellStyle name="Millares 5 9 2" xfId="2974" xr:uid="{00000000-0005-0000-0000-000012080000}"/>
    <cellStyle name="Millares 6" xfId="1893" xr:uid="{00000000-0005-0000-0000-000013080000}"/>
    <cellStyle name="Millares 6 2" xfId="1894" xr:uid="{00000000-0005-0000-0000-000014080000}"/>
    <cellStyle name="Millares 6 2 2" xfId="1895" xr:uid="{00000000-0005-0000-0000-000015080000}"/>
    <cellStyle name="Millares 6 2 2 2" xfId="1896" xr:uid="{00000000-0005-0000-0000-000016080000}"/>
    <cellStyle name="Millares 6 2 2 2 2" xfId="2976" xr:uid="{00000000-0005-0000-0000-000017080000}"/>
    <cellStyle name="Millares 6 2 2 3" xfId="1897" xr:uid="{00000000-0005-0000-0000-000018080000}"/>
    <cellStyle name="Millares 6 2 2 3 2" xfId="2977" xr:uid="{00000000-0005-0000-0000-000019080000}"/>
    <cellStyle name="Millares 6 2 2 4" xfId="1898" xr:uid="{00000000-0005-0000-0000-00001A080000}"/>
    <cellStyle name="Millares 6 2 2 4 2" xfId="2978" xr:uid="{00000000-0005-0000-0000-00001B080000}"/>
    <cellStyle name="Millares 6 2 2 5" xfId="1899" xr:uid="{00000000-0005-0000-0000-00001C080000}"/>
    <cellStyle name="Millares 6 2 2 5 2" xfId="2979" xr:uid="{00000000-0005-0000-0000-00001D080000}"/>
    <cellStyle name="Millares 6 2 2 6" xfId="2975" xr:uid="{00000000-0005-0000-0000-00001E080000}"/>
    <cellStyle name="Millares 6 2 3" xfId="1900" xr:uid="{00000000-0005-0000-0000-00001F080000}"/>
    <cellStyle name="Millares 6 2 3 2" xfId="2980" xr:uid="{00000000-0005-0000-0000-000020080000}"/>
    <cellStyle name="Millares 6 2 4" xfId="1901" xr:uid="{00000000-0005-0000-0000-000021080000}"/>
    <cellStyle name="Millares 6 2 4 2" xfId="2981" xr:uid="{00000000-0005-0000-0000-000022080000}"/>
    <cellStyle name="Millares 6 2 5" xfId="1902" xr:uid="{00000000-0005-0000-0000-000023080000}"/>
    <cellStyle name="Millares 6 2 5 2" xfId="2982" xr:uid="{00000000-0005-0000-0000-000024080000}"/>
    <cellStyle name="Millares 6 2 6" xfId="1903" xr:uid="{00000000-0005-0000-0000-000025080000}"/>
    <cellStyle name="Millares 6 2 6 2" xfId="2983" xr:uid="{00000000-0005-0000-0000-000026080000}"/>
    <cellStyle name="Millares 6 3" xfId="1904" xr:uid="{00000000-0005-0000-0000-000027080000}"/>
    <cellStyle name="Millares 6 3 2" xfId="1905" xr:uid="{00000000-0005-0000-0000-000028080000}"/>
    <cellStyle name="Millares 6 3 2 2" xfId="1906" xr:uid="{00000000-0005-0000-0000-000029080000}"/>
    <cellStyle name="Millares 6 3 2 2 2" xfId="2985" xr:uid="{00000000-0005-0000-0000-00002A080000}"/>
    <cellStyle name="Millares 6 3 2 3" xfId="1907" xr:uid="{00000000-0005-0000-0000-00002B080000}"/>
    <cellStyle name="Millares 6 3 2 3 2" xfId="2986" xr:uid="{00000000-0005-0000-0000-00002C080000}"/>
    <cellStyle name="Millares 6 3 2 4" xfId="1908" xr:uid="{00000000-0005-0000-0000-00002D080000}"/>
    <cellStyle name="Millares 6 3 2 4 2" xfId="2987" xr:uid="{00000000-0005-0000-0000-00002E080000}"/>
    <cellStyle name="Millares 6 3 2 5" xfId="1909" xr:uid="{00000000-0005-0000-0000-00002F080000}"/>
    <cellStyle name="Millares 6 3 2 5 2" xfId="2988" xr:uid="{00000000-0005-0000-0000-000030080000}"/>
    <cellStyle name="Millares 6 3 2 6" xfId="2984" xr:uid="{00000000-0005-0000-0000-000031080000}"/>
    <cellStyle name="Millares 6 3 3" xfId="1910" xr:uid="{00000000-0005-0000-0000-000032080000}"/>
    <cellStyle name="Millares 6 3 3 2" xfId="2989" xr:uid="{00000000-0005-0000-0000-000033080000}"/>
    <cellStyle name="Millares 6 3 4" xfId="1911" xr:uid="{00000000-0005-0000-0000-000034080000}"/>
    <cellStyle name="Millares 6 3 4 2" xfId="2990" xr:uid="{00000000-0005-0000-0000-000035080000}"/>
    <cellStyle name="Millares 6 3 5" xfId="1912" xr:uid="{00000000-0005-0000-0000-000036080000}"/>
    <cellStyle name="Millares 6 3 5 2" xfId="2991" xr:uid="{00000000-0005-0000-0000-000037080000}"/>
    <cellStyle name="Millares 6 3 6" xfId="1913" xr:uid="{00000000-0005-0000-0000-000038080000}"/>
    <cellStyle name="Millares 6 3 6 2" xfId="2992" xr:uid="{00000000-0005-0000-0000-000039080000}"/>
    <cellStyle name="Millares 6 4" xfId="1914" xr:uid="{00000000-0005-0000-0000-00003A080000}"/>
    <cellStyle name="Millares 6 4 2" xfId="1915" xr:uid="{00000000-0005-0000-0000-00003B080000}"/>
    <cellStyle name="Millares 6 4 2 2" xfId="1916" xr:uid="{00000000-0005-0000-0000-00003C080000}"/>
    <cellStyle name="Millares 6 4 2 2 2" xfId="2994" xr:uid="{00000000-0005-0000-0000-00003D080000}"/>
    <cellStyle name="Millares 6 4 2 3" xfId="1917" xr:uid="{00000000-0005-0000-0000-00003E080000}"/>
    <cellStyle name="Millares 6 4 2 3 2" xfId="2995" xr:uid="{00000000-0005-0000-0000-00003F080000}"/>
    <cellStyle name="Millares 6 4 2 4" xfId="1918" xr:uid="{00000000-0005-0000-0000-000040080000}"/>
    <cellStyle name="Millares 6 4 2 4 2" xfId="2996" xr:uid="{00000000-0005-0000-0000-000041080000}"/>
    <cellStyle name="Millares 6 4 2 5" xfId="1919" xr:uid="{00000000-0005-0000-0000-000042080000}"/>
    <cellStyle name="Millares 6 4 2 5 2" xfId="2997" xr:uid="{00000000-0005-0000-0000-000043080000}"/>
    <cellStyle name="Millares 6 4 2 6" xfId="2993" xr:uid="{00000000-0005-0000-0000-000044080000}"/>
    <cellStyle name="Millares 6 4 3" xfId="1920" xr:uid="{00000000-0005-0000-0000-000045080000}"/>
    <cellStyle name="Millares 6 4 3 2" xfId="2998" xr:uid="{00000000-0005-0000-0000-000046080000}"/>
    <cellStyle name="Millares 6 4 4" xfId="1921" xr:uid="{00000000-0005-0000-0000-000047080000}"/>
    <cellStyle name="Millares 6 4 4 2" xfId="2999" xr:uid="{00000000-0005-0000-0000-000048080000}"/>
    <cellStyle name="Millares 6 4 5" xfId="1922" xr:uid="{00000000-0005-0000-0000-000049080000}"/>
    <cellStyle name="Millares 6 4 5 2" xfId="3000" xr:uid="{00000000-0005-0000-0000-00004A080000}"/>
    <cellStyle name="Millares 6 4 6" xfId="1923" xr:uid="{00000000-0005-0000-0000-00004B080000}"/>
    <cellStyle name="Millares 6 4 6 2" xfId="3001" xr:uid="{00000000-0005-0000-0000-00004C080000}"/>
    <cellStyle name="Millares 6 5" xfId="1924" xr:uid="{00000000-0005-0000-0000-00004D080000}"/>
    <cellStyle name="Millares 6 5 2" xfId="1925" xr:uid="{00000000-0005-0000-0000-00004E080000}"/>
    <cellStyle name="Millares 6 5 2 2" xfId="1926" xr:uid="{00000000-0005-0000-0000-00004F080000}"/>
    <cellStyle name="Millares 6 5 2 2 2" xfId="3004" xr:uid="{00000000-0005-0000-0000-000050080000}"/>
    <cellStyle name="Millares 6 5 2 3" xfId="1927" xr:uid="{00000000-0005-0000-0000-000051080000}"/>
    <cellStyle name="Millares 6 5 2 3 2" xfId="3005" xr:uid="{00000000-0005-0000-0000-000052080000}"/>
    <cellStyle name="Millares 6 5 2 4" xfId="1928" xr:uid="{00000000-0005-0000-0000-000053080000}"/>
    <cellStyle name="Millares 6 5 2 4 2" xfId="3006" xr:uid="{00000000-0005-0000-0000-000054080000}"/>
    <cellStyle name="Millares 6 5 2 5" xfId="1929" xr:uid="{00000000-0005-0000-0000-000055080000}"/>
    <cellStyle name="Millares 6 5 2 5 2" xfId="3007" xr:uid="{00000000-0005-0000-0000-000056080000}"/>
    <cellStyle name="Millares 6 5 2 6" xfId="3003" xr:uid="{00000000-0005-0000-0000-000057080000}"/>
    <cellStyle name="Millares 6 5 3" xfId="1930" xr:uid="{00000000-0005-0000-0000-000058080000}"/>
    <cellStyle name="Millares 6 5 3 2" xfId="3008" xr:uid="{00000000-0005-0000-0000-000059080000}"/>
    <cellStyle name="Millares 6 5 4" xfId="1931" xr:uid="{00000000-0005-0000-0000-00005A080000}"/>
    <cellStyle name="Millares 6 5 4 2" xfId="3009" xr:uid="{00000000-0005-0000-0000-00005B080000}"/>
    <cellStyle name="Millares 6 5 5" xfId="1932" xr:uid="{00000000-0005-0000-0000-00005C080000}"/>
    <cellStyle name="Millares 6 5 5 2" xfId="3010" xr:uid="{00000000-0005-0000-0000-00005D080000}"/>
    <cellStyle name="Millares 6 5 6" xfId="1933" xr:uid="{00000000-0005-0000-0000-00005E080000}"/>
    <cellStyle name="Millares 6 5 6 2" xfId="3011" xr:uid="{00000000-0005-0000-0000-00005F080000}"/>
    <cellStyle name="Millares 6 5 7" xfId="3002" xr:uid="{00000000-0005-0000-0000-000060080000}"/>
    <cellStyle name="Millares 6 6" xfId="1934" xr:uid="{00000000-0005-0000-0000-000061080000}"/>
    <cellStyle name="Millares 6 7" xfId="1935" xr:uid="{00000000-0005-0000-0000-000062080000}"/>
    <cellStyle name="Millares 6 8" xfId="1936" xr:uid="{00000000-0005-0000-0000-000063080000}"/>
    <cellStyle name="Millares 6 9" xfId="1937" xr:uid="{00000000-0005-0000-0000-000064080000}"/>
    <cellStyle name="Millares 7" xfId="1938" xr:uid="{00000000-0005-0000-0000-000065080000}"/>
    <cellStyle name="Millares 7 2" xfId="1939" xr:uid="{00000000-0005-0000-0000-000066080000}"/>
    <cellStyle name="Millares 7 2 2" xfId="1940" xr:uid="{00000000-0005-0000-0000-000067080000}"/>
    <cellStyle name="Millares 7 2 2 2" xfId="3012" xr:uid="{00000000-0005-0000-0000-000068080000}"/>
    <cellStyle name="Millares 7 2 3" xfId="1941" xr:uid="{00000000-0005-0000-0000-000069080000}"/>
    <cellStyle name="Millares 7 2 3 2" xfId="3013" xr:uid="{00000000-0005-0000-0000-00006A080000}"/>
    <cellStyle name="Millares 7 2 4" xfId="1942" xr:uid="{00000000-0005-0000-0000-00006B080000}"/>
    <cellStyle name="Millares 7 2 4 2" xfId="3014" xr:uid="{00000000-0005-0000-0000-00006C080000}"/>
    <cellStyle name="Millares 7 2 5" xfId="1943" xr:uid="{00000000-0005-0000-0000-00006D080000}"/>
    <cellStyle name="Millares 7 2 5 2" xfId="3015" xr:uid="{00000000-0005-0000-0000-00006E080000}"/>
    <cellStyle name="Millares 7 3" xfId="1944" xr:uid="{00000000-0005-0000-0000-00006F080000}"/>
    <cellStyle name="Millares 7 3 2" xfId="3016" xr:uid="{00000000-0005-0000-0000-000070080000}"/>
    <cellStyle name="Millares 7 4" xfId="1945" xr:uid="{00000000-0005-0000-0000-000071080000}"/>
    <cellStyle name="Millares 7 4 2" xfId="3017" xr:uid="{00000000-0005-0000-0000-000072080000}"/>
    <cellStyle name="Millares 7 5" xfId="1946" xr:uid="{00000000-0005-0000-0000-000073080000}"/>
    <cellStyle name="Millares 7 5 2" xfId="3018" xr:uid="{00000000-0005-0000-0000-000074080000}"/>
    <cellStyle name="Millares 7 6" xfId="1947" xr:uid="{00000000-0005-0000-0000-000075080000}"/>
    <cellStyle name="Millares 7 6 2" xfId="3019" xr:uid="{00000000-0005-0000-0000-000076080000}"/>
    <cellStyle name="Millares 8" xfId="1948" xr:uid="{00000000-0005-0000-0000-000077080000}"/>
    <cellStyle name="Millares 8 2" xfId="1949" xr:uid="{00000000-0005-0000-0000-000078080000}"/>
    <cellStyle name="Millares 8 2 2" xfId="1950" xr:uid="{00000000-0005-0000-0000-000079080000}"/>
    <cellStyle name="Millares 8 2 2 2" xfId="3020" xr:uid="{00000000-0005-0000-0000-00007A080000}"/>
    <cellStyle name="Millares 8 2 3" xfId="1951" xr:uid="{00000000-0005-0000-0000-00007B080000}"/>
    <cellStyle name="Millares 8 2 3 2" xfId="3021" xr:uid="{00000000-0005-0000-0000-00007C080000}"/>
    <cellStyle name="Millares 8 2 4" xfId="1952" xr:uid="{00000000-0005-0000-0000-00007D080000}"/>
    <cellStyle name="Millares 8 2 4 2" xfId="3022" xr:uid="{00000000-0005-0000-0000-00007E080000}"/>
    <cellStyle name="Millares 8 2 5" xfId="1953" xr:uid="{00000000-0005-0000-0000-00007F080000}"/>
    <cellStyle name="Millares 8 2 5 2" xfId="3023" xr:uid="{00000000-0005-0000-0000-000080080000}"/>
    <cellStyle name="Millares 8 3" xfId="1954" xr:uid="{00000000-0005-0000-0000-000081080000}"/>
    <cellStyle name="Millares 8 3 2" xfId="3024" xr:uid="{00000000-0005-0000-0000-000082080000}"/>
    <cellStyle name="Millares 8 4" xfId="1955" xr:uid="{00000000-0005-0000-0000-000083080000}"/>
    <cellStyle name="Millares 8 4 2" xfId="3025" xr:uid="{00000000-0005-0000-0000-000084080000}"/>
    <cellStyle name="Millares 8 5" xfId="1956" xr:uid="{00000000-0005-0000-0000-000085080000}"/>
    <cellStyle name="Millares 8 5 2" xfId="3026" xr:uid="{00000000-0005-0000-0000-000086080000}"/>
    <cellStyle name="Millares 8 6" xfId="1957" xr:uid="{00000000-0005-0000-0000-000087080000}"/>
    <cellStyle name="Millares 8 6 2" xfId="3027" xr:uid="{00000000-0005-0000-0000-000088080000}"/>
    <cellStyle name="Millares 8 7" xfId="1958" xr:uid="{00000000-0005-0000-0000-000089080000}"/>
    <cellStyle name="Millares 8 7 2" xfId="3028" xr:uid="{00000000-0005-0000-0000-00008A080000}"/>
    <cellStyle name="Millares 9" xfId="1959" xr:uid="{00000000-0005-0000-0000-00008B080000}"/>
    <cellStyle name="Millares 9 2" xfId="1960" xr:uid="{00000000-0005-0000-0000-00008C080000}"/>
    <cellStyle name="Millares 9 2 2" xfId="1961" xr:uid="{00000000-0005-0000-0000-00008D080000}"/>
    <cellStyle name="Millares 9 2 2 2" xfId="3030" xr:uid="{00000000-0005-0000-0000-00008E080000}"/>
    <cellStyle name="Millares 9 2 3" xfId="1962" xr:uid="{00000000-0005-0000-0000-00008F080000}"/>
    <cellStyle name="Millares 9 2 3 2" xfId="3031" xr:uid="{00000000-0005-0000-0000-000090080000}"/>
    <cellStyle name="Millares 9 2 4" xfId="1963" xr:uid="{00000000-0005-0000-0000-000091080000}"/>
    <cellStyle name="Millares 9 2 4 2" xfId="3032" xr:uid="{00000000-0005-0000-0000-000092080000}"/>
    <cellStyle name="Millares 9 2 5" xfId="1964" xr:uid="{00000000-0005-0000-0000-000093080000}"/>
    <cellStyle name="Millares 9 2 5 2" xfId="3033" xr:uid="{00000000-0005-0000-0000-000094080000}"/>
    <cellStyle name="Millares 9 2 6" xfId="3029" xr:uid="{00000000-0005-0000-0000-000095080000}"/>
    <cellStyle name="Millares 9 3" xfId="1965" xr:uid="{00000000-0005-0000-0000-000096080000}"/>
    <cellStyle name="Millares 9 3 2" xfId="3034" xr:uid="{00000000-0005-0000-0000-000097080000}"/>
    <cellStyle name="Millares 9 4" xfId="1966" xr:uid="{00000000-0005-0000-0000-000098080000}"/>
    <cellStyle name="Millares 9 4 2" xfId="3035" xr:uid="{00000000-0005-0000-0000-000099080000}"/>
    <cellStyle name="Millares 9 5" xfId="1967" xr:uid="{00000000-0005-0000-0000-00009A080000}"/>
    <cellStyle name="Millares 9 5 2" xfId="3036" xr:uid="{00000000-0005-0000-0000-00009B080000}"/>
    <cellStyle name="Millares 9 6" xfId="1968" xr:uid="{00000000-0005-0000-0000-00009C080000}"/>
    <cellStyle name="Millares 9 6 2" xfId="3037" xr:uid="{00000000-0005-0000-0000-00009D080000}"/>
    <cellStyle name="Moneda" xfId="2" builtinId="4"/>
    <cellStyle name="Moneda 2" xfId="4" xr:uid="{00000000-0005-0000-0000-00009F080000}"/>
    <cellStyle name="Moneda 2 2" xfId="1969" xr:uid="{00000000-0005-0000-0000-0000A0080000}"/>
    <cellStyle name="Moneda 2 3" xfId="1970" xr:uid="{00000000-0005-0000-0000-0000A1080000}"/>
    <cellStyle name="Moneda 2 4" xfId="1971" xr:uid="{00000000-0005-0000-0000-0000A2080000}"/>
    <cellStyle name="Moneda 2 5" xfId="1972" xr:uid="{00000000-0005-0000-0000-0000A3080000}"/>
    <cellStyle name="Moneda 3" xfId="1973" xr:uid="{00000000-0005-0000-0000-0000A4080000}"/>
    <cellStyle name="Moneda 3 2" xfId="1974" xr:uid="{00000000-0005-0000-0000-0000A5080000}"/>
    <cellStyle name="Moneda 3 3" xfId="1975" xr:uid="{00000000-0005-0000-0000-0000A6080000}"/>
    <cellStyle name="Moneda 4" xfId="1976" xr:uid="{00000000-0005-0000-0000-0000A7080000}"/>
    <cellStyle name="Moneda 4 2" xfId="1977" xr:uid="{00000000-0005-0000-0000-0000A8080000}"/>
    <cellStyle name="Moneda 4 3" xfId="3038" xr:uid="{00000000-0005-0000-0000-0000A9080000}"/>
    <cellStyle name="Moneda 5" xfId="1978" xr:uid="{00000000-0005-0000-0000-0000AA080000}"/>
    <cellStyle name="Moneda 6" xfId="1979" xr:uid="{00000000-0005-0000-0000-0000AB080000}"/>
    <cellStyle name="Neutral 2" xfId="1980" xr:uid="{00000000-0005-0000-0000-0000AC080000}"/>
    <cellStyle name="Neutral 3" xfId="1981" xr:uid="{00000000-0005-0000-0000-0000AD080000}"/>
    <cellStyle name="Neutral 4" xfId="1982" xr:uid="{00000000-0005-0000-0000-0000AE080000}"/>
    <cellStyle name="Neutral 5" xfId="1983" xr:uid="{00000000-0005-0000-0000-0000AF080000}"/>
    <cellStyle name="Neutral 6" xfId="1984" xr:uid="{00000000-0005-0000-0000-0000B0080000}"/>
    <cellStyle name="Normal" xfId="0" builtinId="0"/>
    <cellStyle name="Normal 10" xfId="1985" xr:uid="{00000000-0005-0000-0000-0000B2080000}"/>
    <cellStyle name="Normal 10 2" xfId="1986" xr:uid="{00000000-0005-0000-0000-0000B3080000}"/>
    <cellStyle name="Normal 10 2 2" xfId="1987" xr:uid="{00000000-0005-0000-0000-0000B4080000}"/>
    <cellStyle name="Normal 10 2 3" xfId="1988" xr:uid="{00000000-0005-0000-0000-0000B5080000}"/>
    <cellStyle name="Normal 10 2 4" xfId="1989" xr:uid="{00000000-0005-0000-0000-0000B6080000}"/>
    <cellStyle name="Normal 10 2 5" xfId="1990" xr:uid="{00000000-0005-0000-0000-0000B7080000}"/>
    <cellStyle name="Normal 10 3" xfId="1991" xr:uid="{00000000-0005-0000-0000-0000B8080000}"/>
    <cellStyle name="Normal 10 4" xfId="1992" xr:uid="{00000000-0005-0000-0000-0000B9080000}"/>
    <cellStyle name="Normal 10 5" xfId="1993" xr:uid="{00000000-0005-0000-0000-0000BA080000}"/>
    <cellStyle name="Normal 10 6" xfId="1994" xr:uid="{00000000-0005-0000-0000-0000BB080000}"/>
    <cellStyle name="Normal 11" xfId="1995" xr:uid="{00000000-0005-0000-0000-0000BC080000}"/>
    <cellStyle name="Normal 12" xfId="1996" xr:uid="{00000000-0005-0000-0000-0000BD080000}"/>
    <cellStyle name="Normal 12 2" xfId="1997" xr:uid="{00000000-0005-0000-0000-0000BE080000}"/>
    <cellStyle name="Normal 12 3" xfId="1998" xr:uid="{00000000-0005-0000-0000-0000BF080000}"/>
    <cellStyle name="Normal 12 4" xfId="1999" xr:uid="{00000000-0005-0000-0000-0000C0080000}"/>
    <cellStyle name="Normal 12 5" xfId="2000" xr:uid="{00000000-0005-0000-0000-0000C1080000}"/>
    <cellStyle name="Normal 13" xfId="2001" xr:uid="{00000000-0005-0000-0000-0000C2080000}"/>
    <cellStyle name="Normal 13 2" xfId="2002" xr:uid="{00000000-0005-0000-0000-0000C3080000}"/>
    <cellStyle name="Normal 13 3" xfId="2003" xr:uid="{00000000-0005-0000-0000-0000C4080000}"/>
    <cellStyle name="Normal 13 4" xfId="2004" xr:uid="{00000000-0005-0000-0000-0000C5080000}"/>
    <cellStyle name="Normal 13 5" xfId="2005" xr:uid="{00000000-0005-0000-0000-0000C6080000}"/>
    <cellStyle name="Normal 14" xfId="2006" xr:uid="{00000000-0005-0000-0000-0000C7080000}"/>
    <cellStyle name="Normal 14 2" xfId="2007" xr:uid="{00000000-0005-0000-0000-0000C8080000}"/>
    <cellStyle name="Normal 14 3" xfId="2008" xr:uid="{00000000-0005-0000-0000-0000C9080000}"/>
    <cellStyle name="Normal 14 4" xfId="2009" xr:uid="{00000000-0005-0000-0000-0000CA080000}"/>
    <cellStyle name="Normal 14 5" xfId="2010" xr:uid="{00000000-0005-0000-0000-0000CB080000}"/>
    <cellStyle name="Normal 15" xfId="2011" xr:uid="{00000000-0005-0000-0000-0000CC080000}"/>
    <cellStyle name="Normal 15 2" xfId="2012" xr:uid="{00000000-0005-0000-0000-0000CD080000}"/>
    <cellStyle name="Normal 15 3" xfId="2013" xr:uid="{00000000-0005-0000-0000-0000CE080000}"/>
    <cellStyle name="Normal 15 4" xfId="2014" xr:uid="{00000000-0005-0000-0000-0000CF080000}"/>
    <cellStyle name="Normal 15 5" xfId="2015" xr:uid="{00000000-0005-0000-0000-0000D0080000}"/>
    <cellStyle name="Normal 16" xfId="2016" xr:uid="{00000000-0005-0000-0000-0000D1080000}"/>
    <cellStyle name="Normal 17" xfId="2017" xr:uid="{00000000-0005-0000-0000-0000D2080000}"/>
    <cellStyle name="Normal 18" xfId="2018" xr:uid="{00000000-0005-0000-0000-0000D3080000}"/>
    <cellStyle name="Normal 19" xfId="2019" xr:uid="{00000000-0005-0000-0000-0000D4080000}"/>
    <cellStyle name="Normal 19 2" xfId="2020" xr:uid="{00000000-0005-0000-0000-0000D5080000}"/>
    <cellStyle name="Normal 2" xfId="2021" xr:uid="{00000000-0005-0000-0000-0000D6080000}"/>
    <cellStyle name="Normal 2 10" xfId="2022" xr:uid="{00000000-0005-0000-0000-0000D7080000}"/>
    <cellStyle name="Normal 2 11" xfId="2023" xr:uid="{00000000-0005-0000-0000-0000D8080000}"/>
    <cellStyle name="Normal 2 12" xfId="2024" xr:uid="{00000000-0005-0000-0000-0000D9080000}"/>
    <cellStyle name="Normal 2 12 2" xfId="2025" xr:uid="{00000000-0005-0000-0000-0000DA080000}"/>
    <cellStyle name="Normal 2 2" xfId="2026" xr:uid="{00000000-0005-0000-0000-0000DB080000}"/>
    <cellStyle name="Normal 2 2 2" xfId="2027" xr:uid="{00000000-0005-0000-0000-0000DC080000}"/>
    <cellStyle name="Normal 2 2 2 2" xfId="2028" xr:uid="{00000000-0005-0000-0000-0000DD080000}"/>
    <cellStyle name="Normal 2 2 2 2 2" xfId="2029" xr:uid="{00000000-0005-0000-0000-0000DE080000}"/>
    <cellStyle name="Normal 2 2 2 3" xfId="2030" xr:uid="{00000000-0005-0000-0000-0000DF080000}"/>
    <cellStyle name="Normal 2 2 2 4" xfId="2031" xr:uid="{00000000-0005-0000-0000-0000E0080000}"/>
    <cellStyle name="Normal 2 2 2 5" xfId="2032" xr:uid="{00000000-0005-0000-0000-0000E1080000}"/>
    <cellStyle name="Normal 2 2 3" xfId="2033" xr:uid="{00000000-0005-0000-0000-0000E2080000}"/>
    <cellStyle name="Normal 2 2 3 2" xfId="2034" xr:uid="{00000000-0005-0000-0000-0000E3080000}"/>
    <cellStyle name="Normal 2 2 4" xfId="2035" xr:uid="{00000000-0005-0000-0000-0000E4080000}"/>
    <cellStyle name="Normal 2 2 5" xfId="2036" xr:uid="{00000000-0005-0000-0000-0000E5080000}"/>
    <cellStyle name="Normal 2 2 6" xfId="2037" xr:uid="{00000000-0005-0000-0000-0000E6080000}"/>
    <cellStyle name="Normal 2 2 7" xfId="2038" xr:uid="{00000000-0005-0000-0000-0000E7080000}"/>
    <cellStyle name="Normal 2 2 8" xfId="2039" xr:uid="{00000000-0005-0000-0000-0000E8080000}"/>
    <cellStyle name="Normal 2 2 9" xfId="2040" xr:uid="{00000000-0005-0000-0000-0000E9080000}"/>
    <cellStyle name="Normal 2 3" xfId="2041" xr:uid="{00000000-0005-0000-0000-0000EA080000}"/>
    <cellStyle name="Normal 2 3 2" xfId="2042" xr:uid="{00000000-0005-0000-0000-0000EB080000}"/>
    <cellStyle name="Normal 2 3 2 2" xfId="2043" xr:uid="{00000000-0005-0000-0000-0000EC080000}"/>
    <cellStyle name="Normal 2 3 2 3" xfId="2044" xr:uid="{00000000-0005-0000-0000-0000ED080000}"/>
    <cellStyle name="Normal 2 3 2 4" xfId="2045" xr:uid="{00000000-0005-0000-0000-0000EE080000}"/>
    <cellStyle name="Normal 2 3 2 5" xfId="2046" xr:uid="{00000000-0005-0000-0000-0000EF080000}"/>
    <cellStyle name="Normal 2 3 3" xfId="2047" xr:uid="{00000000-0005-0000-0000-0000F0080000}"/>
    <cellStyle name="Normal 2 3 4" xfId="2048" xr:uid="{00000000-0005-0000-0000-0000F1080000}"/>
    <cellStyle name="Normal 2 3 5" xfId="2049" xr:uid="{00000000-0005-0000-0000-0000F2080000}"/>
    <cellStyle name="Normal 2 3 6" xfId="2050" xr:uid="{00000000-0005-0000-0000-0000F3080000}"/>
    <cellStyle name="Normal 2 4" xfId="2051" xr:uid="{00000000-0005-0000-0000-0000F4080000}"/>
    <cellStyle name="Normal 2 4 2" xfId="2052" xr:uid="{00000000-0005-0000-0000-0000F5080000}"/>
    <cellStyle name="Normal 2 4 2 2" xfId="2053" xr:uid="{00000000-0005-0000-0000-0000F6080000}"/>
    <cellStyle name="Normal 2 4 2 3" xfId="2054" xr:uid="{00000000-0005-0000-0000-0000F7080000}"/>
    <cellStyle name="Normal 2 4 2 4" xfId="2055" xr:uid="{00000000-0005-0000-0000-0000F8080000}"/>
    <cellStyle name="Normal 2 4 2 5" xfId="2056" xr:uid="{00000000-0005-0000-0000-0000F9080000}"/>
    <cellStyle name="Normal 2 4 3" xfId="2057" xr:uid="{00000000-0005-0000-0000-0000FA080000}"/>
    <cellStyle name="Normal 2 4 4" xfId="2058" xr:uid="{00000000-0005-0000-0000-0000FB080000}"/>
    <cellStyle name="Normal 2 4 5" xfId="2059" xr:uid="{00000000-0005-0000-0000-0000FC080000}"/>
    <cellStyle name="Normal 2 4 6" xfId="2060" xr:uid="{00000000-0005-0000-0000-0000FD080000}"/>
    <cellStyle name="Normal 2 5" xfId="2061" xr:uid="{00000000-0005-0000-0000-0000FE080000}"/>
    <cellStyle name="Normal 2 5 2" xfId="2062" xr:uid="{00000000-0005-0000-0000-0000FF080000}"/>
    <cellStyle name="Normal 2 5 2 2" xfId="2063" xr:uid="{00000000-0005-0000-0000-000000090000}"/>
    <cellStyle name="Normal 2 5 2 3" xfId="2064" xr:uid="{00000000-0005-0000-0000-000001090000}"/>
    <cellStyle name="Normal 2 5 2 4" xfId="2065" xr:uid="{00000000-0005-0000-0000-000002090000}"/>
    <cellStyle name="Normal 2 5 2 5" xfId="2066" xr:uid="{00000000-0005-0000-0000-000003090000}"/>
    <cellStyle name="Normal 2 5 3" xfId="2067" xr:uid="{00000000-0005-0000-0000-000004090000}"/>
    <cellStyle name="Normal 2 5 4" xfId="2068" xr:uid="{00000000-0005-0000-0000-000005090000}"/>
    <cellStyle name="Normal 2 5 5" xfId="2069" xr:uid="{00000000-0005-0000-0000-000006090000}"/>
    <cellStyle name="Normal 2 5 6" xfId="2070" xr:uid="{00000000-0005-0000-0000-000007090000}"/>
    <cellStyle name="Normal 2 6" xfId="2071" xr:uid="{00000000-0005-0000-0000-000008090000}"/>
    <cellStyle name="Normal 2 6 2" xfId="2072" xr:uid="{00000000-0005-0000-0000-000009090000}"/>
    <cellStyle name="Normal 2 6 3" xfId="2073" xr:uid="{00000000-0005-0000-0000-00000A090000}"/>
    <cellStyle name="Normal 2 6 4" xfId="2074" xr:uid="{00000000-0005-0000-0000-00000B090000}"/>
    <cellStyle name="Normal 2 6 5" xfId="2075" xr:uid="{00000000-0005-0000-0000-00000C090000}"/>
    <cellStyle name="Normal 2 7" xfId="2076" xr:uid="{00000000-0005-0000-0000-00000D090000}"/>
    <cellStyle name="Normal 2 7 2" xfId="2077" xr:uid="{00000000-0005-0000-0000-00000E090000}"/>
    <cellStyle name="Normal 2 8" xfId="2078" xr:uid="{00000000-0005-0000-0000-00000F090000}"/>
    <cellStyle name="Normal 2 8 2" xfId="2079" xr:uid="{00000000-0005-0000-0000-000010090000}"/>
    <cellStyle name="Normal 2 9" xfId="2080" xr:uid="{00000000-0005-0000-0000-000011090000}"/>
    <cellStyle name="Normal 20" xfId="2081" xr:uid="{00000000-0005-0000-0000-000012090000}"/>
    <cellStyle name="Normal 21" xfId="2082" xr:uid="{00000000-0005-0000-0000-000013090000}"/>
    <cellStyle name="Normal 22" xfId="2083" xr:uid="{00000000-0005-0000-0000-000014090000}"/>
    <cellStyle name="Normal 23" xfId="2084" xr:uid="{00000000-0005-0000-0000-000015090000}"/>
    <cellStyle name="Normal 24" xfId="2085" xr:uid="{00000000-0005-0000-0000-000016090000}"/>
    <cellStyle name="Normal 25" xfId="2086" xr:uid="{00000000-0005-0000-0000-000017090000}"/>
    <cellStyle name="Normal 25 2" xfId="2087" xr:uid="{00000000-0005-0000-0000-000018090000}"/>
    <cellStyle name="Normal 25 2 2" xfId="2088" xr:uid="{00000000-0005-0000-0000-000019090000}"/>
    <cellStyle name="Normal 25 3" xfId="2089" xr:uid="{00000000-0005-0000-0000-00001A090000}"/>
    <cellStyle name="Normal 25 4" xfId="2090" xr:uid="{00000000-0005-0000-0000-00001B090000}"/>
    <cellStyle name="Normal 26" xfId="2091" xr:uid="{00000000-0005-0000-0000-00001C090000}"/>
    <cellStyle name="Normal 27" xfId="2092" xr:uid="{00000000-0005-0000-0000-00001D090000}"/>
    <cellStyle name="Normal 28" xfId="2093" xr:uid="{00000000-0005-0000-0000-00001E090000}"/>
    <cellStyle name="Normal 29" xfId="2094" xr:uid="{00000000-0005-0000-0000-00001F090000}"/>
    <cellStyle name="Normal 3" xfId="2095" xr:uid="{00000000-0005-0000-0000-000020090000}"/>
    <cellStyle name="Normal 3 10" xfId="2096" xr:uid="{00000000-0005-0000-0000-000021090000}"/>
    <cellStyle name="Normal 3 11" xfId="2097" xr:uid="{00000000-0005-0000-0000-000022090000}"/>
    <cellStyle name="Normal 3 12" xfId="2098" xr:uid="{00000000-0005-0000-0000-000023090000}"/>
    <cellStyle name="Normal 3 2" xfId="2099" xr:uid="{00000000-0005-0000-0000-000024090000}"/>
    <cellStyle name="Normal 3 2 2" xfId="2100" xr:uid="{00000000-0005-0000-0000-000025090000}"/>
    <cellStyle name="Normal 3 2 2 2" xfId="2101" xr:uid="{00000000-0005-0000-0000-000026090000}"/>
    <cellStyle name="Normal 3 2 2 3" xfId="2102" xr:uid="{00000000-0005-0000-0000-000027090000}"/>
    <cellStyle name="Normal 3 2 2 4" xfId="2103" xr:uid="{00000000-0005-0000-0000-000028090000}"/>
    <cellStyle name="Normal 3 2 2 5" xfId="2104" xr:uid="{00000000-0005-0000-0000-000029090000}"/>
    <cellStyle name="Normal 3 2 3" xfId="2105" xr:uid="{00000000-0005-0000-0000-00002A090000}"/>
    <cellStyle name="Normal 3 2 4" xfId="2106" xr:uid="{00000000-0005-0000-0000-00002B090000}"/>
    <cellStyle name="Normal 3 2 5" xfId="2107" xr:uid="{00000000-0005-0000-0000-00002C090000}"/>
    <cellStyle name="Normal 3 2 6" xfId="2108" xr:uid="{00000000-0005-0000-0000-00002D090000}"/>
    <cellStyle name="Normal 3 3" xfId="2109" xr:uid="{00000000-0005-0000-0000-00002E090000}"/>
    <cellStyle name="Normal 3 3 2" xfId="2110" xr:uid="{00000000-0005-0000-0000-00002F090000}"/>
    <cellStyle name="Normal 3 3 2 2" xfId="2111" xr:uid="{00000000-0005-0000-0000-000030090000}"/>
    <cellStyle name="Normal 3 3 2 3" xfId="2112" xr:uid="{00000000-0005-0000-0000-000031090000}"/>
    <cellStyle name="Normal 3 3 2 4" xfId="2113" xr:uid="{00000000-0005-0000-0000-000032090000}"/>
    <cellStyle name="Normal 3 3 2 5" xfId="2114" xr:uid="{00000000-0005-0000-0000-000033090000}"/>
    <cellStyle name="Normal 3 3 3" xfId="2115" xr:uid="{00000000-0005-0000-0000-000034090000}"/>
    <cellStyle name="Normal 3 3 4" xfId="2116" xr:uid="{00000000-0005-0000-0000-000035090000}"/>
    <cellStyle name="Normal 3 3 5" xfId="2117" xr:uid="{00000000-0005-0000-0000-000036090000}"/>
    <cellStyle name="Normal 3 3 6" xfId="2118" xr:uid="{00000000-0005-0000-0000-000037090000}"/>
    <cellStyle name="Normal 3 4" xfId="2119" xr:uid="{00000000-0005-0000-0000-000038090000}"/>
    <cellStyle name="Normal 3 4 2" xfId="2120" xr:uid="{00000000-0005-0000-0000-000039090000}"/>
    <cellStyle name="Normal 3 4 2 2" xfId="2121" xr:uid="{00000000-0005-0000-0000-00003A090000}"/>
    <cellStyle name="Normal 3 4 2 3" xfId="2122" xr:uid="{00000000-0005-0000-0000-00003B090000}"/>
    <cellStyle name="Normal 3 4 2 4" xfId="2123" xr:uid="{00000000-0005-0000-0000-00003C090000}"/>
    <cellStyle name="Normal 3 4 2 5" xfId="2124" xr:uid="{00000000-0005-0000-0000-00003D090000}"/>
    <cellStyle name="Normal 3 4 3" xfId="2125" xr:uid="{00000000-0005-0000-0000-00003E090000}"/>
    <cellStyle name="Normal 3 4 4" xfId="2126" xr:uid="{00000000-0005-0000-0000-00003F090000}"/>
    <cellStyle name="Normal 3 4 5" xfId="2127" xr:uid="{00000000-0005-0000-0000-000040090000}"/>
    <cellStyle name="Normal 3 4 6" xfId="2128" xr:uid="{00000000-0005-0000-0000-000041090000}"/>
    <cellStyle name="Normal 3 5" xfId="2129" xr:uid="{00000000-0005-0000-0000-000042090000}"/>
    <cellStyle name="Normal 3 5 2" xfId="2130" xr:uid="{00000000-0005-0000-0000-000043090000}"/>
    <cellStyle name="Normal 3 5 2 2" xfId="2131" xr:uid="{00000000-0005-0000-0000-000044090000}"/>
    <cellStyle name="Normal 3 5 2 3" xfId="2132" xr:uid="{00000000-0005-0000-0000-000045090000}"/>
    <cellStyle name="Normal 3 5 2 4" xfId="2133" xr:uid="{00000000-0005-0000-0000-000046090000}"/>
    <cellStyle name="Normal 3 5 2 5" xfId="2134" xr:uid="{00000000-0005-0000-0000-000047090000}"/>
    <cellStyle name="Normal 3 5 3" xfId="2135" xr:uid="{00000000-0005-0000-0000-000048090000}"/>
    <cellStyle name="Normal 3 5 4" xfId="2136" xr:uid="{00000000-0005-0000-0000-000049090000}"/>
    <cellStyle name="Normal 3 5 5" xfId="2137" xr:uid="{00000000-0005-0000-0000-00004A090000}"/>
    <cellStyle name="Normal 3 5 6" xfId="2138" xr:uid="{00000000-0005-0000-0000-00004B090000}"/>
    <cellStyle name="Normal 3 6" xfId="2139" xr:uid="{00000000-0005-0000-0000-00004C090000}"/>
    <cellStyle name="Normal 3 6 2" xfId="2140" xr:uid="{00000000-0005-0000-0000-00004D090000}"/>
    <cellStyle name="Normal 3 6 3" xfId="2141" xr:uid="{00000000-0005-0000-0000-00004E090000}"/>
    <cellStyle name="Normal 3 6 4" xfId="2142" xr:uid="{00000000-0005-0000-0000-00004F090000}"/>
    <cellStyle name="Normal 3 6 5" xfId="2143" xr:uid="{00000000-0005-0000-0000-000050090000}"/>
    <cellStyle name="Normal 3 7" xfId="2144" xr:uid="{00000000-0005-0000-0000-000051090000}"/>
    <cellStyle name="Normal 3 8" xfId="2145" xr:uid="{00000000-0005-0000-0000-000052090000}"/>
    <cellStyle name="Normal 3 9" xfId="2146" xr:uid="{00000000-0005-0000-0000-000053090000}"/>
    <cellStyle name="Normal 30" xfId="2147" xr:uid="{00000000-0005-0000-0000-000054090000}"/>
    <cellStyle name="Normal 31" xfId="2148" xr:uid="{00000000-0005-0000-0000-000055090000}"/>
    <cellStyle name="Normal 32" xfId="2149" xr:uid="{00000000-0005-0000-0000-000056090000}"/>
    <cellStyle name="Normal 33" xfId="2150" xr:uid="{00000000-0005-0000-0000-000057090000}"/>
    <cellStyle name="Normal 34" xfId="2151" xr:uid="{00000000-0005-0000-0000-000058090000}"/>
    <cellStyle name="Normal 35" xfId="2152" xr:uid="{00000000-0005-0000-0000-000059090000}"/>
    <cellStyle name="Normal 36" xfId="2153" xr:uid="{00000000-0005-0000-0000-00005A090000}"/>
    <cellStyle name="Normal 37" xfId="2154" xr:uid="{00000000-0005-0000-0000-00005B090000}"/>
    <cellStyle name="Normal 38" xfId="2155" xr:uid="{00000000-0005-0000-0000-00005C090000}"/>
    <cellStyle name="Normal 39" xfId="2156" xr:uid="{00000000-0005-0000-0000-00005D090000}"/>
    <cellStyle name="Normal 4" xfId="2157" xr:uid="{00000000-0005-0000-0000-00005E090000}"/>
    <cellStyle name="Normal 4 10" xfId="2158" xr:uid="{00000000-0005-0000-0000-00005F090000}"/>
    <cellStyle name="Normal 4 11" xfId="2159" xr:uid="{00000000-0005-0000-0000-000060090000}"/>
    <cellStyle name="Normal 4 2" xfId="2160" xr:uid="{00000000-0005-0000-0000-000061090000}"/>
    <cellStyle name="Normal 4 2 2" xfId="2161" xr:uid="{00000000-0005-0000-0000-000062090000}"/>
    <cellStyle name="Normal 4 2 2 2" xfId="2162" xr:uid="{00000000-0005-0000-0000-000063090000}"/>
    <cellStyle name="Normal 4 2 2 3" xfId="2163" xr:uid="{00000000-0005-0000-0000-000064090000}"/>
    <cellStyle name="Normal 4 2 2 4" xfId="2164" xr:uid="{00000000-0005-0000-0000-000065090000}"/>
    <cellStyle name="Normal 4 2 2 5" xfId="2165" xr:uid="{00000000-0005-0000-0000-000066090000}"/>
    <cellStyle name="Normal 4 2 3" xfId="2166" xr:uid="{00000000-0005-0000-0000-000067090000}"/>
    <cellStyle name="Normal 4 2 4" xfId="2167" xr:uid="{00000000-0005-0000-0000-000068090000}"/>
    <cellStyle name="Normal 4 2 5" xfId="2168" xr:uid="{00000000-0005-0000-0000-000069090000}"/>
    <cellStyle name="Normal 4 2 6" xfId="2169" xr:uid="{00000000-0005-0000-0000-00006A090000}"/>
    <cellStyle name="Normal 4 3" xfId="2170" xr:uid="{00000000-0005-0000-0000-00006B090000}"/>
    <cellStyle name="Normal 4 3 2" xfId="2171" xr:uid="{00000000-0005-0000-0000-00006C090000}"/>
    <cellStyle name="Normal 4 3 2 2" xfId="2172" xr:uid="{00000000-0005-0000-0000-00006D090000}"/>
    <cellStyle name="Normal 4 3 2 3" xfId="2173" xr:uid="{00000000-0005-0000-0000-00006E090000}"/>
    <cellStyle name="Normal 4 3 2 4" xfId="2174" xr:uid="{00000000-0005-0000-0000-00006F090000}"/>
    <cellStyle name="Normal 4 3 2 5" xfId="2175" xr:uid="{00000000-0005-0000-0000-000070090000}"/>
    <cellStyle name="Normal 4 3 3" xfId="2176" xr:uid="{00000000-0005-0000-0000-000071090000}"/>
    <cellStyle name="Normal 4 3 4" xfId="2177" xr:uid="{00000000-0005-0000-0000-000072090000}"/>
    <cellStyle name="Normal 4 3 5" xfId="2178" xr:uid="{00000000-0005-0000-0000-000073090000}"/>
    <cellStyle name="Normal 4 3 6" xfId="2179" xr:uid="{00000000-0005-0000-0000-000074090000}"/>
    <cellStyle name="Normal 4 4" xfId="2180" xr:uid="{00000000-0005-0000-0000-000075090000}"/>
    <cellStyle name="Normal 4 4 2" xfId="2181" xr:uid="{00000000-0005-0000-0000-000076090000}"/>
    <cellStyle name="Normal 4 4 2 2" xfId="2182" xr:uid="{00000000-0005-0000-0000-000077090000}"/>
    <cellStyle name="Normal 4 4 2 3" xfId="2183" xr:uid="{00000000-0005-0000-0000-000078090000}"/>
    <cellStyle name="Normal 4 4 2 4" xfId="2184" xr:uid="{00000000-0005-0000-0000-000079090000}"/>
    <cellStyle name="Normal 4 4 2 5" xfId="2185" xr:uid="{00000000-0005-0000-0000-00007A090000}"/>
    <cellStyle name="Normal 4 4 3" xfId="2186" xr:uid="{00000000-0005-0000-0000-00007B090000}"/>
    <cellStyle name="Normal 4 4 4" xfId="2187" xr:uid="{00000000-0005-0000-0000-00007C090000}"/>
    <cellStyle name="Normal 4 4 5" xfId="2188" xr:uid="{00000000-0005-0000-0000-00007D090000}"/>
    <cellStyle name="Normal 4 4 6" xfId="2189" xr:uid="{00000000-0005-0000-0000-00007E090000}"/>
    <cellStyle name="Normal 4 5" xfId="2190" xr:uid="{00000000-0005-0000-0000-00007F090000}"/>
    <cellStyle name="Normal 4 5 2" xfId="2191" xr:uid="{00000000-0005-0000-0000-000080090000}"/>
    <cellStyle name="Normal 4 5 2 2" xfId="2192" xr:uid="{00000000-0005-0000-0000-000081090000}"/>
    <cellStyle name="Normal 4 5 2 3" xfId="2193" xr:uid="{00000000-0005-0000-0000-000082090000}"/>
    <cellStyle name="Normal 4 5 2 4" xfId="2194" xr:uid="{00000000-0005-0000-0000-000083090000}"/>
    <cellStyle name="Normal 4 5 2 5" xfId="2195" xr:uid="{00000000-0005-0000-0000-000084090000}"/>
    <cellStyle name="Normal 4 5 3" xfId="2196" xr:uid="{00000000-0005-0000-0000-000085090000}"/>
    <cellStyle name="Normal 4 5 4" xfId="2197" xr:uid="{00000000-0005-0000-0000-000086090000}"/>
    <cellStyle name="Normal 4 5 5" xfId="2198" xr:uid="{00000000-0005-0000-0000-000087090000}"/>
    <cellStyle name="Normal 4 5 6" xfId="2199" xr:uid="{00000000-0005-0000-0000-000088090000}"/>
    <cellStyle name="Normal 4 6" xfId="2200" xr:uid="{00000000-0005-0000-0000-000089090000}"/>
    <cellStyle name="Normal 4 7" xfId="2201" xr:uid="{00000000-0005-0000-0000-00008A090000}"/>
    <cellStyle name="Normal 4 8" xfId="2202" xr:uid="{00000000-0005-0000-0000-00008B090000}"/>
    <cellStyle name="Normal 4 9" xfId="2203" xr:uid="{00000000-0005-0000-0000-00008C090000}"/>
    <cellStyle name="Normal 40" xfId="2204" xr:uid="{00000000-0005-0000-0000-00008D090000}"/>
    <cellStyle name="Normal 40 2" xfId="2205" xr:uid="{00000000-0005-0000-0000-00008E090000}"/>
    <cellStyle name="Normal 41" xfId="2206" xr:uid="{00000000-0005-0000-0000-00008F090000}"/>
    <cellStyle name="Normal 42" xfId="2207" xr:uid="{00000000-0005-0000-0000-000090090000}"/>
    <cellStyle name="Normal 43" xfId="2208" xr:uid="{00000000-0005-0000-0000-000091090000}"/>
    <cellStyle name="Normal 44" xfId="2209" xr:uid="{00000000-0005-0000-0000-000092090000}"/>
    <cellStyle name="Normal 45" xfId="2210" xr:uid="{00000000-0005-0000-0000-000093090000}"/>
    <cellStyle name="Normal 46" xfId="2211" xr:uid="{00000000-0005-0000-0000-000094090000}"/>
    <cellStyle name="Normal 47" xfId="2212" xr:uid="{00000000-0005-0000-0000-000095090000}"/>
    <cellStyle name="Normal 48" xfId="2213" xr:uid="{00000000-0005-0000-0000-000096090000}"/>
    <cellStyle name="Normal 49" xfId="2214" xr:uid="{00000000-0005-0000-0000-000097090000}"/>
    <cellStyle name="Normal 5" xfId="2215" xr:uid="{00000000-0005-0000-0000-000098090000}"/>
    <cellStyle name="Normal 5 2" xfId="2216" xr:uid="{00000000-0005-0000-0000-000099090000}"/>
    <cellStyle name="Normal 5 2 2" xfId="2217" xr:uid="{00000000-0005-0000-0000-00009A090000}"/>
    <cellStyle name="Normal 5 3" xfId="2218" xr:uid="{00000000-0005-0000-0000-00009B090000}"/>
    <cellStyle name="Normal 5 4" xfId="2219" xr:uid="{00000000-0005-0000-0000-00009C090000}"/>
    <cellStyle name="Normal 5 5" xfId="2220" xr:uid="{00000000-0005-0000-0000-00009D090000}"/>
    <cellStyle name="Normal 5 6" xfId="2221" xr:uid="{00000000-0005-0000-0000-00009E090000}"/>
    <cellStyle name="Normal 50" xfId="2222" xr:uid="{00000000-0005-0000-0000-00009F090000}"/>
    <cellStyle name="Normal 51" xfId="2223" xr:uid="{00000000-0005-0000-0000-0000A0090000}"/>
    <cellStyle name="Normal 52" xfId="2224" xr:uid="{00000000-0005-0000-0000-0000A1090000}"/>
    <cellStyle name="Normal 53" xfId="2225" xr:uid="{00000000-0005-0000-0000-0000A2090000}"/>
    <cellStyle name="Normal 54" xfId="2226" xr:uid="{00000000-0005-0000-0000-0000A3090000}"/>
    <cellStyle name="Normal 55" xfId="2227" xr:uid="{00000000-0005-0000-0000-0000A4090000}"/>
    <cellStyle name="Normal 56" xfId="2228" xr:uid="{00000000-0005-0000-0000-0000A5090000}"/>
    <cellStyle name="Normal 57" xfId="2229" xr:uid="{00000000-0005-0000-0000-0000A6090000}"/>
    <cellStyle name="Normal 58" xfId="2230" xr:uid="{00000000-0005-0000-0000-0000A7090000}"/>
    <cellStyle name="Normal 59" xfId="2231" xr:uid="{00000000-0005-0000-0000-0000A8090000}"/>
    <cellStyle name="Normal 6" xfId="2232" xr:uid="{00000000-0005-0000-0000-0000A9090000}"/>
    <cellStyle name="Normal 6 10" xfId="2233" xr:uid="{00000000-0005-0000-0000-0000AA090000}"/>
    <cellStyle name="Normal 6 2" xfId="2234" xr:uid="{00000000-0005-0000-0000-0000AB090000}"/>
    <cellStyle name="Normal 6 2 2" xfId="2235" xr:uid="{00000000-0005-0000-0000-0000AC090000}"/>
    <cellStyle name="Normal 6 2 2 2" xfId="2236" xr:uid="{00000000-0005-0000-0000-0000AD090000}"/>
    <cellStyle name="Normal 6 2 2 3" xfId="2237" xr:uid="{00000000-0005-0000-0000-0000AE090000}"/>
    <cellStyle name="Normal 6 2 2 4" xfId="2238" xr:uid="{00000000-0005-0000-0000-0000AF090000}"/>
    <cellStyle name="Normal 6 2 2 5" xfId="2239" xr:uid="{00000000-0005-0000-0000-0000B0090000}"/>
    <cellStyle name="Normal 6 2 3" xfId="2240" xr:uid="{00000000-0005-0000-0000-0000B1090000}"/>
    <cellStyle name="Normal 6 2 4" xfId="2241" xr:uid="{00000000-0005-0000-0000-0000B2090000}"/>
    <cellStyle name="Normal 6 2 5" xfId="2242" xr:uid="{00000000-0005-0000-0000-0000B3090000}"/>
    <cellStyle name="Normal 6 2 6" xfId="2243" xr:uid="{00000000-0005-0000-0000-0000B4090000}"/>
    <cellStyle name="Normal 6 3" xfId="2244" xr:uid="{00000000-0005-0000-0000-0000B5090000}"/>
    <cellStyle name="Normal 6 3 2" xfId="2245" xr:uid="{00000000-0005-0000-0000-0000B6090000}"/>
    <cellStyle name="Normal 6 3 2 2" xfId="2246" xr:uid="{00000000-0005-0000-0000-0000B7090000}"/>
    <cellStyle name="Normal 6 3 2 3" xfId="2247" xr:uid="{00000000-0005-0000-0000-0000B8090000}"/>
    <cellStyle name="Normal 6 3 2 4" xfId="2248" xr:uid="{00000000-0005-0000-0000-0000B9090000}"/>
    <cellStyle name="Normal 6 3 2 5" xfId="2249" xr:uid="{00000000-0005-0000-0000-0000BA090000}"/>
    <cellStyle name="Normal 6 3 3" xfId="2250" xr:uid="{00000000-0005-0000-0000-0000BB090000}"/>
    <cellStyle name="Normal 6 3 4" xfId="2251" xr:uid="{00000000-0005-0000-0000-0000BC090000}"/>
    <cellStyle name="Normal 6 3 5" xfId="2252" xr:uid="{00000000-0005-0000-0000-0000BD090000}"/>
    <cellStyle name="Normal 6 3 6" xfId="2253" xr:uid="{00000000-0005-0000-0000-0000BE090000}"/>
    <cellStyle name="Normal 6 4" xfId="2254" xr:uid="{00000000-0005-0000-0000-0000BF090000}"/>
    <cellStyle name="Normal 6 4 2" xfId="2255" xr:uid="{00000000-0005-0000-0000-0000C0090000}"/>
    <cellStyle name="Normal 6 4 2 2" xfId="2256" xr:uid="{00000000-0005-0000-0000-0000C1090000}"/>
    <cellStyle name="Normal 6 4 2 3" xfId="2257" xr:uid="{00000000-0005-0000-0000-0000C2090000}"/>
    <cellStyle name="Normal 6 4 2 4" xfId="2258" xr:uid="{00000000-0005-0000-0000-0000C3090000}"/>
    <cellStyle name="Normal 6 4 2 5" xfId="2259" xr:uid="{00000000-0005-0000-0000-0000C4090000}"/>
    <cellStyle name="Normal 6 4 3" xfId="2260" xr:uid="{00000000-0005-0000-0000-0000C5090000}"/>
    <cellStyle name="Normal 6 4 4" xfId="2261" xr:uid="{00000000-0005-0000-0000-0000C6090000}"/>
    <cellStyle name="Normal 6 4 5" xfId="2262" xr:uid="{00000000-0005-0000-0000-0000C7090000}"/>
    <cellStyle name="Normal 6 4 6" xfId="2263" xr:uid="{00000000-0005-0000-0000-0000C8090000}"/>
    <cellStyle name="Normal 6 5" xfId="2264" xr:uid="{00000000-0005-0000-0000-0000C9090000}"/>
    <cellStyle name="Normal 6 5 2" xfId="2265" xr:uid="{00000000-0005-0000-0000-0000CA090000}"/>
    <cellStyle name="Normal 6 5 2 2" xfId="2266" xr:uid="{00000000-0005-0000-0000-0000CB090000}"/>
    <cellStyle name="Normal 6 5 2 3" xfId="2267" xr:uid="{00000000-0005-0000-0000-0000CC090000}"/>
    <cellStyle name="Normal 6 5 2 4" xfId="2268" xr:uid="{00000000-0005-0000-0000-0000CD090000}"/>
    <cellStyle name="Normal 6 5 2 5" xfId="2269" xr:uid="{00000000-0005-0000-0000-0000CE090000}"/>
    <cellStyle name="Normal 6 5 3" xfId="2270" xr:uid="{00000000-0005-0000-0000-0000CF090000}"/>
    <cellStyle name="Normal 6 5 4" xfId="2271" xr:uid="{00000000-0005-0000-0000-0000D0090000}"/>
    <cellStyle name="Normal 6 5 5" xfId="2272" xr:uid="{00000000-0005-0000-0000-0000D1090000}"/>
    <cellStyle name="Normal 6 5 6" xfId="2273" xr:uid="{00000000-0005-0000-0000-0000D2090000}"/>
    <cellStyle name="Normal 6 6" xfId="2274" xr:uid="{00000000-0005-0000-0000-0000D3090000}"/>
    <cellStyle name="Normal 6 6 2" xfId="2275" xr:uid="{00000000-0005-0000-0000-0000D4090000}"/>
    <cellStyle name="Normal 6 6 3" xfId="2276" xr:uid="{00000000-0005-0000-0000-0000D5090000}"/>
    <cellStyle name="Normal 6 6 4" xfId="2277" xr:uid="{00000000-0005-0000-0000-0000D6090000}"/>
    <cellStyle name="Normal 6 6 5" xfId="2278" xr:uid="{00000000-0005-0000-0000-0000D7090000}"/>
    <cellStyle name="Normal 6 7" xfId="2279" xr:uid="{00000000-0005-0000-0000-0000D8090000}"/>
    <cellStyle name="Normal 6 8" xfId="2280" xr:uid="{00000000-0005-0000-0000-0000D9090000}"/>
    <cellStyle name="Normal 6 9" xfId="2281" xr:uid="{00000000-0005-0000-0000-0000DA090000}"/>
    <cellStyle name="Normal 60" xfId="2282" xr:uid="{00000000-0005-0000-0000-0000DB090000}"/>
    <cellStyle name="Normal 61" xfId="2283" xr:uid="{00000000-0005-0000-0000-0000DC090000}"/>
    <cellStyle name="Normal 62" xfId="2284" xr:uid="{00000000-0005-0000-0000-0000DD090000}"/>
    <cellStyle name="Normal 63" xfId="2285" xr:uid="{00000000-0005-0000-0000-0000DE090000}"/>
    <cellStyle name="Normal 64" xfId="2286" xr:uid="{00000000-0005-0000-0000-0000DF090000}"/>
    <cellStyle name="Normal 65" xfId="2287" xr:uid="{00000000-0005-0000-0000-0000E0090000}"/>
    <cellStyle name="Normal 66" xfId="2288" xr:uid="{00000000-0005-0000-0000-0000E1090000}"/>
    <cellStyle name="Normal 67" xfId="2289" xr:uid="{00000000-0005-0000-0000-0000E2090000}"/>
    <cellStyle name="Normal 68" xfId="2290" xr:uid="{00000000-0005-0000-0000-0000E3090000}"/>
    <cellStyle name="Normal 69" xfId="2291" xr:uid="{00000000-0005-0000-0000-0000E4090000}"/>
    <cellStyle name="Normal 7" xfId="2292" xr:uid="{00000000-0005-0000-0000-0000E5090000}"/>
    <cellStyle name="Normal 7 2" xfId="2293" xr:uid="{00000000-0005-0000-0000-0000E6090000}"/>
    <cellStyle name="Normal 7 3" xfId="2294" xr:uid="{00000000-0005-0000-0000-0000E7090000}"/>
    <cellStyle name="Normal 7 4" xfId="2295" xr:uid="{00000000-0005-0000-0000-0000E8090000}"/>
    <cellStyle name="Normal 7 5" xfId="2296" xr:uid="{00000000-0005-0000-0000-0000E9090000}"/>
    <cellStyle name="Normal 70" xfId="2297" xr:uid="{00000000-0005-0000-0000-0000EA090000}"/>
    <cellStyle name="Normal 71" xfId="2298" xr:uid="{00000000-0005-0000-0000-0000EB090000}"/>
    <cellStyle name="Normal 72" xfId="2299" xr:uid="{00000000-0005-0000-0000-0000EC090000}"/>
    <cellStyle name="Normal 73" xfId="2300" xr:uid="{00000000-0005-0000-0000-0000ED090000}"/>
    <cellStyle name="Normal 8" xfId="2301" xr:uid="{00000000-0005-0000-0000-0000EE090000}"/>
    <cellStyle name="Normal 8 2" xfId="2302" xr:uid="{00000000-0005-0000-0000-0000EF090000}"/>
    <cellStyle name="Normal 8 2 2" xfId="2303" xr:uid="{00000000-0005-0000-0000-0000F0090000}"/>
    <cellStyle name="Normal 8 2 3" xfId="2304" xr:uid="{00000000-0005-0000-0000-0000F1090000}"/>
    <cellStyle name="Normal 8 2 4" xfId="2305" xr:uid="{00000000-0005-0000-0000-0000F2090000}"/>
    <cellStyle name="Normal 8 2 5" xfId="2306" xr:uid="{00000000-0005-0000-0000-0000F3090000}"/>
    <cellStyle name="Normal 8 3" xfId="2307" xr:uid="{00000000-0005-0000-0000-0000F4090000}"/>
    <cellStyle name="Normal 8 4" xfId="2308" xr:uid="{00000000-0005-0000-0000-0000F5090000}"/>
    <cellStyle name="Normal 8 5" xfId="2309" xr:uid="{00000000-0005-0000-0000-0000F6090000}"/>
    <cellStyle name="Normal 8 6" xfId="2310" xr:uid="{00000000-0005-0000-0000-0000F7090000}"/>
    <cellStyle name="Normal 9" xfId="2311" xr:uid="{00000000-0005-0000-0000-0000F8090000}"/>
    <cellStyle name="Normal 9 2" xfId="2312" xr:uid="{00000000-0005-0000-0000-0000F9090000}"/>
    <cellStyle name="Normal 9 2 2" xfId="2313" xr:uid="{00000000-0005-0000-0000-0000FA090000}"/>
    <cellStyle name="Normal 9 2 3" xfId="2314" xr:uid="{00000000-0005-0000-0000-0000FB090000}"/>
    <cellStyle name="Normal 9 2 4" xfId="2315" xr:uid="{00000000-0005-0000-0000-0000FC090000}"/>
    <cellStyle name="Normal 9 2 5" xfId="2316" xr:uid="{00000000-0005-0000-0000-0000FD090000}"/>
    <cellStyle name="Normal 9 3" xfId="2317" xr:uid="{00000000-0005-0000-0000-0000FE090000}"/>
    <cellStyle name="Normal 9 4" xfId="2318" xr:uid="{00000000-0005-0000-0000-0000FF090000}"/>
    <cellStyle name="Normal 9 5" xfId="2319" xr:uid="{00000000-0005-0000-0000-0000000A0000}"/>
    <cellStyle name="Normal 9 6" xfId="2320" xr:uid="{00000000-0005-0000-0000-0000010A0000}"/>
    <cellStyle name="Notas 10" xfId="2321" xr:uid="{00000000-0005-0000-0000-0000020A0000}"/>
    <cellStyle name="Notas 10 2" xfId="2322" xr:uid="{00000000-0005-0000-0000-0000030A0000}"/>
    <cellStyle name="Notas 10 2 2" xfId="2323" xr:uid="{00000000-0005-0000-0000-0000040A0000}"/>
    <cellStyle name="Notas 10 2 3" xfId="2324" xr:uid="{00000000-0005-0000-0000-0000050A0000}"/>
    <cellStyle name="Notas 10 2 4" xfId="2325" xr:uid="{00000000-0005-0000-0000-0000060A0000}"/>
    <cellStyle name="Notas 10 2 5" xfId="2326" xr:uid="{00000000-0005-0000-0000-0000070A0000}"/>
    <cellStyle name="Notas 10 3" xfId="2327" xr:uid="{00000000-0005-0000-0000-0000080A0000}"/>
    <cellStyle name="Notas 10 4" xfId="2328" xr:uid="{00000000-0005-0000-0000-0000090A0000}"/>
    <cellStyle name="Notas 10 5" xfId="2329" xr:uid="{00000000-0005-0000-0000-00000A0A0000}"/>
    <cellStyle name="Notas 10 6" xfId="2330" xr:uid="{00000000-0005-0000-0000-00000B0A0000}"/>
    <cellStyle name="Notas 11" xfId="2331" xr:uid="{00000000-0005-0000-0000-00000C0A0000}"/>
    <cellStyle name="Notas 11 2" xfId="2332" xr:uid="{00000000-0005-0000-0000-00000D0A0000}"/>
    <cellStyle name="Notas 11 2 2" xfId="2333" xr:uid="{00000000-0005-0000-0000-00000E0A0000}"/>
    <cellStyle name="Notas 11 2 3" xfId="2334" xr:uid="{00000000-0005-0000-0000-00000F0A0000}"/>
    <cellStyle name="Notas 11 2 4" xfId="2335" xr:uid="{00000000-0005-0000-0000-0000100A0000}"/>
    <cellStyle name="Notas 11 2 5" xfId="2336" xr:uid="{00000000-0005-0000-0000-0000110A0000}"/>
    <cellStyle name="Notas 11 3" xfId="2337" xr:uid="{00000000-0005-0000-0000-0000120A0000}"/>
    <cellStyle name="Notas 11 4" xfId="2338" xr:uid="{00000000-0005-0000-0000-0000130A0000}"/>
    <cellStyle name="Notas 11 5" xfId="2339" xr:uid="{00000000-0005-0000-0000-0000140A0000}"/>
    <cellStyle name="Notas 11 6" xfId="2340" xr:uid="{00000000-0005-0000-0000-0000150A0000}"/>
    <cellStyle name="Notas 12" xfId="2341" xr:uid="{00000000-0005-0000-0000-0000160A0000}"/>
    <cellStyle name="Notas 12 2" xfId="2342" xr:uid="{00000000-0005-0000-0000-0000170A0000}"/>
    <cellStyle name="Notas 12 2 2" xfId="2343" xr:uid="{00000000-0005-0000-0000-0000180A0000}"/>
    <cellStyle name="Notas 12 2 3" xfId="2344" xr:uid="{00000000-0005-0000-0000-0000190A0000}"/>
    <cellStyle name="Notas 12 2 4" xfId="2345" xr:uid="{00000000-0005-0000-0000-00001A0A0000}"/>
    <cellStyle name="Notas 12 2 5" xfId="2346" xr:uid="{00000000-0005-0000-0000-00001B0A0000}"/>
    <cellStyle name="Notas 12 3" xfId="2347" xr:uid="{00000000-0005-0000-0000-00001C0A0000}"/>
    <cellStyle name="Notas 12 4" xfId="2348" xr:uid="{00000000-0005-0000-0000-00001D0A0000}"/>
    <cellStyle name="Notas 12 5" xfId="2349" xr:uid="{00000000-0005-0000-0000-00001E0A0000}"/>
    <cellStyle name="Notas 12 6" xfId="2350" xr:uid="{00000000-0005-0000-0000-00001F0A0000}"/>
    <cellStyle name="Notas 13" xfId="2351" xr:uid="{00000000-0005-0000-0000-0000200A0000}"/>
    <cellStyle name="Notas 13 2" xfId="2352" xr:uid="{00000000-0005-0000-0000-0000210A0000}"/>
    <cellStyle name="Notas 13 2 2" xfId="2353" xr:uid="{00000000-0005-0000-0000-0000220A0000}"/>
    <cellStyle name="Notas 13 2 3" xfId="2354" xr:uid="{00000000-0005-0000-0000-0000230A0000}"/>
    <cellStyle name="Notas 13 2 4" xfId="2355" xr:uid="{00000000-0005-0000-0000-0000240A0000}"/>
    <cellStyle name="Notas 13 2 5" xfId="2356" xr:uid="{00000000-0005-0000-0000-0000250A0000}"/>
    <cellStyle name="Notas 13 3" xfId="2357" xr:uid="{00000000-0005-0000-0000-0000260A0000}"/>
    <cellStyle name="Notas 13 4" xfId="2358" xr:uid="{00000000-0005-0000-0000-0000270A0000}"/>
    <cellStyle name="Notas 13 5" xfId="2359" xr:uid="{00000000-0005-0000-0000-0000280A0000}"/>
    <cellStyle name="Notas 13 6" xfId="2360" xr:uid="{00000000-0005-0000-0000-0000290A0000}"/>
    <cellStyle name="Notas 14" xfId="2361" xr:uid="{00000000-0005-0000-0000-00002A0A0000}"/>
    <cellStyle name="Notas 14 2" xfId="2362" xr:uid="{00000000-0005-0000-0000-00002B0A0000}"/>
    <cellStyle name="Notas 14 2 2" xfId="2363" xr:uid="{00000000-0005-0000-0000-00002C0A0000}"/>
    <cellStyle name="Notas 14 2 3" xfId="2364" xr:uid="{00000000-0005-0000-0000-00002D0A0000}"/>
    <cellStyle name="Notas 14 2 4" xfId="2365" xr:uid="{00000000-0005-0000-0000-00002E0A0000}"/>
    <cellStyle name="Notas 14 2 5" xfId="2366" xr:uid="{00000000-0005-0000-0000-00002F0A0000}"/>
    <cellStyle name="Notas 14 3" xfId="2367" xr:uid="{00000000-0005-0000-0000-0000300A0000}"/>
    <cellStyle name="Notas 14 4" xfId="2368" xr:uid="{00000000-0005-0000-0000-0000310A0000}"/>
    <cellStyle name="Notas 14 5" xfId="2369" xr:uid="{00000000-0005-0000-0000-0000320A0000}"/>
    <cellStyle name="Notas 14 6" xfId="2370" xr:uid="{00000000-0005-0000-0000-0000330A0000}"/>
    <cellStyle name="Notas 15" xfId="2371" xr:uid="{00000000-0005-0000-0000-0000340A0000}"/>
    <cellStyle name="Notas 15 2" xfId="2372" xr:uid="{00000000-0005-0000-0000-0000350A0000}"/>
    <cellStyle name="Notas 15 3" xfId="2373" xr:uid="{00000000-0005-0000-0000-0000360A0000}"/>
    <cellStyle name="Notas 15 4" xfId="2374" xr:uid="{00000000-0005-0000-0000-0000370A0000}"/>
    <cellStyle name="Notas 15 5" xfId="2375" xr:uid="{00000000-0005-0000-0000-0000380A0000}"/>
    <cellStyle name="Notas 16" xfId="2376" xr:uid="{00000000-0005-0000-0000-0000390A0000}"/>
    <cellStyle name="Notas 16 2" xfId="2377" xr:uid="{00000000-0005-0000-0000-00003A0A0000}"/>
    <cellStyle name="Notas 16 3" xfId="2378" xr:uid="{00000000-0005-0000-0000-00003B0A0000}"/>
    <cellStyle name="Notas 16 4" xfId="2379" xr:uid="{00000000-0005-0000-0000-00003C0A0000}"/>
    <cellStyle name="Notas 16 5" xfId="2380" xr:uid="{00000000-0005-0000-0000-00003D0A0000}"/>
    <cellStyle name="Notas 17" xfId="2381" xr:uid="{00000000-0005-0000-0000-00003E0A0000}"/>
    <cellStyle name="Notas 17 2" xfId="2382" xr:uid="{00000000-0005-0000-0000-00003F0A0000}"/>
    <cellStyle name="Notas 17 3" xfId="2383" xr:uid="{00000000-0005-0000-0000-0000400A0000}"/>
    <cellStyle name="Notas 17 4" xfId="2384" xr:uid="{00000000-0005-0000-0000-0000410A0000}"/>
    <cellStyle name="Notas 17 5" xfId="2385" xr:uid="{00000000-0005-0000-0000-0000420A0000}"/>
    <cellStyle name="Notas 18" xfId="2386" xr:uid="{00000000-0005-0000-0000-0000430A0000}"/>
    <cellStyle name="Notas 18 2" xfId="2387" xr:uid="{00000000-0005-0000-0000-0000440A0000}"/>
    <cellStyle name="Notas 18 3" xfId="2388" xr:uid="{00000000-0005-0000-0000-0000450A0000}"/>
    <cellStyle name="Notas 18 4" xfId="2389" xr:uid="{00000000-0005-0000-0000-0000460A0000}"/>
    <cellStyle name="Notas 18 5" xfId="2390" xr:uid="{00000000-0005-0000-0000-0000470A0000}"/>
    <cellStyle name="Notas 19" xfId="2391" xr:uid="{00000000-0005-0000-0000-0000480A0000}"/>
    <cellStyle name="Notas 19 2" xfId="2392" xr:uid="{00000000-0005-0000-0000-0000490A0000}"/>
    <cellStyle name="Notas 19 3" xfId="2393" xr:uid="{00000000-0005-0000-0000-00004A0A0000}"/>
    <cellStyle name="Notas 19 4" xfId="2394" xr:uid="{00000000-0005-0000-0000-00004B0A0000}"/>
    <cellStyle name="Notas 19 5" xfId="2395" xr:uid="{00000000-0005-0000-0000-00004C0A0000}"/>
    <cellStyle name="Notas 2" xfId="2396" xr:uid="{00000000-0005-0000-0000-00004D0A0000}"/>
    <cellStyle name="Notas 2 10" xfId="2397" xr:uid="{00000000-0005-0000-0000-00004E0A0000}"/>
    <cellStyle name="Notas 2 2" xfId="2398" xr:uid="{00000000-0005-0000-0000-00004F0A0000}"/>
    <cellStyle name="Notas 2 2 2" xfId="2399" xr:uid="{00000000-0005-0000-0000-0000500A0000}"/>
    <cellStyle name="Notas 2 2 2 2" xfId="2400" xr:uid="{00000000-0005-0000-0000-0000510A0000}"/>
    <cellStyle name="Notas 2 2 2 3" xfId="2401" xr:uid="{00000000-0005-0000-0000-0000520A0000}"/>
    <cellStyle name="Notas 2 2 2 4" xfId="2402" xr:uid="{00000000-0005-0000-0000-0000530A0000}"/>
    <cellStyle name="Notas 2 2 2 5" xfId="2403" xr:uid="{00000000-0005-0000-0000-0000540A0000}"/>
    <cellStyle name="Notas 2 2 3" xfId="2404" xr:uid="{00000000-0005-0000-0000-0000550A0000}"/>
    <cellStyle name="Notas 2 2 4" xfId="2405" xr:uid="{00000000-0005-0000-0000-0000560A0000}"/>
    <cellStyle name="Notas 2 2 5" xfId="2406" xr:uid="{00000000-0005-0000-0000-0000570A0000}"/>
    <cellStyle name="Notas 2 2 6" xfId="2407" xr:uid="{00000000-0005-0000-0000-0000580A0000}"/>
    <cellStyle name="Notas 2 3" xfId="2408" xr:uid="{00000000-0005-0000-0000-0000590A0000}"/>
    <cellStyle name="Notas 2 3 2" xfId="2409" xr:uid="{00000000-0005-0000-0000-00005A0A0000}"/>
    <cellStyle name="Notas 2 3 2 2" xfId="2410" xr:uid="{00000000-0005-0000-0000-00005B0A0000}"/>
    <cellStyle name="Notas 2 3 2 3" xfId="2411" xr:uid="{00000000-0005-0000-0000-00005C0A0000}"/>
    <cellStyle name="Notas 2 3 2 4" xfId="2412" xr:uid="{00000000-0005-0000-0000-00005D0A0000}"/>
    <cellStyle name="Notas 2 3 2 5" xfId="2413" xr:uid="{00000000-0005-0000-0000-00005E0A0000}"/>
    <cellStyle name="Notas 2 3 3" xfId="2414" xr:uid="{00000000-0005-0000-0000-00005F0A0000}"/>
    <cellStyle name="Notas 2 3 4" xfId="2415" xr:uid="{00000000-0005-0000-0000-0000600A0000}"/>
    <cellStyle name="Notas 2 3 5" xfId="2416" xr:uid="{00000000-0005-0000-0000-0000610A0000}"/>
    <cellStyle name="Notas 2 3 6" xfId="2417" xr:uid="{00000000-0005-0000-0000-0000620A0000}"/>
    <cellStyle name="Notas 2 4" xfId="2418" xr:uid="{00000000-0005-0000-0000-0000630A0000}"/>
    <cellStyle name="Notas 2 4 2" xfId="2419" xr:uid="{00000000-0005-0000-0000-0000640A0000}"/>
    <cellStyle name="Notas 2 4 2 2" xfId="2420" xr:uid="{00000000-0005-0000-0000-0000650A0000}"/>
    <cellStyle name="Notas 2 4 2 3" xfId="2421" xr:uid="{00000000-0005-0000-0000-0000660A0000}"/>
    <cellStyle name="Notas 2 4 2 4" xfId="2422" xr:uid="{00000000-0005-0000-0000-0000670A0000}"/>
    <cellStyle name="Notas 2 4 2 5" xfId="2423" xr:uid="{00000000-0005-0000-0000-0000680A0000}"/>
    <cellStyle name="Notas 2 4 3" xfId="2424" xr:uid="{00000000-0005-0000-0000-0000690A0000}"/>
    <cellStyle name="Notas 2 4 4" xfId="2425" xr:uid="{00000000-0005-0000-0000-00006A0A0000}"/>
    <cellStyle name="Notas 2 4 5" xfId="2426" xr:uid="{00000000-0005-0000-0000-00006B0A0000}"/>
    <cellStyle name="Notas 2 4 6" xfId="2427" xr:uid="{00000000-0005-0000-0000-00006C0A0000}"/>
    <cellStyle name="Notas 2 5" xfId="2428" xr:uid="{00000000-0005-0000-0000-00006D0A0000}"/>
    <cellStyle name="Notas 2 5 2" xfId="2429" xr:uid="{00000000-0005-0000-0000-00006E0A0000}"/>
    <cellStyle name="Notas 2 5 2 2" xfId="2430" xr:uid="{00000000-0005-0000-0000-00006F0A0000}"/>
    <cellStyle name="Notas 2 5 2 3" xfId="2431" xr:uid="{00000000-0005-0000-0000-0000700A0000}"/>
    <cellStyle name="Notas 2 5 2 4" xfId="2432" xr:uid="{00000000-0005-0000-0000-0000710A0000}"/>
    <cellStyle name="Notas 2 5 2 5" xfId="2433" xr:uid="{00000000-0005-0000-0000-0000720A0000}"/>
    <cellStyle name="Notas 2 5 3" xfId="2434" xr:uid="{00000000-0005-0000-0000-0000730A0000}"/>
    <cellStyle name="Notas 2 5 4" xfId="2435" xr:uid="{00000000-0005-0000-0000-0000740A0000}"/>
    <cellStyle name="Notas 2 5 5" xfId="2436" xr:uid="{00000000-0005-0000-0000-0000750A0000}"/>
    <cellStyle name="Notas 2 5 6" xfId="2437" xr:uid="{00000000-0005-0000-0000-0000760A0000}"/>
    <cellStyle name="Notas 2 6" xfId="2438" xr:uid="{00000000-0005-0000-0000-0000770A0000}"/>
    <cellStyle name="Notas 2 6 2" xfId="2439" xr:uid="{00000000-0005-0000-0000-0000780A0000}"/>
    <cellStyle name="Notas 2 6 3" xfId="2440" xr:uid="{00000000-0005-0000-0000-0000790A0000}"/>
    <cellStyle name="Notas 2 6 4" xfId="2441" xr:uid="{00000000-0005-0000-0000-00007A0A0000}"/>
    <cellStyle name="Notas 2 6 5" xfId="2442" xr:uid="{00000000-0005-0000-0000-00007B0A0000}"/>
    <cellStyle name="Notas 2 7" xfId="2443" xr:uid="{00000000-0005-0000-0000-00007C0A0000}"/>
    <cellStyle name="Notas 2 8" xfId="2444" xr:uid="{00000000-0005-0000-0000-00007D0A0000}"/>
    <cellStyle name="Notas 2 9" xfId="2445" xr:uid="{00000000-0005-0000-0000-00007E0A0000}"/>
    <cellStyle name="Notas 20" xfId="2446" xr:uid="{00000000-0005-0000-0000-00007F0A0000}"/>
    <cellStyle name="Notas 20 2" xfId="2447" xr:uid="{00000000-0005-0000-0000-0000800A0000}"/>
    <cellStyle name="Notas 20 3" xfId="2448" xr:uid="{00000000-0005-0000-0000-0000810A0000}"/>
    <cellStyle name="Notas 20 4" xfId="2449" xr:uid="{00000000-0005-0000-0000-0000820A0000}"/>
    <cellStyle name="Notas 20 5" xfId="2450" xr:uid="{00000000-0005-0000-0000-0000830A0000}"/>
    <cellStyle name="Notas 21" xfId="2451" xr:uid="{00000000-0005-0000-0000-0000840A0000}"/>
    <cellStyle name="Notas 21 2" xfId="2452" xr:uid="{00000000-0005-0000-0000-0000850A0000}"/>
    <cellStyle name="Notas 21 3" xfId="2453" xr:uid="{00000000-0005-0000-0000-0000860A0000}"/>
    <cellStyle name="Notas 21 4" xfId="2454" xr:uid="{00000000-0005-0000-0000-0000870A0000}"/>
    <cellStyle name="Notas 21 5" xfId="2455" xr:uid="{00000000-0005-0000-0000-0000880A0000}"/>
    <cellStyle name="Notas 22" xfId="2456" xr:uid="{00000000-0005-0000-0000-0000890A0000}"/>
    <cellStyle name="Notas 22 2" xfId="2457" xr:uid="{00000000-0005-0000-0000-00008A0A0000}"/>
    <cellStyle name="Notas 22 3" xfId="2458" xr:uid="{00000000-0005-0000-0000-00008B0A0000}"/>
    <cellStyle name="Notas 22 4" xfId="2459" xr:uid="{00000000-0005-0000-0000-00008C0A0000}"/>
    <cellStyle name="Notas 22 5" xfId="2460" xr:uid="{00000000-0005-0000-0000-00008D0A0000}"/>
    <cellStyle name="Notas 23" xfId="2461" xr:uid="{00000000-0005-0000-0000-00008E0A0000}"/>
    <cellStyle name="Notas 24" xfId="2462" xr:uid="{00000000-0005-0000-0000-00008F0A0000}"/>
    <cellStyle name="Notas 25" xfId="2463" xr:uid="{00000000-0005-0000-0000-0000900A0000}"/>
    <cellStyle name="Notas 26" xfId="2464" xr:uid="{00000000-0005-0000-0000-0000910A0000}"/>
    <cellStyle name="Notas 27" xfId="2465" xr:uid="{00000000-0005-0000-0000-0000920A0000}"/>
    <cellStyle name="Notas 28" xfId="2466" xr:uid="{00000000-0005-0000-0000-0000930A0000}"/>
    <cellStyle name="Notas 29" xfId="2467" xr:uid="{00000000-0005-0000-0000-0000940A0000}"/>
    <cellStyle name="Notas 3" xfId="2468" xr:uid="{00000000-0005-0000-0000-0000950A0000}"/>
    <cellStyle name="Notas 3 10" xfId="2469" xr:uid="{00000000-0005-0000-0000-0000960A0000}"/>
    <cellStyle name="Notas 3 2" xfId="2470" xr:uid="{00000000-0005-0000-0000-0000970A0000}"/>
    <cellStyle name="Notas 3 2 2" xfId="2471" xr:uid="{00000000-0005-0000-0000-0000980A0000}"/>
    <cellStyle name="Notas 3 2 2 2" xfId="2472" xr:uid="{00000000-0005-0000-0000-0000990A0000}"/>
    <cellStyle name="Notas 3 2 2 3" xfId="2473" xr:uid="{00000000-0005-0000-0000-00009A0A0000}"/>
    <cellStyle name="Notas 3 2 2 4" xfId="2474" xr:uid="{00000000-0005-0000-0000-00009B0A0000}"/>
    <cellStyle name="Notas 3 2 2 5" xfId="2475" xr:uid="{00000000-0005-0000-0000-00009C0A0000}"/>
    <cellStyle name="Notas 3 2 3" xfId="2476" xr:uid="{00000000-0005-0000-0000-00009D0A0000}"/>
    <cellStyle name="Notas 3 2 4" xfId="2477" xr:uid="{00000000-0005-0000-0000-00009E0A0000}"/>
    <cellStyle name="Notas 3 2 5" xfId="2478" xr:uid="{00000000-0005-0000-0000-00009F0A0000}"/>
    <cellStyle name="Notas 3 2 6" xfId="2479" xr:uid="{00000000-0005-0000-0000-0000A00A0000}"/>
    <cellStyle name="Notas 3 3" xfId="2480" xr:uid="{00000000-0005-0000-0000-0000A10A0000}"/>
    <cellStyle name="Notas 3 3 2" xfId="2481" xr:uid="{00000000-0005-0000-0000-0000A20A0000}"/>
    <cellStyle name="Notas 3 3 2 2" xfId="2482" xr:uid="{00000000-0005-0000-0000-0000A30A0000}"/>
    <cellStyle name="Notas 3 3 2 3" xfId="2483" xr:uid="{00000000-0005-0000-0000-0000A40A0000}"/>
    <cellStyle name="Notas 3 3 2 4" xfId="2484" xr:uid="{00000000-0005-0000-0000-0000A50A0000}"/>
    <cellStyle name="Notas 3 3 2 5" xfId="2485" xr:uid="{00000000-0005-0000-0000-0000A60A0000}"/>
    <cellStyle name="Notas 3 3 3" xfId="2486" xr:uid="{00000000-0005-0000-0000-0000A70A0000}"/>
    <cellStyle name="Notas 3 3 4" xfId="2487" xr:uid="{00000000-0005-0000-0000-0000A80A0000}"/>
    <cellStyle name="Notas 3 3 5" xfId="2488" xr:uid="{00000000-0005-0000-0000-0000A90A0000}"/>
    <cellStyle name="Notas 3 3 6" xfId="2489" xr:uid="{00000000-0005-0000-0000-0000AA0A0000}"/>
    <cellStyle name="Notas 3 4" xfId="2490" xr:uid="{00000000-0005-0000-0000-0000AB0A0000}"/>
    <cellStyle name="Notas 3 4 2" xfId="2491" xr:uid="{00000000-0005-0000-0000-0000AC0A0000}"/>
    <cellStyle name="Notas 3 4 2 2" xfId="2492" xr:uid="{00000000-0005-0000-0000-0000AD0A0000}"/>
    <cellStyle name="Notas 3 4 2 3" xfId="2493" xr:uid="{00000000-0005-0000-0000-0000AE0A0000}"/>
    <cellStyle name="Notas 3 4 2 4" xfId="2494" xr:uid="{00000000-0005-0000-0000-0000AF0A0000}"/>
    <cellStyle name="Notas 3 4 2 5" xfId="2495" xr:uid="{00000000-0005-0000-0000-0000B00A0000}"/>
    <cellStyle name="Notas 3 4 3" xfId="2496" xr:uid="{00000000-0005-0000-0000-0000B10A0000}"/>
    <cellStyle name="Notas 3 4 4" xfId="2497" xr:uid="{00000000-0005-0000-0000-0000B20A0000}"/>
    <cellStyle name="Notas 3 4 5" xfId="2498" xr:uid="{00000000-0005-0000-0000-0000B30A0000}"/>
    <cellStyle name="Notas 3 4 6" xfId="2499" xr:uid="{00000000-0005-0000-0000-0000B40A0000}"/>
    <cellStyle name="Notas 3 5" xfId="2500" xr:uid="{00000000-0005-0000-0000-0000B50A0000}"/>
    <cellStyle name="Notas 3 5 2" xfId="2501" xr:uid="{00000000-0005-0000-0000-0000B60A0000}"/>
    <cellStyle name="Notas 3 5 2 2" xfId="2502" xr:uid="{00000000-0005-0000-0000-0000B70A0000}"/>
    <cellStyle name="Notas 3 5 2 3" xfId="2503" xr:uid="{00000000-0005-0000-0000-0000B80A0000}"/>
    <cellStyle name="Notas 3 5 2 4" xfId="2504" xr:uid="{00000000-0005-0000-0000-0000B90A0000}"/>
    <cellStyle name="Notas 3 5 2 5" xfId="2505" xr:uid="{00000000-0005-0000-0000-0000BA0A0000}"/>
    <cellStyle name="Notas 3 5 3" xfId="2506" xr:uid="{00000000-0005-0000-0000-0000BB0A0000}"/>
    <cellStyle name="Notas 3 5 4" xfId="2507" xr:uid="{00000000-0005-0000-0000-0000BC0A0000}"/>
    <cellStyle name="Notas 3 5 5" xfId="2508" xr:uid="{00000000-0005-0000-0000-0000BD0A0000}"/>
    <cellStyle name="Notas 3 5 6" xfId="2509" xr:uid="{00000000-0005-0000-0000-0000BE0A0000}"/>
    <cellStyle name="Notas 3 6" xfId="2510" xr:uid="{00000000-0005-0000-0000-0000BF0A0000}"/>
    <cellStyle name="Notas 3 6 2" xfId="2511" xr:uid="{00000000-0005-0000-0000-0000C00A0000}"/>
    <cellStyle name="Notas 3 6 3" xfId="2512" xr:uid="{00000000-0005-0000-0000-0000C10A0000}"/>
    <cellStyle name="Notas 3 6 4" xfId="2513" xr:uid="{00000000-0005-0000-0000-0000C20A0000}"/>
    <cellStyle name="Notas 3 6 5" xfId="2514" xr:uid="{00000000-0005-0000-0000-0000C30A0000}"/>
    <cellStyle name="Notas 3 7" xfId="2515" xr:uid="{00000000-0005-0000-0000-0000C40A0000}"/>
    <cellStyle name="Notas 3 8" xfId="2516" xr:uid="{00000000-0005-0000-0000-0000C50A0000}"/>
    <cellStyle name="Notas 3 9" xfId="2517" xr:uid="{00000000-0005-0000-0000-0000C60A0000}"/>
    <cellStyle name="Notas 30" xfId="2518" xr:uid="{00000000-0005-0000-0000-0000C70A0000}"/>
    <cellStyle name="Notas 31" xfId="2519" xr:uid="{00000000-0005-0000-0000-0000C80A0000}"/>
    <cellStyle name="Notas 32" xfId="2520" xr:uid="{00000000-0005-0000-0000-0000C90A0000}"/>
    <cellStyle name="Notas 33" xfId="2521" xr:uid="{00000000-0005-0000-0000-0000CA0A0000}"/>
    <cellStyle name="Notas 34" xfId="2522" xr:uid="{00000000-0005-0000-0000-0000CB0A0000}"/>
    <cellStyle name="Notas 35" xfId="2523" xr:uid="{00000000-0005-0000-0000-0000CC0A0000}"/>
    <cellStyle name="Notas 36" xfId="2524" xr:uid="{00000000-0005-0000-0000-0000CD0A0000}"/>
    <cellStyle name="Notas 37" xfId="2525" xr:uid="{00000000-0005-0000-0000-0000CE0A0000}"/>
    <cellStyle name="Notas 4" xfId="2526" xr:uid="{00000000-0005-0000-0000-0000CF0A0000}"/>
    <cellStyle name="Notas 4 10" xfId="2527" xr:uid="{00000000-0005-0000-0000-0000D00A0000}"/>
    <cellStyle name="Notas 4 2" xfId="2528" xr:uid="{00000000-0005-0000-0000-0000D10A0000}"/>
    <cellStyle name="Notas 4 2 2" xfId="2529" xr:uid="{00000000-0005-0000-0000-0000D20A0000}"/>
    <cellStyle name="Notas 4 2 2 2" xfId="2530" xr:uid="{00000000-0005-0000-0000-0000D30A0000}"/>
    <cellStyle name="Notas 4 2 2 3" xfId="2531" xr:uid="{00000000-0005-0000-0000-0000D40A0000}"/>
    <cellStyle name="Notas 4 2 2 4" xfId="2532" xr:uid="{00000000-0005-0000-0000-0000D50A0000}"/>
    <cellStyle name="Notas 4 2 2 5" xfId="2533" xr:uid="{00000000-0005-0000-0000-0000D60A0000}"/>
    <cellStyle name="Notas 4 2 3" xfId="2534" xr:uid="{00000000-0005-0000-0000-0000D70A0000}"/>
    <cellStyle name="Notas 4 2 4" xfId="2535" xr:uid="{00000000-0005-0000-0000-0000D80A0000}"/>
    <cellStyle name="Notas 4 2 5" xfId="2536" xr:uid="{00000000-0005-0000-0000-0000D90A0000}"/>
    <cellStyle name="Notas 4 2 6" xfId="2537" xr:uid="{00000000-0005-0000-0000-0000DA0A0000}"/>
    <cellStyle name="Notas 4 3" xfId="2538" xr:uid="{00000000-0005-0000-0000-0000DB0A0000}"/>
    <cellStyle name="Notas 4 3 2" xfId="2539" xr:uid="{00000000-0005-0000-0000-0000DC0A0000}"/>
    <cellStyle name="Notas 4 3 2 2" xfId="2540" xr:uid="{00000000-0005-0000-0000-0000DD0A0000}"/>
    <cellStyle name="Notas 4 3 2 3" xfId="2541" xr:uid="{00000000-0005-0000-0000-0000DE0A0000}"/>
    <cellStyle name="Notas 4 3 2 4" xfId="2542" xr:uid="{00000000-0005-0000-0000-0000DF0A0000}"/>
    <cellStyle name="Notas 4 3 2 5" xfId="2543" xr:uid="{00000000-0005-0000-0000-0000E00A0000}"/>
    <cellStyle name="Notas 4 3 3" xfId="2544" xr:uid="{00000000-0005-0000-0000-0000E10A0000}"/>
    <cellStyle name="Notas 4 3 4" xfId="2545" xr:uid="{00000000-0005-0000-0000-0000E20A0000}"/>
    <cellStyle name="Notas 4 3 5" xfId="2546" xr:uid="{00000000-0005-0000-0000-0000E30A0000}"/>
    <cellStyle name="Notas 4 3 6" xfId="2547" xr:uid="{00000000-0005-0000-0000-0000E40A0000}"/>
    <cellStyle name="Notas 4 4" xfId="2548" xr:uid="{00000000-0005-0000-0000-0000E50A0000}"/>
    <cellStyle name="Notas 4 4 2" xfId="2549" xr:uid="{00000000-0005-0000-0000-0000E60A0000}"/>
    <cellStyle name="Notas 4 4 2 2" xfId="2550" xr:uid="{00000000-0005-0000-0000-0000E70A0000}"/>
    <cellStyle name="Notas 4 4 2 3" xfId="2551" xr:uid="{00000000-0005-0000-0000-0000E80A0000}"/>
    <cellStyle name="Notas 4 4 2 4" xfId="2552" xr:uid="{00000000-0005-0000-0000-0000E90A0000}"/>
    <cellStyle name="Notas 4 4 2 5" xfId="2553" xr:uid="{00000000-0005-0000-0000-0000EA0A0000}"/>
    <cellStyle name="Notas 4 4 3" xfId="2554" xr:uid="{00000000-0005-0000-0000-0000EB0A0000}"/>
    <cellStyle name="Notas 4 4 4" xfId="2555" xr:uid="{00000000-0005-0000-0000-0000EC0A0000}"/>
    <cellStyle name="Notas 4 4 5" xfId="2556" xr:uid="{00000000-0005-0000-0000-0000ED0A0000}"/>
    <cellStyle name="Notas 4 4 6" xfId="2557" xr:uid="{00000000-0005-0000-0000-0000EE0A0000}"/>
    <cellStyle name="Notas 4 5" xfId="2558" xr:uid="{00000000-0005-0000-0000-0000EF0A0000}"/>
    <cellStyle name="Notas 4 5 2" xfId="2559" xr:uid="{00000000-0005-0000-0000-0000F00A0000}"/>
    <cellStyle name="Notas 4 5 2 2" xfId="2560" xr:uid="{00000000-0005-0000-0000-0000F10A0000}"/>
    <cellStyle name="Notas 4 5 2 3" xfId="2561" xr:uid="{00000000-0005-0000-0000-0000F20A0000}"/>
    <cellStyle name="Notas 4 5 2 4" xfId="2562" xr:uid="{00000000-0005-0000-0000-0000F30A0000}"/>
    <cellStyle name="Notas 4 5 2 5" xfId="2563" xr:uid="{00000000-0005-0000-0000-0000F40A0000}"/>
    <cellStyle name="Notas 4 5 3" xfId="2564" xr:uid="{00000000-0005-0000-0000-0000F50A0000}"/>
    <cellStyle name="Notas 4 5 4" xfId="2565" xr:uid="{00000000-0005-0000-0000-0000F60A0000}"/>
    <cellStyle name="Notas 4 5 5" xfId="2566" xr:uid="{00000000-0005-0000-0000-0000F70A0000}"/>
    <cellStyle name="Notas 4 5 6" xfId="2567" xr:uid="{00000000-0005-0000-0000-0000F80A0000}"/>
    <cellStyle name="Notas 4 6" xfId="2568" xr:uid="{00000000-0005-0000-0000-0000F90A0000}"/>
    <cellStyle name="Notas 4 6 2" xfId="2569" xr:uid="{00000000-0005-0000-0000-0000FA0A0000}"/>
    <cellStyle name="Notas 4 6 3" xfId="2570" xr:uid="{00000000-0005-0000-0000-0000FB0A0000}"/>
    <cellStyle name="Notas 4 6 4" xfId="2571" xr:uid="{00000000-0005-0000-0000-0000FC0A0000}"/>
    <cellStyle name="Notas 4 6 5" xfId="2572" xr:uid="{00000000-0005-0000-0000-0000FD0A0000}"/>
    <cellStyle name="Notas 4 7" xfId="2573" xr:uid="{00000000-0005-0000-0000-0000FE0A0000}"/>
    <cellStyle name="Notas 4 8" xfId="2574" xr:uid="{00000000-0005-0000-0000-0000FF0A0000}"/>
    <cellStyle name="Notas 4 9" xfId="2575" xr:uid="{00000000-0005-0000-0000-0000000B0000}"/>
    <cellStyle name="Notas 5" xfId="2576" xr:uid="{00000000-0005-0000-0000-0000010B0000}"/>
    <cellStyle name="Notas 5 10" xfId="2577" xr:uid="{00000000-0005-0000-0000-0000020B0000}"/>
    <cellStyle name="Notas 5 2" xfId="2578" xr:uid="{00000000-0005-0000-0000-0000030B0000}"/>
    <cellStyle name="Notas 5 2 2" xfId="2579" xr:uid="{00000000-0005-0000-0000-0000040B0000}"/>
    <cellStyle name="Notas 5 2 2 2" xfId="2580" xr:uid="{00000000-0005-0000-0000-0000050B0000}"/>
    <cellStyle name="Notas 5 2 2 3" xfId="2581" xr:uid="{00000000-0005-0000-0000-0000060B0000}"/>
    <cellStyle name="Notas 5 2 2 4" xfId="2582" xr:uid="{00000000-0005-0000-0000-0000070B0000}"/>
    <cellStyle name="Notas 5 2 2 5" xfId="2583" xr:uid="{00000000-0005-0000-0000-0000080B0000}"/>
    <cellStyle name="Notas 5 2 3" xfId="2584" xr:uid="{00000000-0005-0000-0000-0000090B0000}"/>
    <cellStyle name="Notas 5 2 4" xfId="2585" xr:uid="{00000000-0005-0000-0000-00000A0B0000}"/>
    <cellStyle name="Notas 5 2 5" xfId="2586" xr:uid="{00000000-0005-0000-0000-00000B0B0000}"/>
    <cellStyle name="Notas 5 2 6" xfId="2587" xr:uid="{00000000-0005-0000-0000-00000C0B0000}"/>
    <cellStyle name="Notas 5 3" xfId="2588" xr:uid="{00000000-0005-0000-0000-00000D0B0000}"/>
    <cellStyle name="Notas 5 3 2" xfId="2589" xr:uid="{00000000-0005-0000-0000-00000E0B0000}"/>
    <cellStyle name="Notas 5 3 2 2" xfId="2590" xr:uid="{00000000-0005-0000-0000-00000F0B0000}"/>
    <cellStyle name="Notas 5 3 2 3" xfId="2591" xr:uid="{00000000-0005-0000-0000-0000100B0000}"/>
    <cellStyle name="Notas 5 3 2 4" xfId="2592" xr:uid="{00000000-0005-0000-0000-0000110B0000}"/>
    <cellStyle name="Notas 5 3 2 5" xfId="2593" xr:uid="{00000000-0005-0000-0000-0000120B0000}"/>
    <cellStyle name="Notas 5 3 3" xfId="2594" xr:uid="{00000000-0005-0000-0000-0000130B0000}"/>
    <cellStyle name="Notas 5 3 4" xfId="2595" xr:uid="{00000000-0005-0000-0000-0000140B0000}"/>
    <cellStyle name="Notas 5 3 5" xfId="2596" xr:uid="{00000000-0005-0000-0000-0000150B0000}"/>
    <cellStyle name="Notas 5 3 6" xfId="2597" xr:uid="{00000000-0005-0000-0000-0000160B0000}"/>
    <cellStyle name="Notas 5 4" xfId="2598" xr:uid="{00000000-0005-0000-0000-0000170B0000}"/>
    <cellStyle name="Notas 5 4 2" xfId="2599" xr:uid="{00000000-0005-0000-0000-0000180B0000}"/>
    <cellStyle name="Notas 5 4 2 2" xfId="2600" xr:uid="{00000000-0005-0000-0000-0000190B0000}"/>
    <cellStyle name="Notas 5 4 2 3" xfId="2601" xr:uid="{00000000-0005-0000-0000-00001A0B0000}"/>
    <cellStyle name="Notas 5 4 2 4" xfId="2602" xr:uid="{00000000-0005-0000-0000-00001B0B0000}"/>
    <cellStyle name="Notas 5 4 2 5" xfId="2603" xr:uid="{00000000-0005-0000-0000-00001C0B0000}"/>
    <cellStyle name="Notas 5 4 3" xfId="2604" xr:uid="{00000000-0005-0000-0000-00001D0B0000}"/>
    <cellStyle name="Notas 5 4 4" xfId="2605" xr:uid="{00000000-0005-0000-0000-00001E0B0000}"/>
    <cellStyle name="Notas 5 4 5" xfId="2606" xr:uid="{00000000-0005-0000-0000-00001F0B0000}"/>
    <cellStyle name="Notas 5 4 6" xfId="2607" xr:uid="{00000000-0005-0000-0000-0000200B0000}"/>
    <cellStyle name="Notas 5 5" xfId="2608" xr:uid="{00000000-0005-0000-0000-0000210B0000}"/>
    <cellStyle name="Notas 5 5 2" xfId="2609" xr:uid="{00000000-0005-0000-0000-0000220B0000}"/>
    <cellStyle name="Notas 5 5 2 2" xfId="2610" xr:uid="{00000000-0005-0000-0000-0000230B0000}"/>
    <cellStyle name="Notas 5 5 2 3" xfId="2611" xr:uid="{00000000-0005-0000-0000-0000240B0000}"/>
    <cellStyle name="Notas 5 5 2 4" xfId="2612" xr:uid="{00000000-0005-0000-0000-0000250B0000}"/>
    <cellStyle name="Notas 5 5 2 5" xfId="2613" xr:uid="{00000000-0005-0000-0000-0000260B0000}"/>
    <cellStyle name="Notas 5 5 3" xfId="2614" xr:uid="{00000000-0005-0000-0000-0000270B0000}"/>
    <cellStyle name="Notas 5 5 4" xfId="2615" xr:uid="{00000000-0005-0000-0000-0000280B0000}"/>
    <cellStyle name="Notas 5 5 5" xfId="2616" xr:uid="{00000000-0005-0000-0000-0000290B0000}"/>
    <cellStyle name="Notas 5 5 6" xfId="2617" xr:uid="{00000000-0005-0000-0000-00002A0B0000}"/>
    <cellStyle name="Notas 5 6" xfId="2618" xr:uid="{00000000-0005-0000-0000-00002B0B0000}"/>
    <cellStyle name="Notas 5 6 2" xfId="2619" xr:uid="{00000000-0005-0000-0000-00002C0B0000}"/>
    <cellStyle name="Notas 5 6 3" xfId="2620" xr:uid="{00000000-0005-0000-0000-00002D0B0000}"/>
    <cellStyle name="Notas 5 6 4" xfId="2621" xr:uid="{00000000-0005-0000-0000-00002E0B0000}"/>
    <cellStyle name="Notas 5 6 5" xfId="2622" xr:uid="{00000000-0005-0000-0000-00002F0B0000}"/>
    <cellStyle name="Notas 5 7" xfId="2623" xr:uid="{00000000-0005-0000-0000-0000300B0000}"/>
    <cellStyle name="Notas 5 8" xfId="2624" xr:uid="{00000000-0005-0000-0000-0000310B0000}"/>
    <cellStyle name="Notas 5 9" xfId="2625" xr:uid="{00000000-0005-0000-0000-0000320B0000}"/>
    <cellStyle name="Notas 6" xfId="2626" xr:uid="{00000000-0005-0000-0000-0000330B0000}"/>
    <cellStyle name="Notas 6 10" xfId="2627" xr:uid="{00000000-0005-0000-0000-0000340B0000}"/>
    <cellStyle name="Notas 6 2" xfId="2628" xr:uid="{00000000-0005-0000-0000-0000350B0000}"/>
    <cellStyle name="Notas 6 2 2" xfId="2629" xr:uid="{00000000-0005-0000-0000-0000360B0000}"/>
    <cellStyle name="Notas 6 2 2 2" xfId="2630" xr:uid="{00000000-0005-0000-0000-0000370B0000}"/>
    <cellStyle name="Notas 6 2 2 3" xfId="2631" xr:uid="{00000000-0005-0000-0000-0000380B0000}"/>
    <cellStyle name="Notas 6 2 2 4" xfId="2632" xr:uid="{00000000-0005-0000-0000-0000390B0000}"/>
    <cellStyle name="Notas 6 2 2 5" xfId="2633" xr:uid="{00000000-0005-0000-0000-00003A0B0000}"/>
    <cellStyle name="Notas 6 2 3" xfId="2634" xr:uid="{00000000-0005-0000-0000-00003B0B0000}"/>
    <cellStyle name="Notas 6 2 4" xfId="2635" xr:uid="{00000000-0005-0000-0000-00003C0B0000}"/>
    <cellStyle name="Notas 6 2 5" xfId="2636" xr:uid="{00000000-0005-0000-0000-00003D0B0000}"/>
    <cellStyle name="Notas 6 2 6" xfId="2637" xr:uid="{00000000-0005-0000-0000-00003E0B0000}"/>
    <cellStyle name="Notas 6 3" xfId="2638" xr:uid="{00000000-0005-0000-0000-00003F0B0000}"/>
    <cellStyle name="Notas 6 3 2" xfId="2639" xr:uid="{00000000-0005-0000-0000-0000400B0000}"/>
    <cellStyle name="Notas 6 3 2 2" xfId="2640" xr:uid="{00000000-0005-0000-0000-0000410B0000}"/>
    <cellStyle name="Notas 6 3 2 3" xfId="2641" xr:uid="{00000000-0005-0000-0000-0000420B0000}"/>
    <cellStyle name="Notas 6 3 2 4" xfId="2642" xr:uid="{00000000-0005-0000-0000-0000430B0000}"/>
    <cellStyle name="Notas 6 3 2 5" xfId="2643" xr:uid="{00000000-0005-0000-0000-0000440B0000}"/>
    <cellStyle name="Notas 6 3 3" xfId="2644" xr:uid="{00000000-0005-0000-0000-0000450B0000}"/>
    <cellStyle name="Notas 6 3 4" xfId="2645" xr:uid="{00000000-0005-0000-0000-0000460B0000}"/>
    <cellStyle name="Notas 6 3 5" xfId="2646" xr:uid="{00000000-0005-0000-0000-0000470B0000}"/>
    <cellStyle name="Notas 6 3 6" xfId="2647" xr:uid="{00000000-0005-0000-0000-0000480B0000}"/>
    <cellStyle name="Notas 6 4" xfId="2648" xr:uid="{00000000-0005-0000-0000-0000490B0000}"/>
    <cellStyle name="Notas 6 4 2" xfId="2649" xr:uid="{00000000-0005-0000-0000-00004A0B0000}"/>
    <cellStyle name="Notas 6 4 2 2" xfId="2650" xr:uid="{00000000-0005-0000-0000-00004B0B0000}"/>
    <cellStyle name="Notas 6 4 2 3" xfId="2651" xr:uid="{00000000-0005-0000-0000-00004C0B0000}"/>
    <cellStyle name="Notas 6 4 2 4" xfId="2652" xr:uid="{00000000-0005-0000-0000-00004D0B0000}"/>
    <cellStyle name="Notas 6 4 2 5" xfId="2653" xr:uid="{00000000-0005-0000-0000-00004E0B0000}"/>
    <cellStyle name="Notas 6 4 3" xfId="2654" xr:uid="{00000000-0005-0000-0000-00004F0B0000}"/>
    <cellStyle name="Notas 6 4 4" xfId="2655" xr:uid="{00000000-0005-0000-0000-0000500B0000}"/>
    <cellStyle name="Notas 6 4 5" xfId="2656" xr:uid="{00000000-0005-0000-0000-0000510B0000}"/>
    <cellStyle name="Notas 6 4 6" xfId="2657" xr:uid="{00000000-0005-0000-0000-0000520B0000}"/>
    <cellStyle name="Notas 6 5" xfId="2658" xr:uid="{00000000-0005-0000-0000-0000530B0000}"/>
    <cellStyle name="Notas 6 5 2" xfId="2659" xr:uid="{00000000-0005-0000-0000-0000540B0000}"/>
    <cellStyle name="Notas 6 5 2 2" xfId="2660" xr:uid="{00000000-0005-0000-0000-0000550B0000}"/>
    <cellStyle name="Notas 6 5 2 3" xfId="2661" xr:uid="{00000000-0005-0000-0000-0000560B0000}"/>
    <cellStyle name="Notas 6 5 2 4" xfId="2662" xr:uid="{00000000-0005-0000-0000-0000570B0000}"/>
    <cellStyle name="Notas 6 5 2 5" xfId="2663" xr:uid="{00000000-0005-0000-0000-0000580B0000}"/>
    <cellStyle name="Notas 6 5 3" xfId="2664" xr:uid="{00000000-0005-0000-0000-0000590B0000}"/>
    <cellStyle name="Notas 6 5 4" xfId="2665" xr:uid="{00000000-0005-0000-0000-00005A0B0000}"/>
    <cellStyle name="Notas 6 5 5" xfId="2666" xr:uid="{00000000-0005-0000-0000-00005B0B0000}"/>
    <cellStyle name="Notas 6 5 6" xfId="2667" xr:uid="{00000000-0005-0000-0000-00005C0B0000}"/>
    <cellStyle name="Notas 6 6" xfId="2668" xr:uid="{00000000-0005-0000-0000-00005D0B0000}"/>
    <cellStyle name="Notas 6 6 2" xfId="2669" xr:uid="{00000000-0005-0000-0000-00005E0B0000}"/>
    <cellStyle name="Notas 6 6 3" xfId="2670" xr:uid="{00000000-0005-0000-0000-00005F0B0000}"/>
    <cellStyle name="Notas 6 6 4" xfId="2671" xr:uid="{00000000-0005-0000-0000-0000600B0000}"/>
    <cellStyle name="Notas 6 6 5" xfId="2672" xr:uid="{00000000-0005-0000-0000-0000610B0000}"/>
    <cellStyle name="Notas 6 7" xfId="2673" xr:uid="{00000000-0005-0000-0000-0000620B0000}"/>
    <cellStyle name="Notas 6 8" xfId="2674" xr:uid="{00000000-0005-0000-0000-0000630B0000}"/>
    <cellStyle name="Notas 6 9" xfId="2675" xr:uid="{00000000-0005-0000-0000-0000640B0000}"/>
    <cellStyle name="Notas 7" xfId="2676" xr:uid="{00000000-0005-0000-0000-0000650B0000}"/>
    <cellStyle name="Notas 7 10" xfId="2677" xr:uid="{00000000-0005-0000-0000-0000660B0000}"/>
    <cellStyle name="Notas 7 2" xfId="2678" xr:uid="{00000000-0005-0000-0000-0000670B0000}"/>
    <cellStyle name="Notas 7 2 2" xfId="2679" xr:uid="{00000000-0005-0000-0000-0000680B0000}"/>
    <cellStyle name="Notas 7 2 2 2" xfId="2680" xr:uid="{00000000-0005-0000-0000-0000690B0000}"/>
    <cellStyle name="Notas 7 2 2 3" xfId="2681" xr:uid="{00000000-0005-0000-0000-00006A0B0000}"/>
    <cellStyle name="Notas 7 2 2 4" xfId="2682" xr:uid="{00000000-0005-0000-0000-00006B0B0000}"/>
    <cellStyle name="Notas 7 2 2 5" xfId="2683" xr:uid="{00000000-0005-0000-0000-00006C0B0000}"/>
    <cellStyle name="Notas 7 2 3" xfId="2684" xr:uid="{00000000-0005-0000-0000-00006D0B0000}"/>
    <cellStyle name="Notas 7 2 4" xfId="2685" xr:uid="{00000000-0005-0000-0000-00006E0B0000}"/>
    <cellStyle name="Notas 7 2 5" xfId="2686" xr:uid="{00000000-0005-0000-0000-00006F0B0000}"/>
    <cellStyle name="Notas 7 2 6" xfId="2687" xr:uid="{00000000-0005-0000-0000-0000700B0000}"/>
    <cellStyle name="Notas 7 3" xfId="2688" xr:uid="{00000000-0005-0000-0000-0000710B0000}"/>
    <cellStyle name="Notas 7 3 2" xfId="2689" xr:uid="{00000000-0005-0000-0000-0000720B0000}"/>
    <cellStyle name="Notas 7 3 2 2" xfId="2690" xr:uid="{00000000-0005-0000-0000-0000730B0000}"/>
    <cellStyle name="Notas 7 3 2 3" xfId="2691" xr:uid="{00000000-0005-0000-0000-0000740B0000}"/>
    <cellStyle name="Notas 7 3 2 4" xfId="2692" xr:uid="{00000000-0005-0000-0000-0000750B0000}"/>
    <cellStyle name="Notas 7 3 2 5" xfId="2693" xr:uid="{00000000-0005-0000-0000-0000760B0000}"/>
    <cellStyle name="Notas 7 3 3" xfId="2694" xr:uid="{00000000-0005-0000-0000-0000770B0000}"/>
    <cellStyle name="Notas 7 3 4" xfId="2695" xr:uid="{00000000-0005-0000-0000-0000780B0000}"/>
    <cellStyle name="Notas 7 3 5" xfId="2696" xr:uid="{00000000-0005-0000-0000-0000790B0000}"/>
    <cellStyle name="Notas 7 3 6" xfId="2697" xr:uid="{00000000-0005-0000-0000-00007A0B0000}"/>
    <cellStyle name="Notas 7 4" xfId="2698" xr:uid="{00000000-0005-0000-0000-00007B0B0000}"/>
    <cellStyle name="Notas 7 4 2" xfId="2699" xr:uid="{00000000-0005-0000-0000-00007C0B0000}"/>
    <cellStyle name="Notas 7 4 2 2" xfId="2700" xr:uid="{00000000-0005-0000-0000-00007D0B0000}"/>
    <cellStyle name="Notas 7 4 2 3" xfId="2701" xr:uid="{00000000-0005-0000-0000-00007E0B0000}"/>
    <cellStyle name="Notas 7 4 2 4" xfId="2702" xr:uid="{00000000-0005-0000-0000-00007F0B0000}"/>
    <cellStyle name="Notas 7 4 2 5" xfId="2703" xr:uid="{00000000-0005-0000-0000-0000800B0000}"/>
    <cellStyle name="Notas 7 4 3" xfId="2704" xr:uid="{00000000-0005-0000-0000-0000810B0000}"/>
    <cellStyle name="Notas 7 4 4" xfId="2705" xr:uid="{00000000-0005-0000-0000-0000820B0000}"/>
    <cellStyle name="Notas 7 4 5" xfId="2706" xr:uid="{00000000-0005-0000-0000-0000830B0000}"/>
    <cellStyle name="Notas 7 4 6" xfId="2707" xr:uid="{00000000-0005-0000-0000-0000840B0000}"/>
    <cellStyle name="Notas 7 5" xfId="2708" xr:uid="{00000000-0005-0000-0000-0000850B0000}"/>
    <cellStyle name="Notas 7 5 2" xfId="2709" xr:uid="{00000000-0005-0000-0000-0000860B0000}"/>
    <cellStyle name="Notas 7 5 2 2" xfId="2710" xr:uid="{00000000-0005-0000-0000-0000870B0000}"/>
    <cellStyle name="Notas 7 5 2 3" xfId="2711" xr:uid="{00000000-0005-0000-0000-0000880B0000}"/>
    <cellStyle name="Notas 7 5 2 4" xfId="2712" xr:uid="{00000000-0005-0000-0000-0000890B0000}"/>
    <cellStyle name="Notas 7 5 2 5" xfId="2713" xr:uid="{00000000-0005-0000-0000-00008A0B0000}"/>
    <cellStyle name="Notas 7 5 3" xfId="2714" xr:uid="{00000000-0005-0000-0000-00008B0B0000}"/>
    <cellStyle name="Notas 7 5 4" xfId="2715" xr:uid="{00000000-0005-0000-0000-00008C0B0000}"/>
    <cellStyle name="Notas 7 5 5" xfId="2716" xr:uid="{00000000-0005-0000-0000-00008D0B0000}"/>
    <cellStyle name="Notas 7 5 6" xfId="2717" xr:uid="{00000000-0005-0000-0000-00008E0B0000}"/>
    <cellStyle name="Notas 7 6" xfId="2718" xr:uid="{00000000-0005-0000-0000-00008F0B0000}"/>
    <cellStyle name="Notas 7 6 2" xfId="2719" xr:uid="{00000000-0005-0000-0000-0000900B0000}"/>
    <cellStyle name="Notas 7 6 3" xfId="2720" xr:uid="{00000000-0005-0000-0000-0000910B0000}"/>
    <cellStyle name="Notas 7 6 4" xfId="2721" xr:uid="{00000000-0005-0000-0000-0000920B0000}"/>
    <cellStyle name="Notas 7 6 5" xfId="2722" xr:uid="{00000000-0005-0000-0000-0000930B0000}"/>
    <cellStyle name="Notas 7 7" xfId="2723" xr:uid="{00000000-0005-0000-0000-0000940B0000}"/>
    <cellStyle name="Notas 7 8" xfId="2724" xr:uid="{00000000-0005-0000-0000-0000950B0000}"/>
    <cellStyle name="Notas 7 9" xfId="2725" xr:uid="{00000000-0005-0000-0000-0000960B0000}"/>
    <cellStyle name="Notas 8" xfId="2726" xr:uid="{00000000-0005-0000-0000-0000970B0000}"/>
    <cellStyle name="Notas 8 2" xfId="2727" xr:uid="{00000000-0005-0000-0000-0000980B0000}"/>
    <cellStyle name="Notas 8 2 2" xfId="2728" xr:uid="{00000000-0005-0000-0000-0000990B0000}"/>
    <cellStyle name="Notas 8 2 3" xfId="2729" xr:uid="{00000000-0005-0000-0000-00009A0B0000}"/>
    <cellStyle name="Notas 8 2 4" xfId="2730" xr:uid="{00000000-0005-0000-0000-00009B0B0000}"/>
    <cellStyle name="Notas 8 2 5" xfId="2731" xr:uid="{00000000-0005-0000-0000-00009C0B0000}"/>
    <cellStyle name="Notas 8 3" xfId="2732" xr:uid="{00000000-0005-0000-0000-00009D0B0000}"/>
    <cellStyle name="Notas 8 4" xfId="2733" xr:uid="{00000000-0005-0000-0000-00009E0B0000}"/>
    <cellStyle name="Notas 8 5" xfId="2734" xr:uid="{00000000-0005-0000-0000-00009F0B0000}"/>
    <cellStyle name="Notas 8 6" xfId="2735" xr:uid="{00000000-0005-0000-0000-0000A00B0000}"/>
    <cellStyle name="Notas 9" xfId="2736" xr:uid="{00000000-0005-0000-0000-0000A10B0000}"/>
    <cellStyle name="Notas 9 2" xfId="2737" xr:uid="{00000000-0005-0000-0000-0000A20B0000}"/>
    <cellStyle name="Notas 9 2 2" xfId="2738" xr:uid="{00000000-0005-0000-0000-0000A30B0000}"/>
    <cellStyle name="Notas 9 2 3" xfId="2739" xr:uid="{00000000-0005-0000-0000-0000A40B0000}"/>
    <cellStyle name="Notas 9 2 4" xfId="2740" xr:uid="{00000000-0005-0000-0000-0000A50B0000}"/>
    <cellStyle name="Notas 9 2 5" xfId="2741" xr:uid="{00000000-0005-0000-0000-0000A60B0000}"/>
    <cellStyle name="Notas 9 3" xfId="2742" xr:uid="{00000000-0005-0000-0000-0000A70B0000}"/>
    <cellStyle name="Notas 9 4" xfId="2743" xr:uid="{00000000-0005-0000-0000-0000A80B0000}"/>
    <cellStyle name="Notas 9 5" xfId="2744" xr:uid="{00000000-0005-0000-0000-0000A90B0000}"/>
    <cellStyle name="Notas 9 6" xfId="2745" xr:uid="{00000000-0005-0000-0000-0000AA0B0000}"/>
    <cellStyle name="Porcentaje" xfId="1" builtinId="5"/>
    <cellStyle name="Porcentaje 2" xfId="2746" xr:uid="{00000000-0005-0000-0000-0000AC0B0000}"/>
    <cellStyle name="Porcentaje 3" xfId="2747" xr:uid="{00000000-0005-0000-0000-0000AD0B0000}"/>
    <cellStyle name="Porcentaje 4" xfId="2748" xr:uid="{00000000-0005-0000-0000-0000AE0B0000}"/>
    <cellStyle name="Porcentaje 5" xfId="2749" xr:uid="{00000000-0005-0000-0000-0000AF0B0000}"/>
    <cellStyle name="Porcentaje 5 2" xfId="2750" xr:uid="{00000000-0005-0000-0000-0000B00B0000}"/>
    <cellStyle name="Porcentual 2" xfId="2751" xr:uid="{00000000-0005-0000-0000-0000B10B0000}"/>
    <cellStyle name="Porcentual 2 2" xfId="2752" xr:uid="{00000000-0005-0000-0000-0000B20B0000}"/>
    <cellStyle name="Porcentual 2 3" xfId="2753" xr:uid="{00000000-0005-0000-0000-0000B30B0000}"/>
    <cellStyle name="Porcentual 2 3 2" xfId="2754" xr:uid="{00000000-0005-0000-0000-0000B40B0000}"/>
    <cellStyle name="Porcentual 3" xfId="2755" xr:uid="{00000000-0005-0000-0000-0000B50B0000}"/>
    <cellStyle name="Porcentual 4" xfId="2756" xr:uid="{00000000-0005-0000-0000-0000B60B0000}"/>
    <cellStyle name="Salida 2" xfId="2757" xr:uid="{00000000-0005-0000-0000-0000B70B0000}"/>
    <cellStyle name="Salida 3" xfId="2758" xr:uid="{00000000-0005-0000-0000-0000B80B0000}"/>
    <cellStyle name="Salida 4" xfId="2759" xr:uid="{00000000-0005-0000-0000-0000B90B0000}"/>
    <cellStyle name="Salida 5" xfId="2760" xr:uid="{00000000-0005-0000-0000-0000BA0B0000}"/>
    <cellStyle name="Salida 6" xfId="2761" xr:uid="{00000000-0005-0000-0000-0000BB0B0000}"/>
    <cellStyle name="TableStyleLight1" xfId="2762" xr:uid="{00000000-0005-0000-0000-0000BC0B0000}"/>
    <cellStyle name="Texto de advertencia 2" xfId="2763" xr:uid="{00000000-0005-0000-0000-0000BD0B0000}"/>
    <cellStyle name="Texto de advertencia 3" xfId="2764" xr:uid="{00000000-0005-0000-0000-0000BE0B0000}"/>
    <cellStyle name="Texto de advertencia 4" xfId="2765" xr:uid="{00000000-0005-0000-0000-0000BF0B0000}"/>
    <cellStyle name="Texto de advertencia 5" xfId="2766" xr:uid="{00000000-0005-0000-0000-0000C00B0000}"/>
    <cellStyle name="Texto de advertencia 6" xfId="2767" xr:uid="{00000000-0005-0000-0000-0000C10B0000}"/>
    <cellStyle name="Texto explicativo 2" xfId="2768" xr:uid="{00000000-0005-0000-0000-0000C20B0000}"/>
    <cellStyle name="Texto explicativo 3" xfId="2769" xr:uid="{00000000-0005-0000-0000-0000C30B0000}"/>
    <cellStyle name="Texto explicativo 4" xfId="2770" xr:uid="{00000000-0005-0000-0000-0000C40B0000}"/>
    <cellStyle name="Texto explicativo 5" xfId="2771" xr:uid="{00000000-0005-0000-0000-0000C50B0000}"/>
    <cellStyle name="Texto explicativo 6" xfId="2772" xr:uid="{00000000-0005-0000-0000-0000C60B0000}"/>
    <cellStyle name="Título 1 2" xfId="2773" xr:uid="{00000000-0005-0000-0000-0000C70B0000}"/>
    <cellStyle name="Título 1 3" xfId="2774" xr:uid="{00000000-0005-0000-0000-0000C80B0000}"/>
    <cellStyle name="Título 1 4" xfId="2775" xr:uid="{00000000-0005-0000-0000-0000C90B0000}"/>
    <cellStyle name="Título 1 5" xfId="2776" xr:uid="{00000000-0005-0000-0000-0000CA0B0000}"/>
    <cellStyle name="Título 1 6" xfId="2777" xr:uid="{00000000-0005-0000-0000-0000CB0B0000}"/>
    <cellStyle name="Título 2 2" xfId="2778" xr:uid="{00000000-0005-0000-0000-0000CC0B0000}"/>
    <cellStyle name="Título 2 3" xfId="2779" xr:uid="{00000000-0005-0000-0000-0000CD0B0000}"/>
    <cellStyle name="Título 2 4" xfId="2780" xr:uid="{00000000-0005-0000-0000-0000CE0B0000}"/>
    <cellStyle name="Título 2 5" xfId="2781" xr:uid="{00000000-0005-0000-0000-0000CF0B0000}"/>
    <cellStyle name="Título 2 6" xfId="2782" xr:uid="{00000000-0005-0000-0000-0000D00B0000}"/>
    <cellStyle name="Título 3 2" xfId="2783" xr:uid="{00000000-0005-0000-0000-0000D10B0000}"/>
    <cellStyle name="Título 3 3" xfId="2784" xr:uid="{00000000-0005-0000-0000-0000D20B0000}"/>
    <cellStyle name="Título 3 4" xfId="2785" xr:uid="{00000000-0005-0000-0000-0000D30B0000}"/>
    <cellStyle name="Título 3 5" xfId="2786" xr:uid="{00000000-0005-0000-0000-0000D40B0000}"/>
    <cellStyle name="Título 3 6" xfId="2787" xr:uid="{00000000-0005-0000-0000-0000D50B0000}"/>
    <cellStyle name="Título 4" xfId="2788" xr:uid="{00000000-0005-0000-0000-0000D60B0000}"/>
    <cellStyle name="Título 5" xfId="2789" xr:uid="{00000000-0005-0000-0000-0000D70B0000}"/>
    <cellStyle name="Título 6" xfId="2790" xr:uid="{00000000-0005-0000-0000-0000D80B0000}"/>
    <cellStyle name="Título 7" xfId="2791" xr:uid="{00000000-0005-0000-0000-0000D90B0000}"/>
    <cellStyle name="Título 8" xfId="2792" xr:uid="{00000000-0005-0000-0000-0000DA0B0000}"/>
    <cellStyle name="Total 2" xfId="2793" xr:uid="{00000000-0005-0000-0000-0000DB0B0000}"/>
    <cellStyle name="Total 3" xfId="2794" xr:uid="{00000000-0005-0000-0000-0000DC0B0000}"/>
    <cellStyle name="Total 4" xfId="2795" xr:uid="{00000000-0005-0000-0000-0000DD0B0000}"/>
    <cellStyle name="Total 5" xfId="2796" xr:uid="{00000000-0005-0000-0000-0000DE0B0000}"/>
    <cellStyle name="Total 6" xfId="2797" xr:uid="{00000000-0005-0000-0000-0000DF0B0000}"/>
  </cellStyles>
  <dxfs count="63">
    <dxf>
      <fill>
        <patternFill>
          <bgColor rgb="FF4FEA2A"/>
        </patternFill>
      </fill>
    </dxf>
    <dxf>
      <fill>
        <patternFill>
          <bgColor rgb="FFFFFF00"/>
        </patternFill>
      </fill>
    </dxf>
    <dxf>
      <fill>
        <patternFill>
          <bgColor rgb="FF4FEA2A"/>
        </patternFill>
      </fill>
    </dxf>
    <dxf>
      <fill>
        <patternFill>
          <bgColor rgb="FFFFFF00"/>
        </patternFill>
      </fill>
    </dxf>
    <dxf>
      <fill>
        <patternFill>
          <bgColor rgb="FF4FEA2A"/>
        </patternFill>
      </fill>
    </dxf>
    <dxf>
      <fill>
        <patternFill>
          <bgColor rgb="FFFFFF00"/>
        </patternFill>
      </fill>
    </dxf>
    <dxf>
      <fill>
        <patternFill>
          <bgColor rgb="FF4FEA2A"/>
        </patternFill>
      </fill>
    </dxf>
    <dxf>
      <fill>
        <patternFill>
          <bgColor rgb="FFFFFF00"/>
        </patternFill>
      </fill>
    </dxf>
    <dxf>
      <fill>
        <patternFill>
          <bgColor rgb="FF4FEA2A"/>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FF5050"/>
      <color rgb="FF4FEA2A"/>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304800</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4801C"/>
    <pageSetUpPr fitToPage="1"/>
  </sheetPr>
  <dimension ref="A1:AU52"/>
  <sheetViews>
    <sheetView tabSelected="1" topLeftCell="F1" zoomScale="53" zoomScaleNormal="53" workbookViewId="0">
      <selection activeCell="O17" sqref="O17"/>
    </sheetView>
  </sheetViews>
  <sheetFormatPr baseColWidth="10" defaultColWidth="11.453125" defaultRowHeight="18.5"/>
  <cols>
    <col min="1" max="1" width="19.26953125" style="3" customWidth="1"/>
    <col min="2" max="2" width="37.54296875" style="2" customWidth="1"/>
    <col min="3" max="3" width="12.81640625" style="219" customWidth="1"/>
    <col min="4" max="4" width="18.1796875" style="1" hidden="1" customWidth="1"/>
    <col min="5" max="5" width="47.453125" style="181" customWidth="1"/>
    <col min="6" max="6" width="11.81640625" style="211" customWidth="1"/>
    <col min="7" max="7" width="10.453125" style="1" customWidth="1"/>
    <col min="8" max="8" width="12.453125" style="1" customWidth="1"/>
    <col min="9" max="9" width="11.7265625" style="1" customWidth="1"/>
    <col min="10" max="10" width="12.1796875" style="1" customWidth="1"/>
    <col min="11" max="11" width="10.54296875" style="1" customWidth="1"/>
    <col min="12" max="13" width="10" style="1" customWidth="1"/>
    <col min="14" max="14" width="12.7265625" style="1" customWidth="1"/>
    <col min="15" max="15" width="18.26953125" style="1" customWidth="1"/>
    <col min="16" max="16" width="9.26953125" style="1" customWidth="1"/>
    <col min="17" max="17" width="11.26953125" style="236" customWidth="1"/>
    <col min="18" max="18" width="15.26953125" style="1" customWidth="1"/>
    <col min="19" max="19" width="12.453125" style="1" customWidth="1"/>
    <col min="20" max="20" width="13.81640625" style="1" customWidth="1"/>
    <col min="21" max="21" width="13.1796875" style="1" customWidth="1"/>
    <col min="22" max="22" width="14.81640625" style="1" customWidth="1"/>
    <col min="23" max="23" width="14.26953125" style="119" customWidth="1"/>
    <col min="24" max="25" width="18.81640625" style="119" customWidth="1"/>
    <col min="26" max="26" width="12.81640625" style="122" customWidth="1"/>
    <col min="27" max="27" width="12.54296875" style="15" hidden="1" customWidth="1"/>
    <col min="28" max="28" width="10.81640625" style="15" hidden="1" customWidth="1"/>
    <col min="29" max="29" width="9" style="15" hidden="1" customWidth="1"/>
    <col min="30" max="30" width="7.453125" style="16" hidden="1" customWidth="1"/>
    <col min="31" max="31" width="10.81640625" style="16" hidden="1" customWidth="1"/>
    <col min="32" max="32" width="9.1796875" style="16" hidden="1" customWidth="1"/>
    <col min="33" max="33" width="32.54296875" style="16" hidden="1" customWidth="1"/>
    <col min="34" max="34" width="23.7265625" style="1" hidden="1" customWidth="1"/>
    <col min="35" max="35" width="12.26953125" style="1" hidden="1" customWidth="1"/>
    <col min="36" max="36" width="11.54296875" style="1" hidden="1" customWidth="1"/>
    <col min="37" max="37" width="15" style="1" hidden="1" customWidth="1"/>
    <col min="38" max="38" width="12.453125" style="1" hidden="1" customWidth="1"/>
    <col min="39" max="39" width="13.7265625" style="1" hidden="1" customWidth="1"/>
    <col min="40" max="40" width="13.453125" style="1" hidden="1" customWidth="1"/>
    <col min="41" max="41" width="23.7265625" style="1" customWidth="1"/>
    <col min="42" max="42" width="22.81640625" style="1" customWidth="1"/>
    <col min="43" max="43" width="20.1796875" style="200" customWidth="1"/>
    <col min="44" max="44" width="28.81640625" style="10" customWidth="1"/>
    <col min="45" max="45" width="144.26953125" style="4" customWidth="1"/>
    <col min="46" max="46" width="23.26953125" style="1" customWidth="1"/>
    <col min="47" max="47" width="25.26953125" style="1" customWidth="1"/>
    <col min="48" max="16384" width="11.453125" style="1"/>
  </cols>
  <sheetData>
    <row r="1" spans="1:47" ht="31.5" customHeight="1">
      <c r="A1" s="344"/>
      <c r="B1" s="346" t="s">
        <v>155</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5" t="s">
        <v>160</v>
      </c>
      <c r="AS1" s="345"/>
    </row>
    <row r="2" spans="1:47" ht="22.5" customHeight="1">
      <c r="A2" s="344"/>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5" t="s">
        <v>162</v>
      </c>
      <c r="AS2" s="345"/>
    </row>
    <row r="3" spans="1:47" ht="28.5" customHeight="1">
      <c r="A3" s="344"/>
      <c r="B3" s="346"/>
      <c r="C3" s="346"/>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6"/>
      <c r="AQ3" s="346"/>
      <c r="AR3" s="345" t="s">
        <v>163</v>
      </c>
      <c r="AS3" s="345"/>
    </row>
    <row r="4" spans="1:47" ht="28.5" customHeight="1">
      <c r="A4" s="344"/>
      <c r="B4" s="346"/>
      <c r="C4" s="346"/>
      <c r="D4" s="346"/>
      <c r="E4" s="346"/>
      <c r="F4" s="346"/>
      <c r="G4" s="346"/>
      <c r="H4" s="346"/>
      <c r="I4" s="346"/>
      <c r="J4" s="346"/>
      <c r="K4" s="346"/>
      <c r="L4" s="346"/>
      <c r="M4" s="346"/>
      <c r="N4" s="346"/>
      <c r="O4" s="346"/>
      <c r="P4" s="346"/>
      <c r="Q4" s="346"/>
      <c r="R4" s="346"/>
      <c r="S4" s="346"/>
      <c r="T4" s="346"/>
      <c r="U4" s="346"/>
      <c r="V4" s="346"/>
      <c r="W4" s="346"/>
      <c r="X4" s="346"/>
      <c r="Y4" s="346"/>
      <c r="Z4" s="346"/>
      <c r="AA4" s="346"/>
      <c r="AB4" s="346"/>
      <c r="AC4" s="346"/>
      <c r="AD4" s="346"/>
      <c r="AE4" s="346"/>
      <c r="AF4" s="346"/>
      <c r="AG4" s="346"/>
      <c r="AH4" s="346"/>
      <c r="AI4" s="346"/>
      <c r="AJ4" s="346"/>
      <c r="AK4" s="346"/>
      <c r="AL4" s="346"/>
      <c r="AM4" s="346"/>
      <c r="AN4" s="346"/>
      <c r="AO4" s="346"/>
      <c r="AP4" s="346"/>
      <c r="AQ4" s="346"/>
      <c r="AR4" s="345" t="s">
        <v>161</v>
      </c>
      <c r="AS4" s="345"/>
    </row>
    <row r="5" spans="1:47">
      <c r="AR5" s="343"/>
      <c r="AS5" s="343"/>
    </row>
    <row r="6" spans="1:47" hidden="1"/>
    <row r="7" spans="1:47" hidden="1"/>
    <row r="8" spans="1:47" hidden="1"/>
    <row r="9" spans="1:47" ht="31">
      <c r="A9" s="139" t="s">
        <v>195</v>
      </c>
      <c r="B9" s="139"/>
      <c r="C9" s="212"/>
      <c r="D9" s="7"/>
      <c r="E9" s="182"/>
      <c r="F9" s="212"/>
      <c r="G9" s="7"/>
      <c r="H9" s="7"/>
      <c r="I9" s="7"/>
      <c r="J9" s="7"/>
      <c r="K9" s="7"/>
      <c r="L9" s="7"/>
      <c r="M9" s="7"/>
      <c r="N9" s="7"/>
      <c r="O9" s="7"/>
      <c r="P9" s="7"/>
      <c r="Q9" s="8"/>
      <c r="R9" s="7"/>
      <c r="S9" s="7"/>
      <c r="T9" s="7"/>
      <c r="U9" s="7"/>
      <c r="V9" s="7"/>
      <c r="W9" s="118"/>
      <c r="X9" s="118"/>
      <c r="Y9" s="118"/>
      <c r="Z9" s="12"/>
      <c r="AA9" s="13"/>
      <c r="AB9" s="13"/>
      <c r="AC9" s="13"/>
      <c r="AD9" s="14"/>
      <c r="AE9" s="14"/>
      <c r="AF9" s="14"/>
      <c r="AG9" s="14"/>
      <c r="AH9" s="6"/>
      <c r="AI9" s="6"/>
      <c r="AJ9" s="6"/>
      <c r="AK9" s="6"/>
    </row>
    <row r="10" spans="1:47" ht="31">
      <c r="A10" s="139" t="s">
        <v>288</v>
      </c>
      <c r="B10" s="139"/>
      <c r="C10" s="212"/>
      <c r="D10" s="7"/>
      <c r="H10" s="234"/>
      <c r="I10" s="7"/>
      <c r="J10" s="7"/>
      <c r="K10" s="7"/>
      <c r="M10" s="7"/>
      <c r="N10" s="7"/>
      <c r="O10" s="7"/>
      <c r="P10" s="1">
        <f>40+18</f>
        <v>58</v>
      </c>
      <c r="Q10" s="8"/>
      <c r="R10" s="8"/>
      <c r="S10" s="7"/>
      <c r="T10" s="7"/>
      <c r="U10" s="7"/>
      <c r="V10" s="7"/>
      <c r="W10" s="118">
        <f>27+64</f>
        <v>91</v>
      </c>
      <c r="X10" s="118"/>
      <c r="Y10" s="118"/>
      <c r="Z10" s="8"/>
      <c r="AA10" s="13"/>
      <c r="AB10" s="13"/>
      <c r="AC10" s="13"/>
      <c r="AD10" s="14"/>
      <c r="AE10" s="14"/>
      <c r="AF10" s="14"/>
      <c r="AG10" s="14"/>
      <c r="AH10" s="6"/>
      <c r="AI10" s="6"/>
      <c r="AJ10" s="6"/>
      <c r="AK10" s="6"/>
    </row>
    <row r="11" spans="1:47" ht="11.15" customHeight="1">
      <c r="A11" s="7"/>
      <c r="B11" s="7"/>
      <c r="C11" s="212"/>
      <c r="D11" s="7"/>
      <c r="I11" s="7"/>
      <c r="J11" s="7"/>
      <c r="K11" s="7"/>
      <c r="M11" s="7"/>
      <c r="Q11" s="8"/>
      <c r="R11" s="9"/>
      <c r="S11" s="7"/>
      <c r="T11" s="7"/>
      <c r="U11" s="7"/>
      <c r="V11" s="7"/>
      <c r="W11" s="118"/>
      <c r="X11" s="118"/>
      <c r="Y11" s="118"/>
      <c r="Z11" s="9"/>
      <c r="AA11" s="13"/>
      <c r="AB11" s="13"/>
      <c r="AC11" s="13"/>
      <c r="AD11" s="14"/>
      <c r="AE11" s="14"/>
      <c r="AF11" s="14"/>
      <c r="AG11" s="14"/>
      <c r="AH11" s="6"/>
      <c r="AI11" s="6"/>
      <c r="AJ11" s="6"/>
      <c r="AK11" s="6"/>
    </row>
    <row r="12" spans="1:47" ht="21" hidden="1">
      <c r="A12" s="7"/>
      <c r="B12" s="7"/>
      <c r="C12" s="212"/>
      <c r="D12" s="7"/>
      <c r="I12" s="7"/>
      <c r="J12" s="7"/>
      <c r="K12" s="7"/>
      <c r="M12" s="7"/>
      <c r="Q12" s="8"/>
      <c r="R12" s="9"/>
      <c r="S12" s="7"/>
      <c r="T12" s="7"/>
      <c r="U12" s="7"/>
      <c r="V12" s="7"/>
      <c r="W12" s="118"/>
      <c r="X12" s="118"/>
      <c r="Y12" s="118"/>
      <c r="Z12" s="9"/>
      <c r="AA12" s="13"/>
      <c r="AB12" s="13"/>
      <c r="AC12" s="13"/>
      <c r="AD12" s="14"/>
      <c r="AE12" s="14"/>
      <c r="AF12" s="14"/>
      <c r="AG12" s="14"/>
      <c r="AH12" s="6"/>
      <c r="AI12" s="6"/>
      <c r="AJ12" s="6"/>
      <c r="AK12" s="6"/>
    </row>
    <row r="13" spans="1:47" s="147" customFormat="1" ht="44.15" customHeight="1">
      <c r="A13" s="141"/>
      <c r="B13" s="141"/>
      <c r="C13" s="221"/>
      <c r="D13" s="350"/>
      <c r="E13" s="183"/>
      <c r="F13" s="213"/>
      <c r="G13" s="142"/>
      <c r="H13" s="230" t="s">
        <v>144</v>
      </c>
      <c r="I13" s="231"/>
      <c r="J13" s="231"/>
      <c r="K13" s="231"/>
      <c r="L13" s="231"/>
      <c r="M13" s="231"/>
      <c r="N13" s="231"/>
      <c r="O13" s="231"/>
      <c r="P13" s="231"/>
      <c r="Q13" s="237"/>
      <c r="R13" s="231"/>
      <c r="S13" s="231"/>
      <c r="T13" s="231"/>
      <c r="U13" s="231"/>
      <c r="V13" s="231"/>
      <c r="W13" s="231"/>
      <c r="X13" s="231"/>
      <c r="Y13" s="232"/>
      <c r="Z13" s="143"/>
      <c r="AA13" s="348" t="s">
        <v>149</v>
      </c>
      <c r="AB13" s="348"/>
      <c r="AC13" s="348"/>
      <c r="AD13" s="348"/>
      <c r="AE13" s="348"/>
      <c r="AF13" s="348"/>
      <c r="AG13" s="348"/>
      <c r="AH13" s="348"/>
      <c r="AI13" s="348"/>
      <c r="AJ13" s="348"/>
      <c r="AK13" s="348"/>
      <c r="AL13" s="348"/>
      <c r="AM13" s="348"/>
      <c r="AN13" s="348"/>
      <c r="AO13" s="348"/>
      <c r="AP13" s="348"/>
      <c r="AQ13" s="347" t="s">
        <v>150</v>
      </c>
      <c r="AR13" s="347"/>
      <c r="AS13" s="347"/>
    </row>
    <row r="14" spans="1:47" s="147" customFormat="1" ht="21" customHeight="1">
      <c r="A14" s="144"/>
      <c r="B14" s="144"/>
      <c r="C14" s="222"/>
      <c r="D14" s="351"/>
      <c r="E14" s="184"/>
      <c r="F14" s="214"/>
      <c r="G14" s="145"/>
      <c r="H14" s="233" t="s">
        <v>140</v>
      </c>
      <c r="I14" s="233"/>
      <c r="J14" s="233"/>
      <c r="K14" s="233"/>
      <c r="L14" s="233"/>
      <c r="M14" s="233"/>
      <c r="N14" s="233"/>
      <c r="O14" s="233"/>
      <c r="P14" s="233" t="s">
        <v>141</v>
      </c>
      <c r="Q14" s="238"/>
      <c r="R14" s="233"/>
      <c r="S14" s="233"/>
      <c r="T14" s="233"/>
      <c r="U14" s="233"/>
      <c r="V14" s="233"/>
      <c r="W14" s="233"/>
      <c r="X14" s="233" t="s">
        <v>204</v>
      </c>
      <c r="Y14" s="233"/>
      <c r="Z14" s="146"/>
      <c r="AA14" s="349" t="s">
        <v>140</v>
      </c>
      <c r="AB14" s="349"/>
      <c r="AC14" s="349"/>
      <c r="AD14" s="349"/>
      <c r="AE14" s="349"/>
      <c r="AF14" s="349"/>
      <c r="AG14" s="349"/>
      <c r="AH14" s="349"/>
      <c r="AI14" s="349" t="s">
        <v>141</v>
      </c>
      <c r="AJ14" s="349"/>
      <c r="AK14" s="349"/>
      <c r="AL14" s="349"/>
      <c r="AM14" s="349"/>
      <c r="AN14" s="349"/>
      <c r="AO14" s="349"/>
      <c r="AP14" s="349"/>
      <c r="AQ14" s="347"/>
      <c r="AR14" s="347"/>
      <c r="AS14" s="347"/>
    </row>
    <row r="15" spans="1:47" s="147" customFormat="1" ht="65.25" customHeight="1">
      <c r="A15" s="188" t="s">
        <v>147</v>
      </c>
      <c r="B15" s="188" t="s">
        <v>148</v>
      </c>
      <c r="C15" s="223" t="s">
        <v>4</v>
      </c>
      <c r="D15" s="138" t="s">
        <v>220</v>
      </c>
      <c r="E15" s="185" t="s">
        <v>0</v>
      </c>
      <c r="F15" s="215" t="s">
        <v>1</v>
      </c>
      <c r="G15" s="125" t="s">
        <v>216</v>
      </c>
      <c r="H15" s="127" t="s">
        <v>136</v>
      </c>
      <c r="I15" s="127" t="s">
        <v>125</v>
      </c>
      <c r="J15" s="127" t="s">
        <v>126</v>
      </c>
      <c r="K15" s="127" t="s">
        <v>127</v>
      </c>
      <c r="L15" s="127" t="s">
        <v>128</v>
      </c>
      <c r="M15" s="127" t="s">
        <v>129</v>
      </c>
      <c r="N15" s="128" t="s">
        <v>157</v>
      </c>
      <c r="O15" s="128" t="s">
        <v>156</v>
      </c>
      <c r="P15" s="128" t="s">
        <v>130</v>
      </c>
      <c r="Q15" s="239" t="s">
        <v>131</v>
      </c>
      <c r="R15" s="128" t="s">
        <v>132</v>
      </c>
      <c r="S15" s="128" t="s">
        <v>133</v>
      </c>
      <c r="T15" s="128" t="s">
        <v>134</v>
      </c>
      <c r="U15" s="128" t="s">
        <v>135</v>
      </c>
      <c r="V15" s="128" t="s">
        <v>158</v>
      </c>
      <c r="W15" s="128" t="s">
        <v>159</v>
      </c>
      <c r="X15" s="125" t="s">
        <v>137</v>
      </c>
      <c r="Y15" s="125" t="s">
        <v>138</v>
      </c>
      <c r="Z15" s="126" t="s">
        <v>139</v>
      </c>
      <c r="AA15" s="129" t="s">
        <v>136</v>
      </c>
      <c r="AB15" s="129" t="s">
        <v>125</v>
      </c>
      <c r="AC15" s="129" t="s">
        <v>126</v>
      </c>
      <c r="AD15" s="129" t="s">
        <v>127</v>
      </c>
      <c r="AE15" s="129" t="s">
        <v>128</v>
      </c>
      <c r="AF15" s="129" t="s">
        <v>129</v>
      </c>
      <c r="AG15" s="129" t="s">
        <v>142</v>
      </c>
      <c r="AH15" s="130" t="s">
        <v>143</v>
      </c>
      <c r="AI15" s="129" t="s">
        <v>130</v>
      </c>
      <c r="AJ15" s="129" t="s">
        <v>131</v>
      </c>
      <c r="AK15" s="129" t="s">
        <v>132</v>
      </c>
      <c r="AL15" s="129" t="s">
        <v>133</v>
      </c>
      <c r="AM15" s="129" t="s">
        <v>134</v>
      </c>
      <c r="AN15" s="129" t="s">
        <v>135</v>
      </c>
      <c r="AO15" s="129" t="s">
        <v>142</v>
      </c>
      <c r="AP15" s="130" t="s">
        <v>143</v>
      </c>
      <c r="AQ15" s="201" t="s">
        <v>145</v>
      </c>
      <c r="AR15" s="131" t="s">
        <v>5</v>
      </c>
      <c r="AS15" s="131" t="s">
        <v>3</v>
      </c>
    </row>
    <row r="16" spans="1:47" ht="41.25" customHeight="1">
      <c r="A16" s="357">
        <v>200402</v>
      </c>
      <c r="B16" s="340" t="s">
        <v>210</v>
      </c>
      <c r="C16" s="224" t="s">
        <v>164</v>
      </c>
      <c r="D16" s="173" t="s">
        <v>221</v>
      </c>
      <c r="E16" s="194" t="s">
        <v>188</v>
      </c>
      <c r="F16" s="216" t="s">
        <v>191</v>
      </c>
      <c r="G16" s="190">
        <v>0.35</v>
      </c>
      <c r="H16" s="150">
        <v>2.9000000000000001E-2</v>
      </c>
      <c r="I16" s="152">
        <v>2.9000000000000001E-2</v>
      </c>
      <c r="J16" s="152">
        <v>0.03</v>
      </c>
      <c r="K16" s="152">
        <v>0.03</v>
      </c>
      <c r="L16" s="152">
        <v>0.03</v>
      </c>
      <c r="M16" s="152">
        <v>0.03</v>
      </c>
      <c r="N16" s="159">
        <f>H16+I16+J16+K16+L16+M16</f>
        <v>0.17799999999999999</v>
      </c>
      <c r="O16" s="163">
        <f>N16/G16</f>
        <v>0.50857142857142856</v>
      </c>
      <c r="P16" s="159">
        <v>0.03</v>
      </c>
      <c r="Q16" s="159">
        <v>0.03</v>
      </c>
      <c r="R16" s="308">
        <v>0.03</v>
      </c>
      <c r="S16" s="11">
        <v>7.0000000000000007E-2</v>
      </c>
      <c r="T16" s="11"/>
      <c r="U16" s="11"/>
      <c r="V16" s="159">
        <f>SUM(P16:U16)</f>
        <v>0.16</v>
      </c>
      <c r="W16" s="163">
        <f>V16/G16</f>
        <v>0.45714285714285718</v>
      </c>
      <c r="X16" s="159">
        <f t="shared" ref="X16:Y19" si="0">N16+V16</f>
        <v>0.33799999999999997</v>
      </c>
      <c r="Y16" s="163">
        <f t="shared" si="0"/>
        <v>0.96571428571428575</v>
      </c>
      <c r="Z16" s="337">
        <v>1932172155</v>
      </c>
      <c r="AA16" s="328">
        <v>250298709</v>
      </c>
      <c r="AB16" s="328">
        <v>241789471</v>
      </c>
      <c r="AC16" s="328">
        <v>135273737</v>
      </c>
      <c r="AD16" s="328">
        <v>-23569706</v>
      </c>
      <c r="AE16" s="328">
        <v>3034398</v>
      </c>
      <c r="AF16" s="328">
        <v>388953307</v>
      </c>
      <c r="AG16" s="331">
        <f>AA16+AB16+AC16+AD16+AE16+AF16</f>
        <v>995779916</v>
      </c>
      <c r="AH16" s="334">
        <f>AG16/Z16</f>
        <v>0.5153681122166881</v>
      </c>
      <c r="AI16" s="328">
        <v>159355937</v>
      </c>
      <c r="AJ16" s="328">
        <v>42168790</v>
      </c>
      <c r="AK16" s="328">
        <v>191994488</v>
      </c>
      <c r="AL16" s="319"/>
      <c r="AM16" s="316"/>
      <c r="AN16" s="319"/>
      <c r="AO16" s="325">
        <f>AG16+AI16+AJ16+AK16</f>
        <v>1389299131</v>
      </c>
      <c r="AP16" s="322">
        <f>AH16</f>
        <v>0.5153681122166881</v>
      </c>
      <c r="AQ16" s="202" t="s">
        <v>196</v>
      </c>
      <c r="AR16" s="5"/>
      <c r="AS16" s="177" t="s">
        <v>273</v>
      </c>
      <c r="AT16" s="273"/>
      <c r="AU16" s="180"/>
    </row>
    <row r="17" spans="1:47" ht="30" customHeight="1">
      <c r="A17" s="358"/>
      <c r="B17" s="341"/>
      <c r="C17" s="225" t="s">
        <v>218</v>
      </c>
      <c r="D17" s="149"/>
      <c r="E17" s="195" t="s">
        <v>176</v>
      </c>
      <c r="F17" s="216" t="s">
        <v>192</v>
      </c>
      <c r="G17" s="191">
        <v>3245</v>
      </c>
      <c r="H17" s="151">
        <v>46</v>
      </c>
      <c r="I17" s="151">
        <v>226</v>
      </c>
      <c r="J17" s="151">
        <v>272</v>
      </c>
      <c r="K17" s="151">
        <v>413</v>
      </c>
      <c r="L17" s="151">
        <v>513</v>
      </c>
      <c r="M17" s="151">
        <v>748</v>
      </c>
      <c r="N17" s="160">
        <f>H17+I17+J17+K17+L17+M17</f>
        <v>2218</v>
      </c>
      <c r="O17" s="163">
        <f>N17/G17</f>
        <v>0.68351309707241914</v>
      </c>
      <c r="P17" s="151">
        <v>596</v>
      </c>
      <c r="Q17" s="241">
        <v>501</v>
      </c>
      <c r="R17" s="309">
        <v>1247</v>
      </c>
      <c r="S17" s="110"/>
      <c r="T17" s="110"/>
      <c r="U17" s="110"/>
      <c r="V17" s="151">
        <f>SUM(P17:U17)</f>
        <v>2344</v>
      </c>
      <c r="W17" s="244">
        <f>V17/G17</f>
        <v>0.72234206471494611</v>
      </c>
      <c r="X17" s="160">
        <f>N17+V17</f>
        <v>4562</v>
      </c>
      <c r="Y17" s="163">
        <f t="shared" si="0"/>
        <v>1.4058551617873651</v>
      </c>
      <c r="Z17" s="338"/>
      <c r="AA17" s="329"/>
      <c r="AB17" s="329"/>
      <c r="AC17" s="329"/>
      <c r="AD17" s="329"/>
      <c r="AE17" s="329"/>
      <c r="AF17" s="329"/>
      <c r="AG17" s="332"/>
      <c r="AH17" s="335"/>
      <c r="AI17" s="329"/>
      <c r="AJ17" s="329"/>
      <c r="AK17" s="329"/>
      <c r="AL17" s="320"/>
      <c r="AM17" s="317"/>
      <c r="AN17" s="320"/>
      <c r="AO17" s="326"/>
      <c r="AP17" s="323"/>
      <c r="AQ17" s="202" t="s">
        <v>197</v>
      </c>
      <c r="AR17" s="5"/>
      <c r="AS17" s="274" t="s">
        <v>274</v>
      </c>
    </row>
    <row r="18" spans="1:47" ht="48" customHeight="1">
      <c r="A18" s="359"/>
      <c r="B18" s="342"/>
      <c r="C18" s="225" t="s">
        <v>255</v>
      </c>
      <c r="D18" s="149" t="s">
        <v>221</v>
      </c>
      <c r="E18" s="195" t="s">
        <v>189</v>
      </c>
      <c r="F18" s="216" t="s">
        <v>191</v>
      </c>
      <c r="G18" s="190">
        <v>1</v>
      </c>
      <c r="H18" s="152">
        <v>0.03</v>
      </c>
      <c r="I18" s="152">
        <v>0.05</v>
      </c>
      <c r="J18" s="152">
        <v>0.08</v>
      </c>
      <c r="K18" s="152">
        <v>0.08</v>
      </c>
      <c r="L18" s="152">
        <v>0.08</v>
      </c>
      <c r="M18" s="152">
        <v>0.08</v>
      </c>
      <c r="N18" s="159">
        <f>H18+I18+J18+K18+L18+M18</f>
        <v>0.4</v>
      </c>
      <c r="O18" s="163">
        <f>N18/G18</f>
        <v>0.4</v>
      </c>
      <c r="P18" s="209">
        <v>0.08</v>
      </c>
      <c r="Q18" s="209">
        <v>0.08</v>
      </c>
      <c r="R18" s="310">
        <v>0.08</v>
      </c>
      <c r="S18" s="401">
        <v>0.16</v>
      </c>
      <c r="T18" s="110"/>
      <c r="U18" s="110"/>
      <c r="V18" s="209">
        <f>SUM(P18:U18)</f>
        <v>0.4</v>
      </c>
      <c r="W18" s="245">
        <f>V18/G18</f>
        <v>0.4</v>
      </c>
      <c r="X18" s="159">
        <f t="shared" si="0"/>
        <v>0.8</v>
      </c>
      <c r="Y18" s="163">
        <f t="shared" si="0"/>
        <v>0.8</v>
      </c>
      <c r="Z18" s="339"/>
      <c r="AA18" s="330"/>
      <c r="AB18" s="330"/>
      <c r="AC18" s="330"/>
      <c r="AD18" s="330"/>
      <c r="AE18" s="330"/>
      <c r="AF18" s="330"/>
      <c r="AG18" s="333"/>
      <c r="AH18" s="336"/>
      <c r="AI18" s="330"/>
      <c r="AJ18" s="330"/>
      <c r="AK18" s="330"/>
      <c r="AL18" s="321"/>
      <c r="AM18" s="318"/>
      <c r="AN18" s="321"/>
      <c r="AO18" s="327"/>
      <c r="AP18" s="324"/>
      <c r="AQ18" s="203" t="s">
        <v>205</v>
      </c>
      <c r="AR18" s="5"/>
      <c r="AS18" s="275" t="s">
        <v>275</v>
      </c>
    </row>
    <row r="19" spans="1:47" ht="36.75" customHeight="1">
      <c r="A19" s="357">
        <v>200403</v>
      </c>
      <c r="B19" s="340" t="s">
        <v>211</v>
      </c>
      <c r="C19" s="225" t="s">
        <v>219</v>
      </c>
      <c r="D19" s="149"/>
      <c r="E19" s="195" t="s">
        <v>177</v>
      </c>
      <c r="F19" s="216" t="s">
        <v>192</v>
      </c>
      <c r="G19" s="191">
        <v>2987</v>
      </c>
      <c r="H19" s="153">
        <v>2663</v>
      </c>
      <c r="I19" s="153">
        <v>2660</v>
      </c>
      <c r="J19" s="153">
        <v>2658</v>
      </c>
      <c r="K19" s="153">
        <v>2688</v>
      </c>
      <c r="L19" s="153">
        <v>2692</v>
      </c>
      <c r="M19" s="153">
        <v>2698</v>
      </c>
      <c r="N19" s="160">
        <f>(H19+I19+J19+K19+L19+M19)/6</f>
        <v>2676.5</v>
      </c>
      <c r="O19" s="163">
        <f>N19/G19</f>
        <v>0.89604954804151327</v>
      </c>
      <c r="P19" s="151">
        <v>2704</v>
      </c>
      <c r="Q19" s="242">
        <v>2703</v>
      </c>
      <c r="R19" s="309">
        <v>2716</v>
      </c>
      <c r="S19" s="110"/>
      <c r="T19" s="132"/>
      <c r="U19" s="132"/>
      <c r="V19" s="151">
        <f>(H19+I19+J19+K19+L19+M19+P19+Q19)/8</f>
        <v>2683.25</v>
      </c>
      <c r="W19" s="163">
        <f>V19/G19</f>
        <v>0.89830934047539335</v>
      </c>
      <c r="X19" s="160">
        <f>V19</f>
        <v>2683.25</v>
      </c>
      <c r="Y19" s="163">
        <f t="shared" si="0"/>
        <v>1.7943588885169066</v>
      </c>
      <c r="Z19" s="337">
        <v>49854446887</v>
      </c>
      <c r="AA19" s="328">
        <v>2069688616</v>
      </c>
      <c r="AB19" s="328">
        <v>13769419340</v>
      </c>
      <c r="AC19" s="328">
        <v>6235764633</v>
      </c>
      <c r="AD19" s="328">
        <v>649816724</v>
      </c>
      <c r="AE19" s="328">
        <v>9896960606</v>
      </c>
      <c r="AF19" s="328">
        <v>1618026791</v>
      </c>
      <c r="AG19" s="331">
        <f>AA19+AB19+AC19+AD19+AE19+AF19</f>
        <v>34239676710</v>
      </c>
      <c r="AH19" s="334">
        <f>AG19/Z19</f>
        <v>0.68679283089044374</v>
      </c>
      <c r="AI19" s="328">
        <v>222411266</v>
      </c>
      <c r="AJ19" s="328">
        <v>2581725073</v>
      </c>
      <c r="AK19" s="328">
        <v>8510845633</v>
      </c>
      <c r="AL19" s="319"/>
      <c r="AM19" s="316"/>
      <c r="AN19" s="319"/>
      <c r="AO19" s="325">
        <f>AG19+AI19+AK19</f>
        <v>42972933609</v>
      </c>
      <c r="AP19" s="322">
        <f>AH19</f>
        <v>0.68679283089044374</v>
      </c>
      <c r="AQ19" s="204" t="s">
        <v>198</v>
      </c>
      <c r="AR19" s="133"/>
      <c r="AS19" s="275" t="s">
        <v>276</v>
      </c>
    </row>
    <row r="20" spans="1:47" ht="41.25" customHeight="1">
      <c r="A20" s="358"/>
      <c r="B20" s="341"/>
      <c r="C20" s="225" t="s">
        <v>165</v>
      </c>
      <c r="D20" s="149" t="s">
        <v>222</v>
      </c>
      <c r="E20" s="195" t="s">
        <v>178</v>
      </c>
      <c r="F20" s="216" t="s">
        <v>193</v>
      </c>
      <c r="G20" s="189" t="s">
        <v>226</v>
      </c>
      <c r="H20" s="151">
        <v>0</v>
      </c>
      <c r="I20" s="151">
        <v>0</v>
      </c>
      <c r="J20" s="151">
        <v>0</v>
      </c>
      <c r="K20" s="151">
        <v>0</v>
      </c>
      <c r="L20" s="151">
        <v>0</v>
      </c>
      <c r="M20" s="151">
        <v>0</v>
      </c>
      <c r="N20" s="160">
        <v>0</v>
      </c>
      <c r="O20" s="171" t="s">
        <v>227</v>
      </c>
      <c r="P20" s="151">
        <v>0</v>
      </c>
      <c r="Q20" s="242">
        <v>0</v>
      </c>
      <c r="R20" s="309" t="s">
        <v>272</v>
      </c>
      <c r="S20" s="132"/>
      <c r="T20" s="132"/>
      <c r="U20" s="132"/>
      <c r="V20" s="151">
        <v>0</v>
      </c>
      <c r="W20" s="246" t="s">
        <v>227</v>
      </c>
      <c r="X20" s="160">
        <f t="shared" ref="X20:X31" si="1">N20+V20</f>
        <v>0</v>
      </c>
      <c r="Y20" s="246" t="str">
        <f t="shared" ref="Y20:Y25" si="2">O20</f>
        <v>N/a</v>
      </c>
      <c r="Z20" s="338"/>
      <c r="AA20" s="329"/>
      <c r="AB20" s="329"/>
      <c r="AC20" s="329"/>
      <c r="AD20" s="329"/>
      <c r="AE20" s="329"/>
      <c r="AF20" s="329"/>
      <c r="AG20" s="332"/>
      <c r="AH20" s="335"/>
      <c r="AI20" s="329"/>
      <c r="AJ20" s="329"/>
      <c r="AK20" s="329"/>
      <c r="AL20" s="320"/>
      <c r="AM20" s="317"/>
      <c r="AN20" s="320"/>
      <c r="AO20" s="326"/>
      <c r="AP20" s="323"/>
      <c r="AQ20" s="204" t="s">
        <v>199</v>
      </c>
      <c r="AR20" s="133"/>
      <c r="AS20" s="276" t="s">
        <v>277</v>
      </c>
      <c r="AT20" s="198"/>
      <c r="AU20" s="199"/>
    </row>
    <row r="21" spans="1:47" ht="48.75" customHeight="1">
      <c r="A21" s="358"/>
      <c r="B21" s="341"/>
      <c r="C21" s="225" t="s">
        <v>166</v>
      </c>
      <c r="D21" s="149" t="s">
        <v>222</v>
      </c>
      <c r="E21" s="195" t="s">
        <v>179</v>
      </c>
      <c r="F21" s="216" t="s">
        <v>193</v>
      </c>
      <c r="G21" s="189">
        <v>162</v>
      </c>
      <c r="H21" s="153">
        <v>0</v>
      </c>
      <c r="I21" s="153">
        <v>0</v>
      </c>
      <c r="J21" s="153">
        <v>0</v>
      </c>
      <c r="K21" s="153">
        <v>6</v>
      </c>
      <c r="L21" s="151">
        <v>0</v>
      </c>
      <c r="M21" s="151">
        <v>4</v>
      </c>
      <c r="N21" s="160">
        <f>SUM(H21:M21)</f>
        <v>10</v>
      </c>
      <c r="O21" s="163">
        <f>N21/G21</f>
        <v>6.1728395061728392E-2</v>
      </c>
      <c r="P21" s="151">
        <v>0</v>
      </c>
      <c r="Q21" s="242">
        <v>0</v>
      </c>
      <c r="R21" s="157">
        <v>0</v>
      </c>
      <c r="S21" s="132"/>
      <c r="T21" s="132"/>
      <c r="U21" s="132"/>
      <c r="V21" s="151">
        <f>SUM(P21:U21)</f>
        <v>0</v>
      </c>
      <c r="W21" s="247">
        <f>V21/G21</f>
        <v>0</v>
      </c>
      <c r="X21" s="160">
        <f>N21+V21</f>
        <v>10</v>
      </c>
      <c r="Y21" s="163">
        <f>O21+W21</f>
        <v>6.1728395061728392E-2</v>
      </c>
      <c r="Z21" s="338"/>
      <c r="AA21" s="329"/>
      <c r="AB21" s="329"/>
      <c r="AC21" s="329"/>
      <c r="AD21" s="329"/>
      <c r="AE21" s="329"/>
      <c r="AF21" s="329"/>
      <c r="AG21" s="332"/>
      <c r="AH21" s="335"/>
      <c r="AI21" s="329"/>
      <c r="AJ21" s="329"/>
      <c r="AK21" s="329"/>
      <c r="AL21" s="320"/>
      <c r="AM21" s="317"/>
      <c r="AN21" s="320"/>
      <c r="AO21" s="326"/>
      <c r="AP21" s="323"/>
      <c r="AQ21" s="204" t="s">
        <v>199</v>
      </c>
      <c r="AR21" s="133"/>
      <c r="AS21" s="276" t="s">
        <v>278</v>
      </c>
      <c r="AT21" s="198"/>
      <c r="AU21" s="199"/>
    </row>
    <row r="22" spans="1:47" ht="45" customHeight="1">
      <c r="A22" s="358"/>
      <c r="B22" s="341"/>
      <c r="C22" s="225" t="s">
        <v>167</v>
      </c>
      <c r="D22" s="149" t="s">
        <v>222</v>
      </c>
      <c r="E22" s="195" t="s">
        <v>180</v>
      </c>
      <c r="F22" s="216" t="s">
        <v>193</v>
      </c>
      <c r="G22" s="191">
        <v>1000</v>
      </c>
      <c r="H22" s="151">
        <v>0</v>
      </c>
      <c r="I22" s="151">
        <v>0</v>
      </c>
      <c r="J22" s="151">
        <v>0</v>
      </c>
      <c r="K22" s="151">
        <v>0</v>
      </c>
      <c r="L22" s="151">
        <v>0</v>
      </c>
      <c r="M22" s="151">
        <v>0</v>
      </c>
      <c r="N22" s="151">
        <f t="shared" ref="N22:N31" si="3">H22+I22+J22+K22+L22+M22</f>
        <v>0</v>
      </c>
      <c r="O22" s="163">
        <f>N22/G22</f>
        <v>0</v>
      </c>
      <c r="P22" s="151">
        <v>0</v>
      </c>
      <c r="Q22" s="242">
        <v>0</v>
      </c>
      <c r="R22" s="242">
        <v>2330</v>
      </c>
      <c r="S22" s="132"/>
      <c r="T22" s="132"/>
      <c r="U22" s="132"/>
      <c r="V22" s="151">
        <f>SUM(P22:U22)</f>
        <v>2330</v>
      </c>
      <c r="W22" s="250">
        <f>V22/G22</f>
        <v>2.33</v>
      </c>
      <c r="X22" s="160">
        <f>V22</f>
        <v>2330</v>
      </c>
      <c r="Y22" s="163">
        <f>O22+W22</f>
        <v>2.33</v>
      </c>
      <c r="Z22" s="338"/>
      <c r="AA22" s="329"/>
      <c r="AB22" s="329"/>
      <c r="AC22" s="329"/>
      <c r="AD22" s="329"/>
      <c r="AE22" s="329"/>
      <c r="AF22" s="329"/>
      <c r="AG22" s="332"/>
      <c r="AH22" s="335"/>
      <c r="AI22" s="329"/>
      <c r="AJ22" s="329"/>
      <c r="AK22" s="329"/>
      <c r="AL22" s="320"/>
      <c r="AM22" s="317"/>
      <c r="AN22" s="320"/>
      <c r="AO22" s="326"/>
      <c r="AP22" s="323"/>
      <c r="AQ22" s="203" t="s">
        <v>200</v>
      </c>
      <c r="AR22" s="133"/>
      <c r="AS22" s="276" t="s">
        <v>279</v>
      </c>
      <c r="AT22" s="198"/>
      <c r="AU22" s="199"/>
    </row>
    <row r="23" spans="1:47" ht="46.5" customHeight="1">
      <c r="A23" s="359"/>
      <c r="B23" s="342"/>
      <c r="C23" s="225" t="s">
        <v>168</v>
      </c>
      <c r="D23" s="149" t="s">
        <v>222</v>
      </c>
      <c r="E23" s="196" t="s">
        <v>181</v>
      </c>
      <c r="F23" s="216" t="s">
        <v>193</v>
      </c>
      <c r="G23" s="189">
        <v>379</v>
      </c>
      <c r="H23" s="151">
        <v>0</v>
      </c>
      <c r="I23" s="151">
        <v>2</v>
      </c>
      <c r="J23" s="151">
        <v>0</v>
      </c>
      <c r="K23" s="151">
        <v>0</v>
      </c>
      <c r="L23" s="151">
        <v>0</v>
      </c>
      <c r="M23" s="151">
        <v>9</v>
      </c>
      <c r="N23" s="160">
        <f t="shared" si="3"/>
        <v>11</v>
      </c>
      <c r="O23" s="163">
        <f>N23/G23</f>
        <v>2.9023746701846966E-2</v>
      </c>
      <c r="P23" s="151">
        <v>1</v>
      </c>
      <c r="Q23" s="242">
        <v>9</v>
      </c>
      <c r="R23" s="309">
        <v>7</v>
      </c>
      <c r="S23" s="132"/>
      <c r="T23" s="132"/>
      <c r="U23" s="132"/>
      <c r="V23" s="151">
        <f t="shared" ref="V23:V31" si="4">SUM(P23:U23)</f>
        <v>17</v>
      </c>
      <c r="W23" s="247">
        <f>V23/G23</f>
        <v>4.4854881266490766E-2</v>
      </c>
      <c r="X23" s="160">
        <f t="shared" si="1"/>
        <v>28</v>
      </c>
      <c r="Y23" s="163">
        <f>O23+W23</f>
        <v>7.3878627968337732E-2</v>
      </c>
      <c r="Z23" s="339"/>
      <c r="AA23" s="330"/>
      <c r="AB23" s="330"/>
      <c r="AC23" s="330"/>
      <c r="AD23" s="330"/>
      <c r="AE23" s="330"/>
      <c r="AF23" s="330"/>
      <c r="AG23" s="333"/>
      <c r="AH23" s="336"/>
      <c r="AI23" s="330"/>
      <c r="AJ23" s="330"/>
      <c r="AK23" s="330"/>
      <c r="AL23" s="321"/>
      <c r="AM23" s="318"/>
      <c r="AN23" s="321"/>
      <c r="AO23" s="327"/>
      <c r="AP23" s="324"/>
      <c r="AQ23" s="204" t="s">
        <v>199</v>
      </c>
      <c r="AR23" s="133"/>
      <c r="AS23" s="277" t="s">
        <v>280</v>
      </c>
    </row>
    <row r="24" spans="1:47" ht="37.5" customHeight="1">
      <c r="A24" s="357">
        <v>200404</v>
      </c>
      <c r="B24" s="340" t="s">
        <v>212</v>
      </c>
      <c r="C24" s="225" t="s">
        <v>169</v>
      </c>
      <c r="D24" s="149" t="s">
        <v>223</v>
      </c>
      <c r="E24" s="195" t="s">
        <v>256</v>
      </c>
      <c r="F24" s="216" t="s">
        <v>193</v>
      </c>
      <c r="G24" s="189">
        <v>800</v>
      </c>
      <c r="H24" s="154">
        <v>576</v>
      </c>
      <c r="I24" s="154">
        <v>0</v>
      </c>
      <c r="J24" s="154">
        <v>0</v>
      </c>
      <c r="K24" s="154">
        <v>0</v>
      </c>
      <c r="L24" s="151">
        <v>0</v>
      </c>
      <c r="M24" s="151">
        <v>0</v>
      </c>
      <c r="N24" s="160">
        <f t="shared" si="3"/>
        <v>576</v>
      </c>
      <c r="O24" s="163">
        <f>N24/G24</f>
        <v>0.72</v>
      </c>
      <c r="P24" s="151">
        <v>0</v>
      </c>
      <c r="Q24" s="242">
        <v>0</v>
      </c>
      <c r="R24" s="309" t="s">
        <v>272</v>
      </c>
      <c r="S24" s="132"/>
      <c r="T24" s="132"/>
      <c r="U24" s="132"/>
      <c r="V24" s="151">
        <f t="shared" si="4"/>
        <v>0</v>
      </c>
      <c r="W24" s="247">
        <f>V24/G24</f>
        <v>0</v>
      </c>
      <c r="X24" s="160">
        <f>N24+V24</f>
        <v>576</v>
      </c>
      <c r="Y24" s="163">
        <f>O24+W24</f>
        <v>0.72</v>
      </c>
      <c r="Z24" s="337">
        <v>27838613035</v>
      </c>
      <c r="AA24" s="328">
        <f>20997890977-8703732952-358317733</f>
        <v>11935840292</v>
      </c>
      <c r="AB24" s="328">
        <v>3781383127</v>
      </c>
      <c r="AC24" s="328">
        <v>593604680</v>
      </c>
      <c r="AD24" s="328">
        <v>99291580</v>
      </c>
      <c r="AE24" s="328">
        <v>277994725</v>
      </c>
      <c r="AF24" s="328">
        <v>127914963</v>
      </c>
      <c r="AG24" s="331">
        <f>AA24+AB24+AC24+AD24+AE24+AF24</f>
        <v>16816029367</v>
      </c>
      <c r="AH24" s="334">
        <f>AG24/Z24</f>
        <v>0.6040541368155844</v>
      </c>
      <c r="AI24" s="328">
        <v>358317733</v>
      </c>
      <c r="AJ24" s="328">
        <v>1093765081</v>
      </c>
      <c r="AK24" s="328">
        <v>100231143</v>
      </c>
      <c r="AL24" s="319"/>
      <c r="AM24" s="316"/>
      <c r="AN24" s="319"/>
      <c r="AO24" s="325">
        <f>AG24+AI24+AJ24+AK24</f>
        <v>18368343324</v>
      </c>
      <c r="AP24" s="322">
        <f>AH24</f>
        <v>0.6040541368155844</v>
      </c>
      <c r="AQ24" s="205" t="s">
        <v>201</v>
      </c>
      <c r="AR24" s="133"/>
      <c r="AS24" s="277" t="s">
        <v>281</v>
      </c>
      <c r="AT24" s="198"/>
    </row>
    <row r="25" spans="1:47" ht="30.75" customHeight="1">
      <c r="A25" s="358"/>
      <c r="B25" s="341"/>
      <c r="C25" s="225" t="s">
        <v>170</v>
      </c>
      <c r="D25" s="149" t="s">
        <v>223</v>
      </c>
      <c r="E25" s="195" t="s">
        <v>183</v>
      </c>
      <c r="F25" s="216" t="s">
        <v>193</v>
      </c>
      <c r="G25" s="189" t="s">
        <v>194</v>
      </c>
      <c r="H25" s="155">
        <v>0</v>
      </c>
      <c r="I25" s="155">
        <v>0</v>
      </c>
      <c r="J25" s="155">
        <v>0</v>
      </c>
      <c r="K25" s="155">
        <v>0</v>
      </c>
      <c r="L25" s="155">
        <v>0</v>
      </c>
      <c r="M25" s="155">
        <v>0</v>
      </c>
      <c r="N25" s="160">
        <f t="shared" si="3"/>
        <v>0</v>
      </c>
      <c r="O25" s="171" t="s">
        <v>227</v>
      </c>
      <c r="P25" s="151">
        <v>0</v>
      </c>
      <c r="Q25" s="242">
        <v>0</v>
      </c>
      <c r="R25" s="309" t="s">
        <v>272</v>
      </c>
      <c r="S25" s="132"/>
      <c r="T25" s="132"/>
      <c r="U25" s="132"/>
      <c r="V25" s="151">
        <f t="shared" si="4"/>
        <v>0</v>
      </c>
      <c r="W25" s="246" t="s">
        <v>227</v>
      </c>
      <c r="X25" s="160">
        <f t="shared" si="1"/>
        <v>0</v>
      </c>
      <c r="Y25" s="171" t="str">
        <f t="shared" si="2"/>
        <v>N/a</v>
      </c>
      <c r="Z25" s="338"/>
      <c r="AA25" s="329"/>
      <c r="AB25" s="329"/>
      <c r="AC25" s="329"/>
      <c r="AD25" s="329"/>
      <c r="AE25" s="329"/>
      <c r="AF25" s="329"/>
      <c r="AG25" s="332"/>
      <c r="AH25" s="335"/>
      <c r="AI25" s="329"/>
      <c r="AJ25" s="329"/>
      <c r="AK25" s="329"/>
      <c r="AL25" s="320"/>
      <c r="AM25" s="317"/>
      <c r="AN25" s="320"/>
      <c r="AO25" s="326"/>
      <c r="AP25" s="323"/>
      <c r="AQ25" s="205" t="s">
        <v>201</v>
      </c>
      <c r="AR25" s="133"/>
      <c r="AS25" s="277" t="s">
        <v>282</v>
      </c>
    </row>
    <row r="26" spans="1:47" ht="33" customHeight="1">
      <c r="A26" s="358"/>
      <c r="B26" s="341"/>
      <c r="C26" s="225" t="s">
        <v>171</v>
      </c>
      <c r="D26" s="149" t="s">
        <v>223</v>
      </c>
      <c r="E26" s="195" t="s">
        <v>184</v>
      </c>
      <c r="F26" s="216" t="s">
        <v>193</v>
      </c>
      <c r="G26" s="189">
        <v>150</v>
      </c>
      <c r="H26" s="155">
        <v>143</v>
      </c>
      <c r="I26" s="155">
        <v>0</v>
      </c>
      <c r="J26" s="155">
        <v>0</v>
      </c>
      <c r="K26" s="155">
        <v>0</v>
      </c>
      <c r="L26" s="155">
        <v>0</v>
      </c>
      <c r="M26" s="155">
        <v>0</v>
      </c>
      <c r="N26" s="160">
        <f t="shared" si="3"/>
        <v>143</v>
      </c>
      <c r="O26" s="163">
        <f t="shared" ref="O26:O32" si="5">N26/G26</f>
        <v>0.95333333333333337</v>
      </c>
      <c r="P26" s="151">
        <v>0</v>
      </c>
      <c r="Q26" s="242">
        <v>0</v>
      </c>
      <c r="R26" s="309" t="s">
        <v>272</v>
      </c>
      <c r="S26" s="132"/>
      <c r="T26" s="132"/>
      <c r="U26" s="132"/>
      <c r="V26" s="151">
        <f t="shared" si="4"/>
        <v>0</v>
      </c>
      <c r="W26" s="247">
        <f t="shared" ref="W26:W31" si="6">V26/G26</f>
        <v>0</v>
      </c>
      <c r="X26" s="160">
        <f t="shared" si="1"/>
        <v>143</v>
      </c>
      <c r="Y26" s="163">
        <f t="shared" ref="Y26:Y32" si="7">O26+W26</f>
        <v>0.95333333333333337</v>
      </c>
      <c r="Z26" s="338"/>
      <c r="AA26" s="329"/>
      <c r="AB26" s="329"/>
      <c r="AC26" s="329"/>
      <c r="AD26" s="329"/>
      <c r="AE26" s="329"/>
      <c r="AF26" s="329"/>
      <c r="AG26" s="332"/>
      <c r="AH26" s="335"/>
      <c r="AI26" s="329"/>
      <c r="AJ26" s="329"/>
      <c r="AK26" s="329"/>
      <c r="AL26" s="320"/>
      <c r="AM26" s="317"/>
      <c r="AN26" s="320"/>
      <c r="AO26" s="326"/>
      <c r="AP26" s="323"/>
      <c r="AQ26" s="205" t="s">
        <v>201</v>
      </c>
      <c r="AR26" s="133"/>
      <c r="AS26" s="277" t="s">
        <v>283</v>
      </c>
    </row>
    <row r="27" spans="1:47" ht="35.25" customHeight="1">
      <c r="A27" s="359"/>
      <c r="B27" s="342"/>
      <c r="C27" s="225" t="s">
        <v>172</v>
      </c>
      <c r="D27" s="149" t="s">
        <v>223</v>
      </c>
      <c r="E27" s="195" t="s">
        <v>190</v>
      </c>
      <c r="F27" s="216" t="s">
        <v>193</v>
      </c>
      <c r="G27" s="189">
        <v>150</v>
      </c>
      <c r="H27" s="155">
        <v>241</v>
      </c>
      <c r="I27" s="155">
        <v>0</v>
      </c>
      <c r="J27" s="155">
        <v>0</v>
      </c>
      <c r="K27" s="155">
        <v>0</v>
      </c>
      <c r="L27" s="155">
        <v>0</v>
      </c>
      <c r="M27" s="155">
        <v>0</v>
      </c>
      <c r="N27" s="160">
        <f t="shared" si="3"/>
        <v>241</v>
      </c>
      <c r="O27" s="163">
        <f t="shared" si="5"/>
        <v>1.6066666666666667</v>
      </c>
      <c r="P27" s="151">
        <v>0</v>
      </c>
      <c r="Q27" s="242">
        <v>0</v>
      </c>
      <c r="R27" s="309" t="s">
        <v>272</v>
      </c>
      <c r="S27" s="132"/>
      <c r="T27" s="132"/>
      <c r="U27" s="132"/>
      <c r="V27" s="151">
        <f t="shared" si="4"/>
        <v>0</v>
      </c>
      <c r="W27" s="247">
        <f t="shared" si="6"/>
        <v>0</v>
      </c>
      <c r="X27" s="160">
        <f t="shared" si="1"/>
        <v>241</v>
      </c>
      <c r="Y27" s="163">
        <f t="shared" si="7"/>
        <v>1.6066666666666667</v>
      </c>
      <c r="Z27" s="339"/>
      <c r="AA27" s="330"/>
      <c r="AB27" s="330"/>
      <c r="AC27" s="330"/>
      <c r="AD27" s="330"/>
      <c r="AE27" s="330"/>
      <c r="AF27" s="330"/>
      <c r="AG27" s="333"/>
      <c r="AH27" s="336"/>
      <c r="AI27" s="330"/>
      <c r="AJ27" s="330"/>
      <c r="AK27" s="330"/>
      <c r="AL27" s="321"/>
      <c r="AM27" s="318"/>
      <c r="AN27" s="321"/>
      <c r="AO27" s="327"/>
      <c r="AP27" s="324"/>
      <c r="AQ27" s="205" t="s">
        <v>201</v>
      </c>
      <c r="AR27" s="133"/>
      <c r="AS27" s="276" t="s">
        <v>284</v>
      </c>
    </row>
    <row r="28" spans="1:47" ht="39" customHeight="1">
      <c r="A28" s="189">
        <v>200405</v>
      </c>
      <c r="B28" s="207" t="s">
        <v>213</v>
      </c>
      <c r="C28" s="225" t="s">
        <v>173</v>
      </c>
      <c r="D28" s="149" t="s">
        <v>224</v>
      </c>
      <c r="E28" s="195" t="s">
        <v>185</v>
      </c>
      <c r="F28" s="216" t="s">
        <v>193</v>
      </c>
      <c r="G28" s="192">
        <v>3</v>
      </c>
      <c r="H28" s="156">
        <v>0</v>
      </c>
      <c r="I28" s="156">
        <v>0</v>
      </c>
      <c r="J28" s="156">
        <v>0</v>
      </c>
      <c r="K28" s="156">
        <v>0</v>
      </c>
      <c r="L28" s="156">
        <v>0</v>
      </c>
      <c r="M28" s="156">
        <v>0</v>
      </c>
      <c r="N28" s="179">
        <f t="shared" si="3"/>
        <v>0</v>
      </c>
      <c r="O28" s="163">
        <f>N28/G28</f>
        <v>0</v>
      </c>
      <c r="P28" s="210">
        <v>0.04</v>
      </c>
      <c r="Q28" s="243">
        <v>0</v>
      </c>
      <c r="R28" s="309" t="s">
        <v>272</v>
      </c>
      <c r="S28" s="110"/>
      <c r="T28" s="110"/>
      <c r="U28" s="110"/>
      <c r="V28" s="312">
        <f t="shared" si="4"/>
        <v>0.04</v>
      </c>
      <c r="W28" s="247">
        <f t="shared" si="6"/>
        <v>1.3333333333333334E-2</v>
      </c>
      <c r="X28" s="159">
        <f t="shared" si="1"/>
        <v>0.04</v>
      </c>
      <c r="Y28" s="163">
        <f>O28+W28</f>
        <v>1.3333333333333334E-2</v>
      </c>
      <c r="Z28" s="164">
        <v>852182576</v>
      </c>
      <c r="AA28" s="166">
        <f>49739055-6920578</f>
        <v>42818477</v>
      </c>
      <c r="AB28" s="166">
        <v>31726922</v>
      </c>
      <c r="AC28" s="166">
        <v>5505805</v>
      </c>
      <c r="AD28" s="167">
        <v>6706464</v>
      </c>
      <c r="AE28" s="167">
        <v>4437730</v>
      </c>
      <c r="AF28" s="167">
        <f>44167172-12222468</f>
        <v>31944704</v>
      </c>
      <c r="AG28" s="168">
        <f>AA28+AB28+AC28+AD28+AE28+AF28</f>
        <v>123140102</v>
      </c>
      <c r="AH28" s="161">
        <f>AG28/Z28</f>
        <v>0.14449967115966944</v>
      </c>
      <c r="AI28" s="166">
        <v>12222468</v>
      </c>
      <c r="AJ28" s="166">
        <v>1983490</v>
      </c>
      <c r="AK28" s="166">
        <v>790128</v>
      </c>
      <c r="AL28" s="112"/>
      <c r="AM28" s="117"/>
      <c r="AN28" s="112"/>
      <c r="AO28" s="169">
        <f>AG28+AI28+AJ28+AK28</f>
        <v>138136188</v>
      </c>
      <c r="AP28" s="162">
        <f t="shared" ref="AP28:AP31" si="8">AH28</f>
        <v>0.14449967115966944</v>
      </c>
      <c r="AQ28" s="205" t="s">
        <v>217</v>
      </c>
      <c r="AR28" s="5"/>
      <c r="AS28" s="278" t="s">
        <v>285</v>
      </c>
    </row>
    <row r="29" spans="1:47" ht="39" customHeight="1">
      <c r="A29" s="189">
        <v>200406</v>
      </c>
      <c r="B29" s="208" t="s">
        <v>214</v>
      </c>
      <c r="C29" s="225" t="s">
        <v>174</v>
      </c>
      <c r="D29" s="149" t="s">
        <v>225</v>
      </c>
      <c r="E29" s="197" t="s">
        <v>186</v>
      </c>
      <c r="F29" s="217" t="s">
        <v>193</v>
      </c>
      <c r="G29" s="193">
        <v>1034</v>
      </c>
      <c r="H29" s="157">
        <v>0</v>
      </c>
      <c r="I29" s="157">
        <v>0</v>
      </c>
      <c r="J29" s="157">
        <v>0</v>
      </c>
      <c r="K29" s="157">
        <v>0</v>
      </c>
      <c r="L29" s="157">
        <v>0</v>
      </c>
      <c r="M29" s="157">
        <v>66</v>
      </c>
      <c r="N29" s="160">
        <f t="shared" si="3"/>
        <v>66</v>
      </c>
      <c r="O29" s="163">
        <f t="shared" si="5"/>
        <v>6.3829787234042548E-2</v>
      </c>
      <c r="P29" s="151">
        <v>0</v>
      </c>
      <c r="Q29" s="243">
        <v>75</v>
      </c>
      <c r="R29" s="309" t="s">
        <v>272</v>
      </c>
      <c r="S29" s="110"/>
      <c r="T29" s="110"/>
      <c r="U29" s="110"/>
      <c r="V29" s="151">
        <f t="shared" si="4"/>
        <v>75</v>
      </c>
      <c r="W29" s="247">
        <f t="shared" si="6"/>
        <v>7.2533849129593805E-2</v>
      </c>
      <c r="X29" s="160">
        <f>N29+V29</f>
        <v>141</v>
      </c>
      <c r="Y29" s="163">
        <f t="shared" si="7"/>
        <v>0.13636363636363635</v>
      </c>
      <c r="Z29" s="165">
        <v>6975086459</v>
      </c>
      <c r="AA29" s="166">
        <v>134364401</v>
      </c>
      <c r="AB29" s="166">
        <f>327758527-248909157</f>
        <v>78849370</v>
      </c>
      <c r="AC29" s="166">
        <v>259769153</v>
      </c>
      <c r="AD29" s="167">
        <v>-67930476</v>
      </c>
      <c r="AE29" s="167">
        <v>19057403</v>
      </c>
      <c r="AF29" s="167">
        <f>162879552-13037872</f>
        <v>149841680</v>
      </c>
      <c r="AG29" s="168">
        <f t="shared" ref="AG29:AG31" si="9">AA29+AB29+AC29+AD29+AE29+AF29</f>
        <v>573951531</v>
      </c>
      <c r="AH29" s="161">
        <f>AG29/Z29</f>
        <v>8.2285937869548062E-2</v>
      </c>
      <c r="AI29" s="167">
        <v>246493821</v>
      </c>
      <c r="AJ29" s="167">
        <v>60500939</v>
      </c>
      <c r="AK29" s="167">
        <v>1207668</v>
      </c>
      <c r="AL29" s="120"/>
      <c r="AM29" s="117"/>
      <c r="AN29" s="120"/>
      <c r="AO29" s="315">
        <f>AG29+AI29+AJ29+AK29</f>
        <v>882153959</v>
      </c>
      <c r="AP29" s="162">
        <f t="shared" si="8"/>
        <v>8.2285937869548062E-2</v>
      </c>
      <c r="AQ29" s="205" t="s">
        <v>202</v>
      </c>
      <c r="AR29" s="5"/>
      <c r="AS29" s="279" t="s">
        <v>286</v>
      </c>
      <c r="AT29" s="198"/>
    </row>
    <row r="30" spans="1:47" ht="45" customHeight="1">
      <c r="A30" s="189">
        <v>200407</v>
      </c>
      <c r="B30" s="207" t="s">
        <v>215</v>
      </c>
      <c r="C30" s="225" t="s">
        <v>175</v>
      </c>
      <c r="D30" s="149"/>
      <c r="E30" s="195" t="s">
        <v>187</v>
      </c>
      <c r="F30" s="216" t="s">
        <v>193</v>
      </c>
      <c r="G30" s="192">
        <v>120</v>
      </c>
      <c r="H30" s="158">
        <v>39</v>
      </c>
      <c r="I30" s="156">
        <v>4</v>
      </c>
      <c r="J30" s="156">
        <v>0</v>
      </c>
      <c r="K30" s="156">
        <v>0</v>
      </c>
      <c r="L30" s="156">
        <v>8</v>
      </c>
      <c r="M30" s="156">
        <v>3</v>
      </c>
      <c r="N30" s="160">
        <f t="shared" ref="N30" si="10">H30+I30+J30+K30+L30+M30</f>
        <v>54</v>
      </c>
      <c r="O30" s="163">
        <f t="shared" si="5"/>
        <v>0.45</v>
      </c>
      <c r="P30" s="151">
        <v>9</v>
      </c>
      <c r="Q30" s="243">
        <v>7</v>
      </c>
      <c r="R30" s="311">
        <v>8</v>
      </c>
      <c r="S30" s="110"/>
      <c r="T30" s="110"/>
      <c r="U30" s="110"/>
      <c r="V30" s="151">
        <f t="shared" ref="V30" si="11">SUM(P30:U30)</f>
        <v>24</v>
      </c>
      <c r="W30" s="247">
        <f t="shared" ref="W30" si="12">V30/G30</f>
        <v>0.2</v>
      </c>
      <c r="X30" s="160">
        <f>N30+V30</f>
        <v>78</v>
      </c>
      <c r="Y30" s="163">
        <f t="shared" si="7"/>
        <v>0.65</v>
      </c>
      <c r="Z30" s="164">
        <v>279841603</v>
      </c>
      <c r="AA30" s="166">
        <v>12398831</v>
      </c>
      <c r="AB30" s="166">
        <v>48531150</v>
      </c>
      <c r="AC30" s="166">
        <v>103611921</v>
      </c>
      <c r="AD30" s="167">
        <v>3049092</v>
      </c>
      <c r="AE30" s="167">
        <f>-(33166728)</f>
        <v>-33166728</v>
      </c>
      <c r="AF30" s="167">
        <v>40237768</v>
      </c>
      <c r="AG30" s="168">
        <f t="shared" ref="AG30" si="13">AA30+AB30+AC30+AD30+AE30+AF30</f>
        <v>174662034</v>
      </c>
      <c r="AH30" s="161">
        <f>AG30/Z30</f>
        <v>0.62414606022679198</v>
      </c>
      <c r="AI30" s="167">
        <v>44426973</v>
      </c>
      <c r="AJ30" s="167">
        <f>-(313835)</f>
        <v>-313835</v>
      </c>
      <c r="AK30" s="167">
        <v>259464</v>
      </c>
      <c r="AL30" s="120"/>
      <c r="AM30" s="117"/>
      <c r="AN30" s="120"/>
      <c r="AO30" s="169">
        <f>AG30+AI30+AJ30+AK30</f>
        <v>219034636</v>
      </c>
      <c r="AP30" s="162">
        <f t="shared" ref="AP30" si="14">AH30</f>
        <v>0.62414606022679198</v>
      </c>
      <c r="AQ30" s="206" t="s">
        <v>203</v>
      </c>
      <c r="AR30" s="5"/>
      <c r="AS30" s="276" t="s">
        <v>287</v>
      </c>
      <c r="AT30" s="15"/>
    </row>
    <row r="31" spans="1:47" ht="45" customHeight="1">
      <c r="A31" s="189">
        <v>210031</v>
      </c>
      <c r="B31" s="207" t="s">
        <v>228</v>
      </c>
      <c r="C31" s="225" t="s">
        <v>251</v>
      </c>
      <c r="D31" s="149"/>
      <c r="E31" s="195" t="s">
        <v>250</v>
      </c>
      <c r="F31" s="216" t="s">
        <v>193</v>
      </c>
      <c r="G31" s="192">
        <v>10</v>
      </c>
      <c r="H31" s="158">
        <v>0</v>
      </c>
      <c r="I31" s="156">
        <v>0</v>
      </c>
      <c r="J31" s="156">
        <v>0</v>
      </c>
      <c r="K31" s="156">
        <v>0</v>
      </c>
      <c r="L31" s="156">
        <v>0</v>
      </c>
      <c r="M31" s="156">
        <v>0</v>
      </c>
      <c r="N31" s="160">
        <f t="shared" si="3"/>
        <v>0</v>
      </c>
      <c r="O31" s="163">
        <f t="shared" si="5"/>
        <v>0</v>
      </c>
      <c r="P31" s="151">
        <v>0</v>
      </c>
      <c r="Q31" s="243">
        <v>0</v>
      </c>
      <c r="R31" s="311">
        <v>0</v>
      </c>
      <c r="S31" s="110"/>
      <c r="T31" s="110"/>
      <c r="U31" s="110"/>
      <c r="V31" s="151">
        <f t="shared" si="4"/>
        <v>0</v>
      </c>
      <c r="W31" s="248">
        <f t="shared" si="6"/>
        <v>0</v>
      </c>
      <c r="X31" s="160">
        <f t="shared" si="1"/>
        <v>0</v>
      </c>
      <c r="Y31" s="163">
        <f t="shared" si="7"/>
        <v>0</v>
      </c>
      <c r="Z31" s="164">
        <v>155881354</v>
      </c>
      <c r="AA31" s="166">
        <v>0</v>
      </c>
      <c r="AB31" s="166">
        <v>0</v>
      </c>
      <c r="AC31" s="166">
        <v>0</v>
      </c>
      <c r="AD31" s="167">
        <v>0</v>
      </c>
      <c r="AE31" s="167">
        <v>0</v>
      </c>
      <c r="AF31" s="167">
        <v>0</v>
      </c>
      <c r="AG31" s="168">
        <f t="shared" si="9"/>
        <v>0</v>
      </c>
      <c r="AH31" s="161">
        <f>AG31/Z31</f>
        <v>0</v>
      </c>
      <c r="AI31" s="167">
        <v>0</v>
      </c>
      <c r="AJ31" s="167">
        <v>0</v>
      </c>
      <c r="AK31" s="314"/>
      <c r="AL31" s="120"/>
      <c r="AM31" s="117"/>
      <c r="AN31" s="120"/>
      <c r="AO31" s="169">
        <f>AG31+AI31</f>
        <v>0</v>
      </c>
      <c r="AP31" s="162">
        <f t="shared" si="8"/>
        <v>0</v>
      </c>
      <c r="AQ31" s="206"/>
      <c r="AR31" s="5"/>
      <c r="AS31" s="280" t="s">
        <v>257</v>
      </c>
      <c r="AT31" s="15"/>
    </row>
    <row r="32" spans="1:47" ht="45" customHeight="1">
      <c r="A32" s="189">
        <v>210059</v>
      </c>
      <c r="B32" s="207" t="s">
        <v>252</v>
      </c>
      <c r="C32" s="225" t="s">
        <v>253</v>
      </c>
      <c r="D32" s="149"/>
      <c r="E32" s="195" t="s">
        <v>254</v>
      </c>
      <c r="F32" s="216" t="s">
        <v>193</v>
      </c>
      <c r="G32" s="192">
        <v>105</v>
      </c>
      <c r="H32" s="158">
        <v>0</v>
      </c>
      <c r="I32" s="156">
        <v>0</v>
      </c>
      <c r="J32" s="156">
        <v>0</v>
      </c>
      <c r="K32" s="156">
        <v>0</v>
      </c>
      <c r="L32" s="156">
        <v>0</v>
      </c>
      <c r="M32" s="156">
        <v>0</v>
      </c>
      <c r="N32" s="160">
        <f t="shared" ref="N32" si="15">H32+I32+J32+K32+L32+M32</f>
        <v>0</v>
      </c>
      <c r="O32" s="163">
        <f t="shared" si="5"/>
        <v>0</v>
      </c>
      <c r="P32" s="151">
        <v>0</v>
      </c>
      <c r="Q32" s="243">
        <v>0</v>
      </c>
      <c r="R32" s="311">
        <v>0</v>
      </c>
      <c r="S32" s="110"/>
      <c r="T32" s="110"/>
      <c r="U32" s="110"/>
      <c r="V32" s="151">
        <f t="shared" ref="V32" si="16">SUM(P32:U32)</f>
        <v>0</v>
      </c>
      <c r="W32" s="248">
        <f t="shared" ref="W32" si="17">V32/G32</f>
        <v>0</v>
      </c>
      <c r="X32" s="160">
        <f t="shared" ref="X32" si="18">N32+V32</f>
        <v>0</v>
      </c>
      <c r="Y32" s="163">
        <f t="shared" si="7"/>
        <v>0</v>
      </c>
      <c r="Z32" s="164">
        <v>1427512228</v>
      </c>
      <c r="AA32" s="166">
        <v>0</v>
      </c>
      <c r="AB32" s="166">
        <v>0</v>
      </c>
      <c r="AC32" s="166">
        <v>0</v>
      </c>
      <c r="AD32" s="167">
        <v>0</v>
      </c>
      <c r="AE32" s="167">
        <v>0</v>
      </c>
      <c r="AF32" s="167">
        <v>0</v>
      </c>
      <c r="AG32" s="168">
        <f t="shared" ref="AG32" si="19">AA32+AB32+AC32+AD32+AE32+AF32</f>
        <v>0</v>
      </c>
      <c r="AH32" s="161">
        <f>AG32/Z32</f>
        <v>0</v>
      </c>
      <c r="AI32" s="167">
        <v>0</v>
      </c>
      <c r="AJ32" s="167">
        <v>0</v>
      </c>
      <c r="AK32" s="314"/>
      <c r="AL32" s="120"/>
      <c r="AM32" s="117"/>
      <c r="AN32" s="120"/>
      <c r="AO32" s="169">
        <f>AG32+AI32</f>
        <v>0</v>
      </c>
      <c r="AP32" s="162">
        <f t="shared" ref="AP32" si="20">AH32</f>
        <v>0</v>
      </c>
      <c r="AQ32" s="206"/>
      <c r="AR32" s="5"/>
      <c r="AS32" s="280" t="s">
        <v>258</v>
      </c>
      <c r="AT32" s="15"/>
    </row>
    <row r="33" spans="1:44" ht="24.75" customHeight="1">
      <c r="D33"/>
      <c r="V33" s="313"/>
      <c r="W33" s="249"/>
    </row>
    <row r="34" spans="1:44">
      <c r="L34" s="178"/>
      <c r="AR34" s="148"/>
    </row>
    <row r="35" spans="1:44">
      <c r="AR35" s="148"/>
    </row>
    <row r="37" spans="1:44" ht="31">
      <c r="A37" s="139" t="s">
        <v>146</v>
      </c>
    </row>
    <row r="38" spans="1:44" ht="78.75" customHeight="1">
      <c r="A38" s="134"/>
      <c r="B38" s="135"/>
      <c r="C38" s="226"/>
      <c r="D38" s="136"/>
      <c r="E38" s="186"/>
      <c r="F38" s="218"/>
      <c r="G38" s="137"/>
    </row>
    <row r="42" spans="1:44" ht="19" thickBot="1">
      <c r="A42" s="8" t="s">
        <v>154</v>
      </c>
    </row>
    <row r="43" spans="1:44" ht="30.75" customHeight="1">
      <c r="A43" s="356" t="s">
        <v>151</v>
      </c>
      <c r="B43" s="356"/>
      <c r="C43" s="227"/>
      <c r="D43" s="174"/>
      <c r="F43" s="219"/>
    </row>
    <row r="44" spans="1:44" ht="36.75" customHeight="1">
      <c r="A44" s="356" t="s">
        <v>152</v>
      </c>
      <c r="B44" s="356"/>
      <c r="C44" s="228"/>
      <c r="D44" s="175"/>
      <c r="F44" s="219"/>
    </row>
    <row r="45" spans="1:44" ht="24" customHeight="1">
      <c r="A45" s="356" t="s">
        <v>153</v>
      </c>
      <c r="B45" s="356"/>
      <c r="C45" s="229"/>
      <c r="D45" s="176"/>
      <c r="F45" s="219"/>
    </row>
    <row r="50" spans="1:45" s="111" customFormat="1" ht="30" customHeight="1">
      <c r="A50" s="354" t="s">
        <v>124</v>
      </c>
      <c r="B50" s="170" t="s">
        <v>206</v>
      </c>
      <c r="C50" s="353" t="s">
        <v>123</v>
      </c>
      <c r="D50" s="172"/>
      <c r="E50" s="187" t="s">
        <v>209</v>
      </c>
      <c r="F50" s="220"/>
      <c r="G50" s="352"/>
      <c r="H50" s="121"/>
      <c r="I50" s="121"/>
      <c r="J50" s="121"/>
      <c r="K50" s="121"/>
      <c r="L50" s="121"/>
      <c r="M50" s="121"/>
      <c r="N50" s="121"/>
      <c r="O50" s="121"/>
      <c r="P50" s="121"/>
      <c r="Q50" s="240"/>
      <c r="R50" s="121"/>
      <c r="S50" s="355"/>
      <c r="T50" s="355"/>
      <c r="U50" s="355"/>
      <c r="V50" s="355"/>
      <c r="W50" s="355"/>
      <c r="X50" s="140"/>
      <c r="Y50" s="140"/>
      <c r="Z50" s="123"/>
      <c r="AA50" s="113"/>
      <c r="AB50" s="113"/>
      <c r="AC50" s="113"/>
      <c r="AD50" s="114"/>
      <c r="AE50" s="114"/>
      <c r="AF50" s="114"/>
      <c r="AG50" s="114"/>
      <c r="AQ50" s="200"/>
      <c r="AR50" s="10"/>
      <c r="AS50" s="115"/>
    </row>
    <row r="51" spans="1:45" s="111" customFormat="1" ht="39" customHeight="1">
      <c r="A51" s="354"/>
      <c r="B51" s="170" t="s">
        <v>207</v>
      </c>
      <c r="C51" s="353"/>
      <c r="D51" s="172"/>
      <c r="E51" s="187" t="s">
        <v>208</v>
      </c>
      <c r="F51" s="220"/>
      <c r="G51" s="352"/>
      <c r="H51" s="121"/>
      <c r="I51" s="121"/>
      <c r="J51" s="121"/>
      <c r="K51" s="121"/>
      <c r="L51" s="121"/>
      <c r="M51" s="121"/>
      <c r="N51" s="121"/>
      <c r="O51" s="121"/>
      <c r="P51" s="121"/>
      <c r="Q51" s="240"/>
      <c r="R51" s="121"/>
      <c r="S51" s="355"/>
      <c r="T51" s="355"/>
      <c r="U51" s="355"/>
      <c r="V51" s="355"/>
      <c r="W51" s="355"/>
      <c r="X51" s="140"/>
      <c r="Y51" s="140"/>
      <c r="Z51" s="124"/>
      <c r="AA51" s="113"/>
      <c r="AB51" s="113"/>
      <c r="AC51" s="113"/>
      <c r="AD51" s="114"/>
      <c r="AE51" s="114"/>
      <c r="AF51" s="114"/>
      <c r="AG51" s="114"/>
      <c r="AQ51" s="200"/>
      <c r="AR51" s="10"/>
      <c r="AS51" s="115"/>
    </row>
    <row r="52" spans="1:45">
      <c r="A52" s="116"/>
    </row>
  </sheetData>
  <autoFilter ref="A15:AU32" xr:uid="{00000000-0009-0000-0000-000000000000}"/>
  <mergeCells count="77">
    <mergeCell ref="D13:D14"/>
    <mergeCell ref="G50:G51"/>
    <mergeCell ref="AA14:AH14"/>
    <mergeCell ref="C50:C51"/>
    <mergeCell ref="A50:A51"/>
    <mergeCell ref="S50:W50"/>
    <mergeCell ref="S51:W51"/>
    <mergeCell ref="A43:B43"/>
    <mergeCell ref="A44:B44"/>
    <mergeCell ref="A45:B45"/>
    <mergeCell ref="A16:A18"/>
    <mergeCell ref="A19:A23"/>
    <mergeCell ref="B16:B18"/>
    <mergeCell ref="A24:A27"/>
    <mergeCell ref="B24:B27"/>
    <mergeCell ref="Z16:Z18"/>
    <mergeCell ref="AQ13:AS14"/>
    <mergeCell ref="AA13:AP13"/>
    <mergeCell ref="AI14:AP14"/>
    <mergeCell ref="AA16:AA18"/>
    <mergeCell ref="AI16:AI18"/>
    <mergeCell ref="AJ16:AJ18"/>
    <mergeCell ref="AK16:AK18"/>
    <mergeCell ref="AG16:AG18"/>
    <mergeCell ref="AH16:AH18"/>
    <mergeCell ref="AL16:AL18"/>
    <mergeCell ref="AM16:AM18"/>
    <mergeCell ref="AN16:AN18"/>
    <mergeCell ref="AO16:AO18"/>
    <mergeCell ref="AP16:AP18"/>
    <mergeCell ref="AB16:AB18"/>
    <mergeCell ref="AC16:AC18"/>
    <mergeCell ref="AR5:AS5"/>
    <mergeCell ref="A1:A4"/>
    <mergeCell ref="AR1:AS1"/>
    <mergeCell ref="AR2:AS2"/>
    <mergeCell ref="AR3:AS3"/>
    <mergeCell ref="AR4:AS4"/>
    <mergeCell ref="B1:AQ4"/>
    <mergeCell ref="Z24:Z27"/>
    <mergeCell ref="B19:B23"/>
    <mergeCell ref="AA24:AA27"/>
    <mergeCell ref="AF19:AF23"/>
    <mergeCell ref="AA19:AA23"/>
    <mergeCell ref="AB24:AB27"/>
    <mergeCell ref="AC24:AC27"/>
    <mergeCell ref="AD24:AD27"/>
    <mergeCell ref="AE24:AE27"/>
    <mergeCell ref="AF24:AF27"/>
    <mergeCell ref="AB19:AB23"/>
    <mergeCell ref="AC19:AC23"/>
    <mergeCell ref="AD19:AD23"/>
    <mergeCell ref="AE19:AE23"/>
    <mergeCell ref="Z19:Z23"/>
    <mergeCell ref="AD16:AD18"/>
    <mergeCell ref="AE16:AE18"/>
    <mergeCell ref="AF16:AF18"/>
    <mergeCell ref="AG24:AG27"/>
    <mergeCell ref="AH24:AH27"/>
    <mergeCell ref="AG19:AG23"/>
    <mergeCell ref="AH19:AH23"/>
    <mergeCell ref="AK19:AK23"/>
    <mergeCell ref="AJ19:AJ23"/>
    <mergeCell ref="AI19:AI23"/>
    <mergeCell ref="AI24:AI27"/>
    <mergeCell ref="AJ24:AJ27"/>
    <mergeCell ref="AK24:AK27"/>
    <mergeCell ref="AP19:AP23"/>
    <mergeCell ref="AO19:AO23"/>
    <mergeCell ref="AN19:AN23"/>
    <mergeCell ref="AO24:AO27"/>
    <mergeCell ref="AP24:AP27"/>
    <mergeCell ref="AM19:AM23"/>
    <mergeCell ref="AL19:AL23"/>
    <mergeCell ref="AL24:AL27"/>
    <mergeCell ref="AM24:AM27"/>
    <mergeCell ref="AN24:AN27"/>
  </mergeCells>
  <conditionalFormatting sqref="O16">
    <cfRule type="cellIs" dxfId="62" priority="13" operator="greaterThan">
      <formula>18</formula>
    </cfRule>
    <cfRule type="cellIs" dxfId="61" priority="67" operator="greaterThan">
      <formula>0.41</formula>
    </cfRule>
    <cfRule type="cellIs" dxfId="60" priority="68" operator="greaterThan">
      <formula>41</formula>
    </cfRule>
    <cfRule type="cellIs" dxfId="59" priority="69" operator="greaterThan">
      <formula>0.41</formula>
    </cfRule>
    <cfRule type="cellIs" dxfId="58" priority="70" operator="greaterThan">
      <formula>0.14</formula>
    </cfRule>
    <cfRule type="cellIs" dxfId="57" priority="71" operator="greaterThan">
      <formula>13.46</formula>
    </cfRule>
  </conditionalFormatting>
  <conditionalFormatting sqref="O18">
    <cfRule type="cellIs" dxfId="56" priority="11" operator="lessThan">
      <formula>50</formula>
    </cfRule>
    <cfRule type="cellIs" dxfId="55" priority="65" operator="lessThan">
      <formula>0.41</formula>
    </cfRule>
    <cfRule type="cellIs" dxfId="54" priority="66" operator="greaterThan">
      <formula>0.41</formula>
    </cfRule>
  </conditionalFormatting>
  <conditionalFormatting sqref="O21">
    <cfRule type="cellIs" dxfId="53" priority="58" operator="lessThan">
      <formula>0.2</formula>
    </cfRule>
    <cfRule type="cellIs" dxfId="52" priority="60" operator="lessThan">
      <formula>0.21</formula>
    </cfRule>
    <cfRule type="cellIs" dxfId="51" priority="61" operator="greaterThan">
      <formula>0.41</formula>
    </cfRule>
  </conditionalFormatting>
  <conditionalFormatting sqref="O22">
    <cfRule type="cellIs" dxfId="50" priority="54" operator="lessThan">
      <formula>0.21</formula>
    </cfRule>
    <cfRule type="cellIs" dxfId="49" priority="56" operator="lessThan">
      <formula>0.21</formula>
    </cfRule>
    <cfRule type="cellIs" dxfId="48" priority="57" operator="greaterThan">
      <formula>0.41</formula>
    </cfRule>
  </conditionalFormatting>
  <conditionalFormatting sqref="O23">
    <cfRule type="cellIs" dxfId="47" priority="51" operator="lessThan">
      <formula>0.2</formula>
    </cfRule>
    <cfRule type="cellIs" dxfId="46" priority="52" operator="lessThan">
      <formula>0.21</formula>
    </cfRule>
    <cfRule type="cellIs" dxfId="45" priority="53" operator="greaterThan">
      <formula>0.41</formula>
    </cfRule>
  </conditionalFormatting>
  <conditionalFormatting sqref="O24">
    <cfRule type="cellIs" dxfId="44" priority="50" operator="greaterThan">
      <formula>0.41</formula>
    </cfRule>
  </conditionalFormatting>
  <conditionalFormatting sqref="O26">
    <cfRule type="cellIs" dxfId="43" priority="49" operator="greaterThan">
      <formula>0.41</formula>
    </cfRule>
  </conditionalFormatting>
  <conditionalFormatting sqref="O27">
    <cfRule type="cellIs" dxfId="42" priority="48" operator="greaterThan">
      <formula>0.41</formula>
    </cfRule>
  </conditionalFormatting>
  <conditionalFormatting sqref="O28">
    <cfRule type="cellIs" dxfId="41" priority="45" operator="lessThan">
      <formula>0.2</formula>
    </cfRule>
    <cfRule type="cellIs" dxfId="40" priority="46" operator="lessThan">
      <formula>0.41</formula>
    </cfRule>
    <cfRule type="cellIs" dxfId="39" priority="47" operator="greaterThan">
      <formula>0.41</formula>
    </cfRule>
  </conditionalFormatting>
  <conditionalFormatting sqref="O29">
    <cfRule type="cellIs" dxfId="38" priority="43" operator="lessThan">
      <formula>0.2</formula>
    </cfRule>
    <cfRule type="cellIs" dxfId="37" priority="44" operator="greaterThan">
      <formula>0.41</formula>
    </cfRule>
  </conditionalFormatting>
  <conditionalFormatting sqref="O31">
    <cfRule type="cellIs" dxfId="36" priority="10" operator="lessThan">
      <formula>60</formula>
    </cfRule>
    <cfRule type="cellIs" dxfId="35" priority="42" operator="greaterThan">
      <formula>0.41</formula>
    </cfRule>
  </conditionalFormatting>
  <conditionalFormatting sqref="Y16">
    <cfRule type="cellIs" dxfId="34" priority="37" operator="greaterThan">
      <formula>0.41</formula>
    </cfRule>
    <cfRule type="cellIs" dxfId="33" priority="38" operator="greaterThan">
      <formula>41</formula>
    </cfRule>
    <cfRule type="cellIs" dxfId="32" priority="39" operator="greaterThan">
      <formula>0.41</formula>
    </cfRule>
    <cfRule type="cellIs" dxfId="31" priority="40" operator="greaterThan">
      <formula>0.14</formula>
    </cfRule>
    <cfRule type="cellIs" dxfId="30" priority="41" operator="greaterThan">
      <formula>13.46</formula>
    </cfRule>
  </conditionalFormatting>
  <conditionalFormatting sqref="Y18">
    <cfRule type="cellIs" dxfId="29" priority="35" operator="lessThan">
      <formula>0.41</formula>
    </cfRule>
    <cfRule type="cellIs" dxfId="28" priority="36" operator="greaterThan">
      <formula>0.41</formula>
    </cfRule>
  </conditionalFormatting>
  <conditionalFormatting sqref="Y21">
    <cfRule type="cellIs" dxfId="27" priority="29" operator="lessThan">
      <formula>0.2</formula>
    </cfRule>
    <cfRule type="cellIs" dxfId="26" priority="30" operator="lessThan">
      <formula>0.21</formula>
    </cfRule>
    <cfRule type="cellIs" dxfId="25" priority="31" operator="greaterThan">
      <formula>0.41</formula>
    </cfRule>
  </conditionalFormatting>
  <conditionalFormatting sqref="Y22">
    <cfRule type="cellIs" dxfId="24" priority="26" operator="lessThan">
      <formula>0.21</formula>
    </cfRule>
    <cfRule type="cellIs" dxfId="23" priority="27" operator="lessThan">
      <formula>0.21</formula>
    </cfRule>
    <cfRule type="cellIs" dxfId="22" priority="28" operator="greaterThan">
      <formula>0.41</formula>
    </cfRule>
  </conditionalFormatting>
  <conditionalFormatting sqref="Y23">
    <cfRule type="cellIs" dxfId="21" priority="23" operator="lessThan">
      <formula>0.2</formula>
    </cfRule>
    <cfRule type="cellIs" dxfId="20" priority="24" operator="lessThan">
      <formula>0.21</formula>
    </cfRule>
    <cfRule type="cellIs" dxfId="19" priority="25" operator="greaterThan">
      <formula>0.41</formula>
    </cfRule>
  </conditionalFormatting>
  <conditionalFormatting sqref="Y24">
    <cfRule type="cellIs" dxfId="18" priority="22" operator="greaterThan">
      <formula>0.41</formula>
    </cfRule>
  </conditionalFormatting>
  <conditionalFormatting sqref="Y26">
    <cfRule type="cellIs" dxfId="17" priority="21" operator="greaterThan">
      <formula>0.41</formula>
    </cfRule>
  </conditionalFormatting>
  <conditionalFormatting sqref="Y27">
    <cfRule type="cellIs" dxfId="16" priority="20" operator="greaterThan">
      <formula>0.41</formula>
    </cfRule>
  </conditionalFormatting>
  <conditionalFormatting sqref="Y28">
    <cfRule type="cellIs" dxfId="15" priority="17" operator="lessThan">
      <formula>0.2</formula>
    </cfRule>
    <cfRule type="cellIs" dxfId="14" priority="18" operator="lessThan">
      <formula>0.41</formula>
    </cfRule>
    <cfRule type="cellIs" dxfId="13" priority="19" operator="greaterThan">
      <formula>0.41</formula>
    </cfRule>
  </conditionalFormatting>
  <conditionalFormatting sqref="Y29">
    <cfRule type="cellIs" dxfId="12" priority="15" operator="lessThan">
      <formula>0.2</formula>
    </cfRule>
    <cfRule type="cellIs" dxfId="11" priority="16" operator="greaterThan">
      <formula>0.41</formula>
    </cfRule>
  </conditionalFormatting>
  <conditionalFormatting sqref="Y31">
    <cfRule type="cellIs" dxfId="10" priority="9" operator="lessThan">
      <formula>50</formula>
    </cfRule>
    <cfRule type="cellIs" dxfId="9" priority="14" operator="greaterThan">
      <formula>0.41</formula>
    </cfRule>
  </conditionalFormatting>
  <conditionalFormatting sqref="O17">
    <cfRule type="cellIs" dxfId="8" priority="12" operator="greaterThan">
      <formula>1622</formula>
    </cfRule>
  </conditionalFormatting>
  <conditionalFormatting sqref="O30">
    <cfRule type="cellIs" dxfId="7" priority="6" operator="lessThan">
      <formula>60</formula>
    </cfRule>
    <cfRule type="cellIs" dxfId="6" priority="8" operator="greaterThan">
      <formula>0.41</formula>
    </cfRule>
  </conditionalFormatting>
  <conditionalFormatting sqref="Y30">
    <cfRule type="cellIs" dxfId="5" priority="5" operator="lessThan">
      <formula>50</formula>
    </cfRule>
    <cfRule type="cellIs" dxfId="4" priority="7" operator="greaterThan">
      <formula>0.41</formula>
    </cfRule>
  </conditionalFormatting>
  <conditionalFormatting sqref="O32">
    <cfRule type="cellIs" dxfId="3" priority="2" operator="lessThan">
      <formula>60</formula>
    </cfRule>
    <cfRule type="cellIs" dxfId="2" priority="4" operator="greaterThan">
      <formula>0.41</formula>
    </cfRule>
  </conditionalFormatting>
  <conditionalFormatting sqref="Y32">
    <cfRule type="cellIs" dxfId="1" priority="1" operator="lessThan">
      <formula>50</formula>
    </cfRule>
    <cfRule type="cellIs" dxfId="0" priority="3" operator="greaterThan">
      <formula>0.41</formula>
    </cfRule>
  </conditionalFormatting>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Y488"/>
  <sheetViews>
    <sheetView topLeftCell="E8" zoomScale="89" zoomScaleNormal="89" workbookViewId="0">
      <selection activeCell="R16" sqref="R16"/>
    </sheetView>
  </sheetViews>
  <sheetFormatPr baseColWidth="10" defaultColWidth="11.453125" defaultRowHeight="13"/>
  <cols>
    <col min="1" max="1" width="60.81640625" style="235" customWidth="1"/>
    <col min="2" max="16384" width="11.453125" style="235"/>
  </cols>
  <sheetData>
    <row r="1" spans="1:18" ht="27" customHeight="1">
      <c r="A1" s="364" t="s">
        <v>229</v>
      </c>
      <c r="B1" s="366" t="s">
        <v>230</v>
      </c>
      <c r="C1" s="368" t="s">
        <v>231</v>
      </c>
      <c r="D1" s="370" t="s">
        <v>232</v>
      </c>
      <c r="E1" s="360" t="s">
        <v>233</v>
      </c>
      <c r="F1" s="251" t="s">
        <v>234</v>
      </c>
      <c r="G1" s="360" t="s">
        <v>235</v>
      </c>
      <c r="H1" s="360" t="s">
        <v>236</v>
      </c>
      <c r="I1" s="251" t="s">
        <v>237</v>
      </c>
      <c r="J1" s="360" t="s">
        <v>238</v>
      </c>
      <c r="K1" s="362" t="s">
        <v>239</v>
      </c>
    </row>
    <row r="2" spans="1:18" ht="22.5" customHeight="1">
      <c r="A2" s="365"/>
      <c r="B2" s="367"/>
      <c r="C2" s="369"/>
      <c r="D2" s="371"/>
      <c r="E2" s="361"/>
      <c r="F2" s="252">
        <v>2020</v>
      </c>
      <c r="G2" s="361"/>
      <c r="H2" s="361"/>
      <c r="I2" s="253">
        <v>44440</v>
      </c>
      <c r="J2" s="361"/>
      <c r="K2" s="363"/>
      <c r="N2" s="235">
        <v>100</v>
      </c>
      <c r="O2" s="235">
        <v>100</v>
      </c>
    </row>
    <row r="3" spans="1:18">
      <c r="A3" s="397" t="s">
        <v>240</v>
      </c>
      <c r="B3" s="261"/>
      <c r="C3" s="261"/>
      <c r="D3" s="261"/>
      <c r="E3" s="261"/>
      <c r="F3" s="398">
        <v>1</v>
      </c>
      <c r="G3" s="398">
        <v>1</v>
      </c>
      <c r="H3" s="398">
        <v>1</v>
      </c>
      <c r="I3" s="398">
        <v>0.8</v>
      </c>
      <c r="J3" s="402">
        <v>0.64</v>
      </c>
      <c r="K3" s="403">
        <v>0.44</v>
      </c>
      <c r="N3" s="235">
        <v>45</v>
      </c>
    </row>
    <row r="4" spans="1:18">
      <c r="A4" s="254" t="s">
        <v>182</v>
      </c>
      <c r="B4" s="255"/>
      <c r="C4" s="256"/>
      <c r="D4" s="256"/>
      <c r="E4" s="256"/>
      <c r="F4" s="259">
        <v>1327</v>
      </c>
      <c r="G4" s="256">
        <v>1724</v>
      </c>
      <c r="H4" s="259">
        <v>800</v>
      </c>
      <c r="I4" s="256">
        <v>576</v>
      </c>
      <c r="J4" s="257">
        <v>0.77</v>
      </c>
      <c r="K4" s="260">
        <v>0.30499999999999999</v>
      </c>
      <c r="O4" s="235">
        <v>35</v>
      </c>
      <c r="P4" s="235">
        <v>100</v>
      </c>
    </row>
    <row r="5" spans="1:18">
      <c r="A5" s="397" t="s">
        <v>241</v>
      </c>
      <c r="B5" s="261"/>
      <c r="C5" s="261"/>
      <c r="D5" s="261"/>
      <c r="E5" s="261"/>
      <c r="F5" s="261">
        <v>18</v>
      </c>
      <c r="G5" s="398">
        <v>0.18</v>
      </c>
      <c r="H5" s="261">
        <v>35</v>
      </c>
      <c r="I5" s="398">
        <v>0.34</v>
      </c>
      <c r="J5" s="402">
        <v>0.68</v>
      </c>
      <c r="K5" s="404">
        <v>0.45</v>
      </c>
      <c r="O5" s="235">
        <v>27</v>
      </c>
    </row>
    <row r="6" spans="1:18">
      <c r="A6" s="254" t="s">
        <v>187</v>
      </c>
      <c r="B6" s="255"/>
      <c r="C6" s="256"/>
      <c r="D6" s="256"/>
      <c r="E6" s="256"/>
      <c r="F6" s="259">
        <v>357</v>
      </c>
      <c r="G6" s="256">
        <v>219</v>
      </c>
      <c r="H6" s="259">
        <v>120</v>
      </c>
      <c r="I6" s="256">
        <v>78</v>
      </c>
      <c r="J6" s="257">
        <v>0.65</v>
      </c>
      <c r="K6" s="258">
        <v>0.28000000000000003</v>
      </c>
    </row>
    <row r="7" spans="1:18">
      <c r="A7" s="254" t="s">
        <v>242</v>
      </c>
      <c r="B7" s="256"/>
      <c r="C7" s="261"/>
      <c r="D7" s="256"/>
      <c r="E7" s="256"/>
      <c r="F7" s="256"/>
      <c r="G7" s="256"/>
      <c r="H7" s="259">
        <v>150</v>
      </c>
      <c r="I7" s="256">
        <v>241</v>
      </c>
      <c r="J7" s="257">
        <v>1.61</v>
      </c>
      <c r="K7" s="258">
        <v>0.16070000000000001</v>
      </c>
      <c r="O7" s="235">
        <v>27</v>
      </c>
      <c r="P7" s="235">
        <f>O7*P4/O4</f>
        <v>77.142857142857139</v>
      </c>
      <c r="R7" s="235">
        <f>27+18</f>
        <v>45</v>
      </c>
    </row>
    <row r="8" spans="1:18" ht="36" customHeight="1">
      <c r="A8" s="254" t="s">
        <v>243</v>
      </c>
      <c r="B8" s="256"/>
      <c r="C8" s="256"/>
      <c r="D8" s="262"/>
      <c r="E8" s="256"/>
      <c r="F8" s="259">
        <v>300</v>
      </c>
      <c r="G8" s="256">
        <v>335</v>
      </c>
      <c r="H8" s="263">
        <v>1034</v>
      </c>
      <c r="I8" s="256">
        <v>141</v>
      </c>
      <c r="J8" s="257">
        <v>0.14000000000000001</v>
      </c>
      <c r="K8" s="260">
        <v>7.4399999999999994E-2</v>
      </c>
      <c r="O8" s="235">
        <f>N3*O2/N2</f>
        <v>45</v>
      </c>
    </row>
    <row r="9" spans="1:18">
      <c r="A9" s="254" t="s">
        <v>244</v>
      </c>
      <c r="B9" s="256"/>
      <c r="C9" s="256"/>
      <c r="D9" s="262"/>
      <c r="E9" s="256"/>
      <c r="F9" s="259">
        <v>940</v>
      </c>
      <c r="G9" s="256">
        <v>260</v>
      </c>
      <c r="H9" s="259">
        <v>379</v>
      </c>
      <c r="I9" s="256">
        <v>28</v>
      </c>
      <c r="J9" s="257">
        <v>7.0000000000000007E-2</v>
      </c>
      <c r="K9" s="260">
        <v>6.0999999999999999E-2</v>
      </c>
    </row>
    <row r="10" spans="1:18">
      <c r="A10" s="254" t="s">
        <v>245</v>
      </c>
      <c r="B10" s="255"/>
      <c r="C10" s="256"/>
      <c r="D10" s="256"/>
      <c r="E10" s="256"/>
      <c r="F10" s="256"/>
      <c r="G10" s="256"/>
      <c r="H10" s="259">
        <v>1000</v>
      </c>
      <c r="I10" s="256">
        <v>2330</v>
      </c>
      <c r="J10" s="257">
        <v>2.33</v>
      </c>
      <c r="K10" s="260">
        <v>0.28999999999999998</v>
      </c>
      <c r="M10" s="399">
        <v>100</v>
      </c>
      <c r="N10" s="399">
        <v>25</v>
      </c>
      <c r="O10" s="399"/>
      <c r="P10" s="399"/>
      <c r="Q10" s="399"/>
      <c r="R10" s="399"/>
    </row>
    <row r="11" spans="1:18">
      <c r="A11" s="254" t="s">
        <v>179</v>
      </c>
      <c r="B11" s="256"/>
      <c r="C11" s="256"/>
      <c r="D11" s="262"/>
      <c r="E11" s="256"/>
      <c r="F11" s="256"/>
      <c r="G11" s="256"/>
      <c r="H11" s="259">
        <v>162</v>
      </c>
      <c r="I11" s="256">
        <v>10</v>
      </c>
      <c r="J11" s="257">
        <v>0.06</v>
      </c>
      <c r="K11" s="258">
        <v>0.01</v>
      </c>
      <c r="M11" s="399"/>
      <c r="N11" s="399"/>
      <c r="O11" s="399"/>
      <c r="P11" s="399"/>
      <c r="Q11" s="399"/>
      <c r="R11" s="399"/>
    </row>
    <row r="12" spans="1:18">
      <c r="A12" s="254" t="s">
        <v>246</v>
      </c>
      <c r="B12" s="256"/>
      <c r="C12" s="256"/>
      <c r="D12" s="262"/>
      <c r="E12" s="256"/>
      <c r="F12" s="256"/>
      <c r="G12" s="256"/>
      <c r="H12" s="259">
        <v>150</v>
      </c>
      <c r="I12" s="256">
        <v>143</v>
      </c>
      <c r="J12" s="257">
        <v>0.95</v>
      </c>
      <c r="K12" s="260">
        <v>9.5299999999999996E-2</v>
      </c>
      <c r="M12" s="399"/>
      <c r="N12" s="400"/>
      <c r="O12" s="399"/>
      <c r="P12" s="399"/>
      <c r="Q12" s="399"/>
      <c r="R12" s="399"/>
    </row>
    <row r="13" spans="1:18">
      <c r="A13" s="254" t="s">
        <v>247</v>
      </c>
      <c r="B13" s="256"/>
      <c r="C13" s="256"/>
      <c r="D13" s="262"/>
      <c r="E13" s="256"/>
      <c r="F13" s="256"/>
      <c r="G13" s="256"/>
      <c r="H13" s="259">
        <v>3</v>
      </c>
      <c r="I13" s="256">
        <v>0.4</v>
      </c>
      <c r="J13" s="257">
        <v>0.04</v>
      </c>
      <c r="K13" s="260">
        <v>1.3299999999999999E-2</v>
      </c>
      <c r="M13" s="399"/>
      <c r="N13" s="400"/>
      <c r="O13" s="399"/>
      <c r="P13" s="399"/>
      <c r="Q13" s="399"/>
      <c r="R13" s="399"/>
    </row>
    <row r="14" spans="1:18">
      <c r="A14" s="254" t="s">
        <v>248</v>
      </c>
      <c r="B14" s="256"/>
      <c r="C14" s="256"/>
      <c r="D14" s="256"/>
      <c r="E14" s="264" t="s">
        <v>226</v>
      </c>
      <c r="F14" s="256"/>
      <c r="G14" s="256"/>
      <c r="H14" s="256"/>
      <c r="I14" s="256"/>
      <c r="J14" s="256" t="s">
        <v>226</v>
      </c>
      <c r="K14" s="265"/>
      <c r="M14" s="399"/>
      <c r="N14" s="399"/>
      <c r="O14" s="399"/>
      <c r="P14" s="399"/>
      <c r="Q14" s="399"/>
      <c r="R14" s="399"/>
    </row>
    <row r="15" spans="1:18">
      <c r="A15" s="254" t="s">
        <v>183</v>
      </c>
      <c r="B15" s="256"/>
      <c r="C15" s="256"/>
      <c r="D15" s="256"/>
      <c r="E15" s="264" t="s">
        <v>226</v>
      </c>
      <c r="F15" s="256"/>
      <c r="G15" s="256"/>
      <c r="H15" s="256"/>
      <c r="I15" s="256"/>
      <c r="J15" s="256"/>
      <c r="K15" s="265"/>
      <c r="M15" s="399"/>
      <c r="N15" s="399"/>
      <c r="O15" s="399"/>
      <c r="P15" s="399">
        <v>100</v>
      </c>
      <c r="Q15" s="399">
        <v>25</v>
      </c>
      <c r="R15" s="399"/>
    </row>
    <row r="16" spans="1:18" ht="41.15" customHeight="1" thickBot="1">
      <c r="A16" s="266" t="s">
        <v>249</v>
      </c>
      <c r="B16" s="267">
        <v>5</v>
      </c>
      <c r="C16" s="268">
        <v>1</v>
      </c>
      <c r="D16" s="269">
        <v>5</v>
      </c>
      <c r="E16" s="270">
        <v>2</v>
      </c>
      <c r="F16" s="271"/>
      <c r="G16" s="271"/>
      <c r="H16" s="271"/>
      <c r="I16" s="271"/>
      <c r="J16" s="271"/>
      <c r="K16" s="272"/>
      <c r="M16" s="399"/>
      <c r="N16" s="399"/>
      <c r="O16" s="399"/>
      <c r="P16" s="399">
        <v>64</v>
      </c>
      <c r="Q16" s="399">
        <f>P16*Q15/P15</f>
        <v>16</v>
      </c>
      <c r="R16" s="399">
        <f>16+25</f>
        <v>41</v>
      </c>
    </row>
    <row r="17" spans="13:18">
      <c r="M17" s="399"/>
      <c r="N17" s="399"/>
      <c r="O17" s="399"/>
      <c r="P17" s="399"/>
      <c r="Q17" s="399"/>
      <c r="R17" s="399"/>
    </row>
    <row r="18" spans="13:18">
      <c r="M18" s="399"/>
      <c r="N18" s="399"/>
      <c r="O18" s="399"/>
      <c r="P18" s="399"/>
      <c r="Q18" s="399"/>
      <c r="R18" s="399"/>
    </row>
    <row r="19" spans="13:18">
      <c r="M19" s="399"/>
      <c r="N19" s="399"/>
      <c r="O19" s="399"/>
      <c r="P19" s="399"/>
      <c r="Q19" s="399"/>
      <c r="R19" s="399"/>
    </row>
    <row r="20" spans="13:18">
      <c r="M20" s="399"/>
      <c r="N20" s="399"/>
      <c r="O20" s="399"/>
      <c r="P20" s="399"/>
      <c r="Q20" s="399"/>
      <c r="R20" s="399">
        <v>100</v>
      </c>
    </row>
    <row r="21" spans="13:18">
      <c r="M21" s="399"/>
      <c r="N21" s="399"/>
      <c r="O21" s="399"/>
      <c r="P21" s="399"/>
      <c r="Q21" s="399">
        <v>25</v>
      </c>
      <c r="R21" s="399"/>
    </row>
    <row r="22" spans="13:18">
      <c r="M22" s="399"/>
      <c r="N22" s="399"/>
      <c r="O22" s="399"/>
      <c r="P22" s="399"/>
      <c r="Q22" s="399"/>
      <c r="R22" s="399" t="e">
        <f>Q21*R20/Q20</f>
        <v>#DIV/0!</v>
      </c>
    </row>
    <row r="23" spans="13:18">
      <c r="M23" s="399"/>
      <c r="N23" s="399"/>
      <c r="O23" s="399"/>
      <c r="P23" s="399"/>
      <c r="Q23" s="399"/>
      <c r="R23" s="399"/>
    </row>
    <row r="401" spans="12:12">
      <c r="L401" s="235" t="s">
        <v>260</v>
      </c>
    </row>
    <row r="488" spans="25:25">
      <c r="Y488" s="235" t="s">
        <v>259</v>
      </c>
    </row>
  </sheetData>
  <mergeCells count="9">
    <mergeCell ref="H1:H2"/>
    <mergeCell ref="J1:J2"/>
    <mergeCell ref="K1:K2"/>
    <mergeCell ref="A1:A2"/>
    <mergeCell ref="B1:B2"/>
    <mergeCell ref="C1:C2"/>
    <mergeCell ref="D1:D2"/>
    <mergeCell ref="E1:E2"/>
    <mergeCell ref="G1: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5050"/>
  </sheetPr>
  <dimension ref="A1:N483"/>
  <sheetViews>
    <sheetView topLeftCell="B1" workbookViewId="0">
      <selection activeCell="L4" sqref="L4"/>
    </sheetView>
  </sheetViews>
  <sheetFormatPr baseColWidth="10" defaultColWidth="11.453125" defaultRowHeight="13"/>
  <cols>
    <col min="1" max="1" width="23.54296875" style="307" hidden="1" customWidth="1"/>
    <col min="2" max="2" width="41.81640625" style="307" customWidth="1"/>
    <col min="3" max="4" width="0" style="307" hidden="1" customWidth="1"/>
    <col min="5" max="5" width="7.81640625" style="307" customWidth="1"/>
    <col min="6" max="6" width="0" style="307" hidden="1" customWidth="1"/>
    <col min="7" max="7" width="9.54296875" style="307" hidden="1" customWidth="1"/>
    <col min="8" max="11" width="0" style="307" hidden="1" customWidth="1"/>
    <col min="12" max="12" width="11.453125" style="307"/>
    <col min="13" max="13" width="37.54296875" style="307" customWidth="1"/>
    <col min="14" max="16384" width="11.453125" style="307"/>
  </cols>
  <sheetData>
    <row r="1" spans="1:13" ht="66.75" customHeight="1">
      <c r="A1" s="372" t="s">
        <v>6</v>
      </c>
      <c r="B1" s="372" t="s">
        <v>229</v>
      </c>
      <c r="C1" s="373" t="s">
        <v>230</v>
      </c>
      <c r="D1" s="374" t="s">
        <v>231</v>
      </c>
      <c r="E1" s="374" t="s">
        <v>269</v>
      </c>
      <c r="F1" s="372" t="s">
        <v>233</v>
      </c>
      <c r="G1" s="302" t="s">
        <v>234</v>
      </c>
      <c r="H1" s="372" t="s">
        <v>235</v>
      </c>
      <c r="I1" s="372" t="s">
        <v>236</v>
      </c>
      <c r="J1" s="302" t="s">
        <v>237</v>
      </c>
      <c r="K1" s="372" t="s">
        <v>238</v>
      </c>
      <c r="L1" s="372" t="s">
        <v>239</v>
      </c>
      <c r="M1" s="372" t="s">
        <v>261</v>
      </c>
    </row>
    <row r="2" spans="1:13" ht="22.5" customHeight="1">
      <c r="A2" s="372"/>
      <c r="B2" s="372"/>
      <c r="C2" s="373"/>
      <c r="D2" s="374"/>
      <c r="E2" s="374"/>
      <c r="F2" s="372"/>
      <c r="G2" s="302">
        <v>2020</v>
      </c>
      <c r="H2" s="372"/>
      <c r="I2" s="372"/>
      <c r="J2" s="301">
        <v>44409</v>
      </c>
      <c r="K2" s="372"/>
      <c r="L2" s="372"/>
      <c r="M2" s="372"/>
    </row>
    <row r="3" spans="1:13" ht="31.5">
      <c r="A3" s="375" t="s">
        <v>210</v>
      </c>
      <c r="B3" s="299" t="s">
        <v>240</v>
      </c>
      <c r="C3" s="298"/>
      <c r="D3" s="297"/>
      <c r="E3" s="292"/>
      <c r="F3" s="297"/>
      <c r="G3" s="296">
        <v>1</v>
      </c>
      <c r="H3" s="295">
        <v>1</v>
      </c>
      <c r="I3" s="296">
        <v>1</v>
      </c>
      <c r="J3" s="295">
        <v>0.56000000000000005</v>
      </c>
      <c r="K3" s="295">
        <v>0.56000000000000005</v>
      </c>
      <c r="L3" s="294">
        <v>0.39</v>
      </c>
      <c r="M3" s="288" t="s">
        <v>270</v>
      </c>
    </row>
    <row r="4" spans="1:13" ht="42">
      <c r="A4" s="375"/>
      <c r="B4" s="299" t="s">
        <v>241</v>
      </c>
      <c r="C4" s="298"/>
      <c r="D4" s="297"/>
      <c r="E4" s="292"/>
      <c r="F4" s="297"/>
      <c r="G4" s="281">
        <v>18</v>
      </c>
      <c r="H4" s="295">
        <v>0.18</v>
      </c>
      <c r="I4" s="281">
        <v>35</v>
      </c>
      <c r="J4" s="295">
        <v>0.24</v>
      </c>
      <c r="K4" s="295">
        <v>0.68</v>
      </c>
      <c r="L4" s="296">
        <v>0.42</v>
      </c>
      <c r="M4" s="288" t="s">
        <v>271</v>
      </c>
    </row>
    <row r="5" spans="1:13" ht="24">
      <c r="A5" s="289" t="s">
        <v>212</v>
      </c>
      <c r="B5" s="299" t="s">
        <v>182</v>
      </c>
      <c r="C5" s="298"/>
      <c r="D5" s="297"/>
      <c r="E5" s="292"/>
      <c r="F5" s="297"/>
      <c r="G5" s="281">
        <v>1327</v>
      </c>
      <c r="H5" s="297">
        <v>1724</v>
      </c>
      <c r="I5" s="281">
        <v>800</v>
      </c>
      <c r="J5" s="297">
        <v>576</v>
      </c>
      <c r="K5" s="295">
        <v>0.72</v>
      </c>
      <c r="L5" s="294">
        <v>0.30499999999999999</v>
      </c>
      <c r="M5" s="300"/>
    </row>
    <row r="6" spans="1:13" ht="36">
      <c r="A6" s="289" t="s">
        <v>215</v>
      </c>
      <c r="B6" s="299" t="s">
        <v>187</v>
      </c>
      <c r="C6" s="298"/>
      <c r="D6" s="297"/>
      <c r="E6" s="292"/>
      <c r="F6" s="297"/>
      <c r="G6" s="281">
        <v>357</v>
      </c>
      <c r="H6" s="297">
        <v>219</v>
      </c>
      <c r="I6" s="281">
        <v>120</v>
      </c>
      <c r="J6" s="297">
        <v>70</v>
      </c>
      <c r="K6" s="295">
        <v>0.57999999999999996</v>
      </c>
      <c r="L6" s="296">
        <v>0.28000000000000003</v>
      </c>
      <c r="M6" s="300"/>
    </row>
    <row r="7" spans="1:13" ht="40" customHeight="1">
      <c r="B7" s="288" t="s">
        <v>242</v>
      </c>
      <c r="C7" s="287"/>
      <c r="D7" s="286"/>
      <c r="E7" s="285"/>
      <c r="F7" s="287"/>
      <c r="G7" s="287"/>
      <c r="H7" s="287"/>
      <c r="I7" s="284">
        <v>150</v>
      </c>
      <c r="J7" s="287">
        <v>241</v>
      </c>
      <c r="K7" s="283">
        <v>1.61</v>
      </c>
      <c r="L7" s="282">
        <v>0.16070000000000001</v>
      </c>
      <c r="M7" s="288" t="s">
        <v>262</v>
      </c>
    </row>
    <row r="8" spans="1:13" ht="33" customHeight="1">
      <c r="B8" s="293" t="s">
        <v>246</v>
      </c>
      <c r="C8" s="297"/>
      <c r="D8" s="297"/>
      <c r="E8" s="291"/>
      <c r="F8" s="297"/>
      <c r="G8" s="297"/>
      <c r="H8" s="297"/>
      <c r="I8" s="281">
        <v>150</v>
      </c>
      <c r="J8" s="297">
        <v>143</v>
      </c>
      <c r="K8" s="295">
        <v>0.95</v>
      </c>
      <c r="L8" s="294">
        <v>9.5299999999999996E-2</v>
      </c>
      <c r="M8" s="293" t="s">
        <v>263</v>
      </c>
    </row>
    <row r="9" spans="1:13" ht="44.5" customHeight="1">
      <c r="B9" s="293" t="s">
        <v>243</v>
      </c>
      <c r="C9" s="297"/>
      <c r="D9" s="297"/>
      <c r="E9" s="291"/>
      <c r="F9" s="297"/>
      <c r="G9" s="281">
        <v>300</v>
      </c>
      <c r="H9" s="297">
        <v>335</v>
      </c>
      <c r="I9" s="290">
        <v>1034</v>
      </c>
      <c r="J9" s="297">
        <v>141</v>
      </c>
      <c r="K9" s="295">
        <v>0.14000000000000001</v>
      </c>
      <c r="L9" s="294">
        <v>7.4399999999999994E-2</v>
      </c>
      <c r="M9" s="293" t="s">
        <v>264</v>
      </c>
    </row>
    <row r="10" spans="1:13" ht="52.5">
      <c r="B10" s="293" t="s">
        <v>244</v>
      </c>
      <c r="C10" s="297"/>
      <c r="D10" s="297"/>
      <c r="E10" s="291"/>
      <c r="F10" s="297"/>
      <c r="G10" s="281">
        <v>940</v>
      </c>
      <c r="H10" s="297">
        <v>260</v>
      </c>
      <c r="I10" s="281">
        <v>379</v>
      </c>
      <c r="J10" s="297">
        <v>21</v>
      </c>
      <c r="K10" s="295">
        <v>0.05</v>
      </c>
      <c r="L10" s="294">
        <v>5.9499999999999997E-2</v>
      </c>
      <c r="M10" s="293" t="s">
        <v>267</v>
      </c>
    </row>
    <row r="11" spans="1:13" ht="42">
      <c r="B11" s="293" t="s">
        <v>245</v>
      </c>
      <c r="C11" s="298"/>
      <c r="D11" s="297"/>
      <c r="E11" s="291"/>
      <c r="F11" s="297"/>
      <c r="G11" s="297"/>
      <c r="H11" s="297"/>
      <c r="I11" s="281">
        <v>1000</v>
      </c>
      <c r="J11" s="297">
        <v>1968</v>
      </c>
      <c r="K11" s="295">
        <v>1.96</v>
      </c>
      <c r="L11" s="294">
        <v>0.246</v>
      </c>
      <c r="M11" s="293" t="s">
        <v>265</v>
      </c>
    </row>
    <row r="12" spans="1:13" ht="46.5" customHeight="1">
      <c r="B12" s="293" t="s">
        <v>179</v>
      </c>
      <c r="C12" s="297"/>
      <c r="D12" s="297"/>
      <c r="E12" s="291"/>
      <c r="F12" s="297"/>
      <c r="G12" s="297"/>
      <c r="H12" s="297"/>
      <c r="I12" s="281">
        <v>162</v>
      </c>
      <c r="J12" s="297">
        <v>10</v>
      </c>
      <c r="K12" s="295">
        <v>0.06</v>
      </c>
      <c r="L12" s="296">
        <v>0.01</v>
      </c>
      <c r="M12" s="293" t="s">
        <v>266</v>
      </c>
    </row>
    <row r="13" spans="1:13" ht="38.15" customHeight="1">
      <c r="B13" s="293" t="s">
        <v>247</v>
      </c>
      <c r="C13" s="297"/>
      <c r="D13" s="297"/>
      <c r="E13" s="291"/>
      <c r="F13" s="297"/>
      <c r="G13" s="297"/>
      <c r="H13" s="297"/>
      <c r="I13" s="281">
        <v>3</v>
      </c>
      <c r="J13" s="297">
        <v>0.4</v>
      </c>
      <c r="K13" s="295">
        <v>0.04</v>
      </c>
      <c r="L13" s="294">
        <v>1.3299999999999999E-2</v>
      </c>
      <c r="M13" s="293" t="s">
        <v>268</v>
      </c>
    </row>
    <row r="14" spans="1:13" ht="21" hidden="1">
      <c r="B14" s="306" t="s">
        <v>248</v>
      </c>
      <c r="C14" s="305"/>
      <c r="D14" s="305"/>
      <c r="E14" s="305"/>
      <c r="F14" s="304" t="s">
        <v>226</v>
      </c>
      <c r="G14" s="305"/>
      <c r="H14" s="305"/>
      <c r="I14" s="305"/>
      <c r="J14" s="305"/>
      <c r="K14" s="305" t="s">
        <v>226</v>
      </c>
      <c r="L14" s="303"/>
    </row>
    <row r="15" spans="1:13" hidden="1">
      <c r="B15" s="254" t="s">
        <v>183</v>
      </c>
      <c r="C15" s="256"/>
      <c r="D15" s="256"/>
      <c r="E15" s="256"/>
      <c r="F15" s="264" t="s">
        <v>226</v>
      </c>
      <c r="G15" s="256"/>
      <c r="H15" s="256"/>
      <c r="I15" s="256"/>
      <c r="J15" s="256"/>
      <c r="K15" s="256"/>
      <c r="L15" s="265"/>
    </row>
    <row r="16" spans="1:13" ht="41.15" hidden="1" customHeight="1" thickBot="1">
      <c r="B16" s="266" t="s">
        <v>249</v>
      </c>
      <c r="C16" s="267">
        <v>5</v>
      </c>
      <c r="D16" s="268">
        <v>1</v>
      </c>
      <c r="E16" s="269">
        <v>5</v>
      </c>
      <c r="F16" s="270">
        <v>2</v>
      </c>
      <c r="G16" s="271"/>
      <c r="H16" s="271"/>
      <c r="I16" s="271"/>
      <c r="J16" s="271"/>
      <c r="K16" s="271"/>
      <c r="L16" s="272"/>
    </row>
    <row r="396" spans="13:13">
      <c r="M396" s="307" t="s">
        <v>260</v>
      </c>
    </row>
    <row r="483" spans="14:14">
      <c r="N483" s="307" t="s">
        <v>259</v>
      </c>
    </row>
  </sheetData>
  <mergeCells count="12">
    <mergeCell ref="A1:A2"/>
    <mergeCell ref="A3:A4"/>
    <mergeCell ref="I1:I2"/>
    <mergeCell ref="K1:K2"/>
    <mergeCell ref="L1:L2"/>
    <mergeCell ref="M1:M2"/>
    <mergeCell ref="B1:B2"/>
    <mergeCell ref="C1:C2"/>
    <mergeCell ref="D1:D2"/>
    <mergeCell ref="E1:E2"/>
    <mergeCell ref="F1:F2"/>
    <mergeCell ref="H1:H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6"/>
  <sheetViews>
    <sheetView showGridLines="0" topLeftCell="A25" zoomScale="85" zoomScaleNormal="85" workbookViewId="0">
      <selection activeCell="B41" sqref="B41"/>
    </sheetView>
  </sheetViews>
  <sheetFormatPr baseColWidth="10" defaultRowHeight="14.5"/>
  <cols>
    <col min="1" max="1" width="44.26953125" style="44" customWidth="1"/>
    <col min="2" max="2" width="63.453125" customWidth="1"/>
    <col min="3" max="3" width="24" style="45" customWidth="1"/>
    <col min="4" max="4" width="23.453125" style="45" customWidth="1"/>
    <col min="5" max="5" width="34.81640625" style="45" customWidth="1"/>
    <col min="6" max="6" width="37.453125" customWidth="1"/>
    <col min="7" max="7" width="20.7265625" customWidth="1"/>
  </cols>
  <sheetData>
    <row r="1" spans="1:5" s="20" customFormat="1" ht="29">
      <c r="A1" s="17" t="s">
        <v>6</v>
      </c>
      <c r="B1" s="18" t="s">
        <v>7</v>
      </c>
      <c r="C1" s="18" t="s">
        <v>8</v>
      </c>
      <c r="D1" s="18" t="s">
        <v>9</v>
      </c>
      <c r="E1" s="19" t="s">
        <v>10</v>
      </c>
    </row>
    <row r="2" spans="1:5">
      <c r="A2" s="21" t="s">
        <v>11</v>
      </c>
      <c r="B2" s="22">
        <v>462837515</v>
      </c>
      <c r="C2" s="22">
        <v>458544520.75015002</v>
      </c>
      <c r="D2" s="22">
        <f t="shared" ref="D2:D24" si="0">+B2-C2</f>
        <v>4292994.2498499751</v>
      </c>
      <c r="E2" s="23"/>
    </row>
    <row r="3" spans="1:5">
      <c r="A3" s="24" t="s">
        <v>12</v>
      </c>
      <c r="B3" s="25">
        <v>14321969830</v>
      </c>
      <c r="C3" s="25">
        <v>22744637270.214577</v>
      </c>
      <c r="D3" s="26">
        <f>+B3-C3</f>
        <v>-8422667440.2145767</v>
      </c>
      <c r="E3" s="27" t="s">
        <v>13</v>
      </c>
    </row>
    <row r="4" spans="1:5">
      <c r="A4" s="21" t="s">
        <v>14</v>
      </c>
      <c r="B4" s="22">
        <v>41513478872</v>
      </c>
      <c r="C4" s="22">
        <v>40772810534.447693</v>
      </c>
      <c r="D4" s="22">
        <f t="shared" si="0"/>
        <v>740668337.55230713</v>
      </c>
      <c r="E4" s="23"/>
    </row>
    <row r="5" spans="1:5" ht="29">
      <c r="A5" s="28" t="s">
        <v>15</v>
      </c>
      <c r="B5" s="22">
        <v>17609115631</v>
      </c>
      <c r="C5" s="22">
        <v>12578571952.608334</v>
      </c>
      <c r="D5" s="22">
        <f t="shared" si="0"/>
        <v>5030543678.3916664</v>
      </c>
      <c r="E5" s="23"/>
    </row>
    <row r="6" spans="1:5">
      <c r="A6" s="21" t="s">
        <v>16</v>
      </c>
      <c r="B6" s="22">
        <v>1795538738</v>
      </c>
      <c r="C6" s="22">
        <v>148615160.66496599</v>
      </c>
      <c r="D6" s="22">
        <f t="shared" si="0"/>
        <v>1646923577.3350339</v>
      </c>
      <c r="E6" s="23"/>
    </row>
    <row r="7" spans="1:5">
      <c r="A7" s="21" t="s">
        <v>17</v>
      </c>
      <c r="B7" s="22">
        <v>5027695390</v>
      </c>
      <c r="C7" s="22">
        <v>4126412237.5356622</v>
      </c>
      <c r="D7" s="22">
        <f t="shared" si="0"/>
        <v>901283152.46433783</v>
      </c>
      <c r="E7" s="23"/>
    </row>
    <row r="8" spans="1:5">
      <c r="A8" s="21" t="s">
        <v>18</v>
      </c>
      <c r="B8" s="22">
        <v>284805801</v>
      </c>
      <c r="C8" s="22">
        <v>284805801.37796807</v>
      </c>
      <c r="D8" s="22">
        <f t="shared" si="0"/>
        <v>-0.37796807289123535</v>
      </c>
      <c r="E8" s="23"/>
    </row>
    <row r="9" spans="1:5">
      <c r="A9" s="21" t="s">
        <v>19</v>
      </c>
      <c r="B9" s="22">
        <v>1060000000</v>
      </c>
      <c r="C9" s="22">
        <v>955211693.6768893</v>
      </c>
      <c r="D9" s="22">
        <f t="shared" si="0"/>
        <v>104788306.3231107</v>
      </c>
      <c r="E9" s="23"/>
    </row>
    <row r="10" spans="1:5">
      <c r="A10" s="29" t="s">
        <v>20</v>
      </c>
      <c r="B10" s="30">
        <v>1339252071</v>
      </c>
      <c r="C10" s="30">
        <v>1339252071.3330276</v>
      </c>
      <c r="D10" s="30">
        <f t="shared" si="0"/>
        <v>-0.33302760124206543</v>
      </c>
      <c r="E10" s="31" t="s">
        <v>21</v>
      </c>
    </row>
    <row r="11" spans="1:5">
      <c r="A11" s="21" t="s">
        <v>22</v>
      </c>
      <c r="B11" s="22">
        <v>434351340</v>
      </c>
      <c r="C11" s="22">
        <v>317674487.30708599</v>
      </c>
      <c r="D11" s="22">
        <f t="shared" si="0"/>
        <v>116676852.69291401</v>
      </c>
      <c r="E11" s="23"/>
    </row>
    <row r="12" spans="1:5">
      <c r="A12" s="21" t="s">
        <v>23</v>
      </c>
      <c r="B12" s="22">
        <v>146000000</v>
      </c>
      <c r="C12" s="22">
        <v>145739698.41422197</v>
      </c>
      <c r="D12" s="22">
        <f t="shared" si="0"/>
        <v>260301.58577802777</v>
      </c>
      <c r="E12" s="23"/>
    </row>
    <row r="13" spans="1:5" ht="29">
      <c r="A13" s="32" t="s">
        <v>24</v>
      </c>
      <c r="B13" s="30">
        <v>7831590388</v>
      </c>
      <c r="C13" s="30">
        <v>7115239857.4586487</v>
      </c>
      <c r="D13" s="30">
        <f t="shared" si="0"/>
        <v>716350530.54135132</v>
      </c>
      <c r="E13" s="33"/>
    </row>
    <row r="14" spans="1:5" ht="43.5">
      <c r="A14" s="32" t="s">
        <v>25</v>
      </c>
      <c r="B14" s="30">
        <v>16041260647</v>
      </c>
      <c r="C14" s="30">
        <v>6601774947.3160334</v>
      </c>
      <c r="D14" s="30">
        <f t="shared" si="0"/>
        <v>9439485699.6839676</v>
      </c>
      <c r="E14" s="31"/>
    </row>
    <row r="15" spans="1:5">
      <c r="A15" s="21" t="s">
        <v>26</v>
      </c>
      <c r="B15" s="22">
        <v>50000000</v>
      </c>
      <c r="C15" s="22">
        <v>49897706.387439996</v>
      </c>
      <c r="D15" s="22">
        <f t="shared" si="0"/>
        <v>102293.612560004</v>
      </c>
      <c r="E15" s="23"/>
    </row>
    <row r="16" spans="1:5">
      <c r="A16" s="21" t="s">
        <v>27</v>
      </c>
      <c r="B16" s="22">
        <v>274833082</v>
      </c>
      <c r="C16" s="22">
        <v>273710549.38619</v>
      </c>
      <c r="D16" s="22">
        <f t="shared" si="0"/>
        <v>1122532.6138100028</v>
      </c>
      <c r="E16" s="23"/>
    </row>
    <row r="17" spans="1:7" ht="16.5" customHeight="1">
      <c r="A17" s="34" t="s">
        <v>28</v>
      </c>
      <c r="B17" s="35">
        <v>1768461537</v>
      </c>
      <c r="C17" s="35">
        <v>1768461537</v>
      </c>
      <c r="D17" s="35">
        <f t="shared" si="0"/>
        <v>0</v>
      </c>
      <c r="E17" s="23"/>
    </row>
    <row r="18" spans="1:7">
      <c r="A18" s="34" t="s">
        <v>29</v>
      </c>
      <c r="B18" s="35">
        <v>1495909812</v>
      </c>
      <c r="C18" s="35">
        <v>1495909812</v>
      </c>
      <c r="D18" s="35">
        <f t="shared" si="0"/>
        <v>0</v>
      </c>
      <c r="E18" s="23"/>
    </row>
    <row r="19" spans="1:7">
      <c r="A19" s="34" t="s">
        <v>30</v>
      </c>
      <c r="B19" s="35">
        <v>3104297472</v>
      </c>
      <c r="C19" s="35">
        <v>3104297472</v>
      </c>
      <c r="D19" s="35">
        <f t="shared" si="0"/>
        <v>0</v>
      </c>
      <c r="E19" s="23"/>
    </row>
    <row r="20" spans="1:7">
      <c r="A20" s="34" t="s">
        <v>31</v>
      </c>
      <c r="B20" s="35">
        <v>257506262</v>
      </c>
      <c r="C20" s="35">
        <v>257506262</v>
      </c>
      <c r="D20" s="35">
        <f t="shared" si="0"/>
        <v>0</v>
      </c>
      <c r="E20" s="23"/>
    </row>
    <row r="21" spans="1:7">
      <c r="A21" s="34" t="s">
        <v>32</v>
      </c>
      <c r="B21" s="35">
        <v>8588622123</v>
      </c>
      <c r="C21" s="35">
        <v>8588622123</v>
      </c>
      <c r="D21" s="35">
        <f t="shared" si="0"/>
        <v>0</v>
      </c>
      <c r="E21" s="23"/>
    </row>
    <row r="22" spans="1:7">
      <c r="A22" s="36" t="s">
        <v>33</v>
      </c>
      <c r="B22" s="37">
        <v>5000000000</v>
      </c>
      <c r="C22" s="37">
        <v>5000000000</v>
      </c>
      <c r="D22" s="37">
        <f t="shared" si="0"/>
        <v>0</v>
      </c>
      <c r="E22" s="38" t="s">
        <v>34</v>
      </c>
    </row>
    <row r="23" spans="1:7">
      <c r="A23" s="36" t="s">
        <v>35</v>
      </c>
      <c r="B23" s="37">
        <v>224000000</v>
      </c>
      <c r="C23" s="37">
        <v>224000000</v>
      </c>
      <c r="D23" s="37">
        <f t="shared" si="0"/>
        <v>0</v>
      </c>
      <c r="E23" s="38" t="s">
        <v>34</v>
      </c>
    </row>
    <row r="24" spans="1:7" ht="15" thickBot="1">
      <c r="A24" s="39" t="s">
        <v>36</v>
      </c>
      <c r="B24" s="40">
        <v>825938353</v>
      </c>
      <c r="C24" s="40">
        <v>825938353</v>
      </c>
      <c r="D24" s="40">
        <f t="shared" si="0"/>
        <v>0</v>
      </c>
      <c r="E24" s="41"/>
    </row>
    <row r="25" spans="1:7">
      <c r="A25" s="42" t="s">
        <v>37</v>
      </c>
      <c r="B25" s="43">
        <f>SUM(B2:B24)</f>
        <v>129457464864</v>
      </c>
      <c r="C25" s="43">
        <f t="shared" ref="C25" si="1">SUM(C2:C24)</f>
        <v>119177634047.87888</v>
      </c>
      <c r="D25" s="43">
        <f>SUM(D2:D24)</f>
        <v>10279830816.121115</v>
      </c>
      <c r="E25"/>
    </row>
    <row r="26" spans="1:7">
      <c r="E26" s="46"/>
    </row>
    <row r="29" spans="1:7">
      <c r="A29" s="378" t="s">
        <v>38</v>
      </c>
      <c r="B29" s="378"/>
      <c r="C29" s="378"/>
      <c r="D29" s="378"/>
      <c r="E29" s="378"/>
      <c r="F29" s="378"/>
    </row>
    <row r="30" spans="1:7">
      <c r="A30" s="47" t="s">
        <v>39</v>
      </c>
      <c r="B30" s="48" t="s">
        <v>40</v>
      </c>
      <c r="C30" s="49" t="s">
        <v>41</v>
      </c>
      <c r="D30" s="49" t="s">
        <v>42</v>
      </c>
      <c r="E30" s="49" t="s">
        <v>43</v>
      </c>
      <c r="F30" s="50" t="s">
        <v>44</v>
      </c>
      <c r="G30" s="50" t="s">
        <v>2</v>
      </c>
    </row>
    <row r="31" spans="1:7" ht="15" customHeight="1">
      <c r="A31" s="379" t="s">
        <v>14</v>
      </c>
      <c r="B31" s="51" t="s">
        <v>45</v>
      </c>
      <c r="C31" s="381">
        <f>+D4</f>
        <v>740668337.55230713</v>
      </c>
      <c r="D31" s="52" t="s">
        <v>46</v>
      </c>
      <c r="E31" s="383"/>
      <c r="F31" s="376" t="s">
        <v>47</v>
      </c>
      <c r="G31" s="376" t="s">
        <v>48</v>
      </c>
    </row>
    <row r="32" spans="1:7" ht="21.5" thickBot="1">
      <c r="A32" s="380"/>
      <c r="B32" s="53" t="s">
        <v>49</v>
      </c>
      <c r="C32" s="382"/>
      <c r="D32" s="54" t="s">
        <v>46</v>
      </c>
      <c r="E32" s="384"/>
      <c r="F32" s="377"/>
      <c r="G32" s="377"/>
    </row>
    <row r="33" spans="1:7" ht="15" customHeight="1">
      <c r="A33" s="385" t="s">
        <v>15</v>
      </c>
      <c r="B33" s="55" t="s">
        <v>50</v>
      </c>
      <c r="C33" s="386">
        <f>+D5</f>
        <v>5030543678.3916664</v>
      </c>
      <c r="D33" s="388" t="s">
        <v>51</v>
      </c>
      <c r="E33" s="383"/>
      <c r="F33" s="56"/>
      <c r="G33" s="56"/>
    </row>
    <row r="34" spans="1:7" ht="81.75" customHeight="1" thickBot="1">
      <c r="A34" s="380"/>
      <c r="B34" s="57" t="s">
        <v>52</v>
      </c>
      <c r="C34" s="387"/>
      <c r="D34" s="389"/>
      <c r="E34" s="384"/>
      <c r="F34" s="58" t="s">
        <v>53</v>
      </c>
      <c r="G34" s="58" t="s">
        <v>54</v>
      </c>
    </row>
    <row r="35" spans="1:7" ht="71.25" customHeight="1" thickBot="1">
      <c r="A35" s="59" t="s">
        <v>16</v>
      </c>
      <c r="B35" s="60" t="s">
        <v>55</v>
      </c>
      <c r="C35" s="61">
        <f>+D6</f>
        <v>1646923577.3350339</v>
      </c>
      <c r="D35" s="54" t="s">
        <v>46</v>
      </c>
      <c r="E35" s="62" t="s">
        <v>56</v>
      </c>
      <c r="F35" s="58" t="s">
        <v>57</v>
      </c>
      <c r="G35" s="58" t="s">
        <v>58</v>
      </c>
    </row>
    <row r="36" spans="1:7" ht="45.75" customHeight="1" thickBot="1">
      <c r="A36" s="59" t="s">
        <v>59</v>
      </c>
      <c r="B36" s="60" t="s">
        <v>60</v>
      </c>
      <c r="C36" s="61">
        <f>+D7</f>
        <v>901283152.46433783</v>
      </c>
      <c r="D36" s="54" t="s">
        <v>46</v>
      </c>
      <c r="E36" s="62" t="s">
        <v>61</v>
      </c>
      <c r="F36" s="58" t="s">
        <v>62</v>
      </c>
      <c r="G36" s="58" t="s">
        <v>63</v>
      </c>
    </row>
    <row r="37" spans="1:7" ht="18" customHeight="1">
      <c r="A37" s="385" t="s">
        <v>19</v>
      </c>
      <c r="B37" s="63" t="s">
        <v>64</v>
      </c>
      <c r="C37" s="386"/>
      <c r="D37" s="52" t="s">
        <v>65</v>
      </c>
      <c r="E37" s="383" t="s">
        <v>66</v>
      </c>
      <c r="F37" s="390" t="s">
        <v>67</v>
      </c>
      <c r="G37" s="390" t="s">
        <v>68</v>
      </c>
    </row>
    <row r="38" spans="1:7" ht="27" customHeight="1" thickBot="1">
      <c r="A38" s="380"/>
      <c r="B38" s="64" t="s">
        <v>69</v>
      </c>
      <c r="C38" s="387"/>
      <c r="D38" s="54"/>
      <c r="E38" s="384"/>
      <c r="F38" s="377"/>
      <c r="G38" s="377"/>
    </row>
    <row r="39" spans="1:7" ht="26.25" customHeight="1">
      <c r="A39" s="379" t="s">
        <v>22</v>
      </c>
      <c r="B39" s="51" t="s">
        <v>70</v>
      </c>
      <c r="C39" s="386">
        <f>+D11</f>
        <v>116676852.69291401</v>
      </c>
      <c r="D39" s="52" t="s">
        <v>51</v>
      </c>
      <c r="E39" s="391" t="s">
        <v>71</v>
      </c>
      <c r="F39" s="390" t="s">
        <v>72</v>
      </c>
      <c r="G39" s="390" t="s">
        <v>73</v>
      </c>
    </row>
    <row r="40" spans="1:7" ht="30" customHeight="1" thickBot="1">
      <c r="A40" s="380"/>
      <c r="B40" s="64" t="s">
        <v>74</v>
      </c>
      <c r="C40" s="387"/>
      <c r="D40" s="65"/>
      <c r="E40" s="392"/>
      <c r="F40" s="377"/>
      <c r="G40" s="377"/>
    </row>
    <row r="41" spans="1:7">
      <c r="A41" s="385" t="s">
        <v>24</v>
      </c>
      <c r="B41" s="66" t="s">
        <v>75</v>
      </c>
      <c r="C41" s="386">
        <f>+D13</f>
        <v>716350530.54135132</v>
      </c>
      <c r="D41" s="52" t="s">
        <v>46</v>
      </c>
      <c r="E41" s="394" t="s">
        <v>76</v>
      </c>
      <c r="F41" s="56" t="s">
        <v>77</v>
      </c>
      <c r="G41" s="56" t="s">
        <v>78</v>
      </c>
    </row>
    <row r="42" spans="1:7" ht="24.5">
      <c r="A42" s="379"/>
      <c r="B42" s="66" t="s">
        <v>79</v>
      </c>
      <c r="C42" s="393"/>
      <c r="D42" s="67" t="s">
        <v>80</v>
      </c>
      <c r="E42" s="394"/>
      <c r="F42" s="56"/>
      <c r="G42" s="56"/>
    </row>
    <row r="43" spans="1:7" ht="15" thickBot="1">
      <c r="A43" s="380"/>
      <c r="B43" s="64" t="s">
        <v>81</v>
      </c>
      <c r="C43" s="387"/>
      <c r="D43" s="54" t="s">
        <v>65</v>
      </c>
      <c r="E43" s="392"/>
      <c r="F43" s="58" t="s">
        <v>82</v>
      </c>
      <c r="G43" s="58" t="s">
        <v>83</v>
      </c>
    </row>
    <row r="44" spans="1:7" ht="24.75" customHeight="1">
      <c r="A44" s="385" t="s">
        <v>25</v>
      </c>
      <c r="B44" s="68" t="s">
        <v>84</v>
      </c>
      <c r="C44" s="386">
        <f>+D14</f>
        <v>9439485699.6839676</v>
      </c>
      <c r="D44" s="52" t="s">
        <v>46</v>
      </c>
      <c r="E44" s="395"/>
      <c r="F44" s="376" t="s">
        <v>85</v>
      </c>
      <c r="G44" s="376" t="s">
        <v>78</v>
      </c>
    </row>
    <row r="45" spans="1:7" ht="24.5">
      <c r="A45" s="379"/>
      <c r="B45" s="69" t="s">
        <v>86</v>
      </c>
      <c r="C45" s="393"/>
      <c r="D45" s="52" t="s">
        <v>46</v>
      </c>
      <c r="E45" s="395"/>
      <c r="F45" s="376"/>
      <c r="G45" s="376"/>
    </row>
    <row r="46" spans="1:7" ht="25.5" customHeight="1">
      <c r="A46" s="379"/>
      <c r="B46" s="70" t="s">
        <v>87</v>
      </c>
      <c r="C46" s="393"/>
      <c r="D46" s="52" t="s">
        <v>46</v>
      </c>
      <c r="E46" s="395"/>
      <c r="F46" s="376"/>
      <c r="G46" s="376"/>
    </row>
    <row r="47" spans="1:7" ht="41.25" customHeight="1" thickBot="1">
      <c r="A47" s="380"/>
      <c r="B47" s="71" t="s">
        <v>88</v>
      </c>
      <c r="C47" s="387"/>
      <c r="D47" s="65"/>
      <c r="E47" s="396"/>
      <c r="F47" s="58" t="s">
        <v>89</v>
      </c>
      <c r="G47" s="58" t="s">
        <v>54</v>
      </c>
    </row>
    <row r="48" spans="1:7">
      <c r="A48" s="72"/>
      <c r="B48" s="73" t="s">
        <v>90</v>
      </c>
      <c r="C48" s="74">
        <f>SUM(C31:C47)</f>
        <v>18591931828.661579</v>
      </c>
    </row>
    <row r="50" spans="1:5">
      <c r="A50" s="75" t="s">
        <v>91</v>
      </c>
      <c r="B50" s="75"/>
      <c r="C50" s="75"/>
      <c r="D50" s="75"/>
      <c r="E50"/>
    </row>
    <row r="51" spans="1:5">
      <c r="A51" s="76" t="s">
        <v>92</v>
      </c>
      <c r="B51" s="77" t="s">
        <v>41</v>
      </c>
      <c r="C51" s="77" t="s">
        <v>93</v>
      </c>
      <c r="D51" s="77" t="s">
        <v>94</v>
      </c>
      <c r="E51" s="78" t="s">
        <v>95</v>
      </c>
    </row>
    <row r="52" spans="1:5" ht="43.5">
      <c r="A52" s="32" t="s">
        <v>25</v>
      </c>
      <c r="B52" s="79">
        <f>+D3</f>
        <v>-8422667440.2145767</v>
      </c>
      <c r="C52" s="80" t="s">
        <v>12</v>
      </c>
      <c r="D52" s="81" t="s">
        <v>96</v>
      </c>
      <c r="E52" s="82" t="s">
        <v>97</v>
      </c>
    </row>
    <row r="53" spans="1:5" ht="48">
      <c r="A53" s="29" t="s">
        <v>17</v>
      </c>
      <c r="B53" s="83">
        <v>159027035</v>
      </c>
      <c r="C53" s="84" t="s">
        <v>18</v>
      </c>
      <c r="D53" s="85" t="s">
        <v>98</v>
      </c>
      <c r="E53" s="82" t="s">
        <v>99</v>
      </c>
    </row>
    <row r="54" spans="1:5">
      <c r="A54"/>
      <c r="B54" s="45"/>
      <c r="E54"/>
    </row>
    <row r="55" spans="1:5" ht="15" thickBot="1">
      <c r="A55"/>
      <c r="B55" s="45"/>
      <c r="E55"/>
    </row>
    <row r="56" spans="1:5" ht="15.5">
      <c r="A56" s="86" t="s">
        <v>100</v>
      </c>
      <c r="B56" s="87"/>
      <c r="E56"/>
    </row>
    <row r="57" spans="1:5">
      <c r="A57" s="88" t="s">
        <v>101</v>
      </c>
      <c r="B57" s="89" t="s">
        <v>41</v>
      </c>
      <c r="E57"/>
    </row>
    <row r="58" spans="1:5">
      <c r="A58" s="21" t="s">
        <v>102</v>
      </c>
      <c r="B58" s="90">
        <f>+C78</f>
        <v>126052345944</v>
      </c>
      <c r="E58"/>
    </row>
    <row r="59" spans="1:5">
      <c r="A59" s="21" t="s">
        <v>103</v>
      </c>
      <c r="B59" s="90">
        <f>+C83</f>
        <v>28064619790</v>
      </c>
      <c r="E59"/>
    </row>
    <row r="60" spans="1:5" ht="24">
      <c r="A60" s="91" t="s">
        <v>104</v>
      </c>
      <c r="B60" s="92">
        <f>+C79-B59</f>
        <v>6136338428</v>
      </c>
      <c r="C60" s="93" t="s">
        <v>105</v>
      </c>
      <c r="E60"/>
    </row>
    <row r="61" spans="1:5">
      <c r="A61" s="21" t="s">
        <v>106</v>
      </c>
      <c r="B61" s="90">
        <f>+B58-B59-B60</f>
        <v>91851387726</v>
      </c>
      <c r="E61"/>
    </row>
    <row r="62" spans="1:5" ht="15" thickBot="1">
      <c r="A62" s="94" t="s">
        <v>107</v>
      </c>
      <c r="B62" s="95">
        <f>+B59/B58</f>
        <v>0.22264258217350422</v>
      </c>
      <c r="E62"/>
    </row>
    <row r="63" spans="1:5">
      <c r="A63"/>
      <c r="B63" s="96"/>
      <c r="E63"/>
    </row>
    <row r="64" spans="1:5">
      <c r="A64"/>
      <c r="B64" s="97"/>
      <c r="E64"/>
    </row>
    <row r="65" spans="1:5">
      <c r="A65" s="98" t="s">
        <v>108</v>
      </c>
      <c r="B65" s="98"/>
      <c r="C65" s="98"/>
      <c r="E65"/>
    </row>
    <row r="66" spans="1:5">
      <c r="A66" s="99" t="s">
        <v>109</v>
      </c>
      <c r="B66" s="100"/>
      <c r="C66" s="101">
        <v>118704526772</v>
      </c>
      <c r="E66"/>
    </row>
    <row r="67" spans="1:5">
      <c r="A67" s="102" t="s">
        <v>110</v>
      </c>
      <c r="B67" s="45"/>
      <c r="C67" s="45">
        <f>+B68+B69+B70+B71</f>
        <v>12752938092</v>
      </c>
      <c r="E67"/>
    </row>
    <row r="68" spans="1:5">
      <c r="A68" t="s">
        <v>111</v>
      </c>
      <c r="B68" s="103">
        <v>7025971007</v>
      </c>
      <c r="E68"/>
    </row>
    <row r="69" spans="1:5">
      <c r="A69" t="s">
        <v>112</v>
      </c>
      <c r="B69" s="103">
        <v>1495909812</v>
      </c>
      <c r="E69"/>
    </row>
    <row r="70" spans="1:5">
      <c r="A70" t="s">
        <v>113</v>
      </c>
      <c r="B70" s="103">
        <v>825938353</v>
      </c>
      <c r="E70"/>
    </row>
    <row r="71" spans="1:5">
      <c r="A71" s="104" t="s">
        <v>114</v>
      </c>
      <c r="B71" s="105">
        <v>3405118920</v>
      </c>
      <c r="C71" s="106"/>
      <c r="E71"/>
    </row>
    <row r="72" spans="1:5">
      <c r="A72" s="102" t="s">
        <v>115</v>
      </c>
      <c r="B72" s="103"/>
      <c r="C72" s="45">
        <f>-B73</f>
        <v>-2000000000</v>
      </c>
      <c r="E72"/>
    </row>
    <row r="73" spans="1:5">
      <c r="A73" t="s">
        <v>116</v>
      </c>
      <c r="B73" s="103">
        <v>2000000000</v>
      </c>
      <c r="E73"/>
    </row>
    <row r="74" spans="1:5">
      <c r="A74" s="107" t="s">
        <v>117</v>
      </c>
      <c r="B74" s="43"/>
      <c r="C74" s="108">
        <f>+C66+C67+C72</f>
        <v>129457464864</v>
      </c>
      <c r="E74"/>
    </row>
    <row r="78" spans="1:5">
      <c r="B78" s="109" t="s">
        <v>118</v>
      </c>
      <c r="C78" s="109">
        <v>126052345944</v>
      </c>
    </row>
    <row r="79" spans="1:5">
      <c r="B79" s="109" t="s">
        <v>119</v>
      </c>
      <c r="C79" s="109">
        <v>34200958218</v>
      </c>
    </row>
    <row r="80" spans="1:5">
      <c r="B80" s="109" t="s">
        <v>120</v>
      </c>
      <c r="C80" s="109">
        <v>91851387726</v>
      </c>
    </row>
    <row r="81" spans="2:3">
      <c r="B81" s="109" t="s">
        <v>44</v>
      </c>
      <c r="C81" s="109">
        <v>11074423275</v>
      </c>
    </row>
    <row r="82" spans="2:3">
      <c r="B82" s="109" t="s">
        <v>121</v>
      </c>
      <c r="C82" s="109">
        <v>16990196515</v>
      </c>
    </row>
    <row r="83" spans="2:3">
      <c r="B83" s="109" t="s">
        <v>103</v>
      </c>
      <c r="C83" s="109">
        <f>+C81+C82</f>
        <v>28064619790</v>
      </c>
    </row>
    <row r="84" spans="2:3">
      <c r="B84" s="109" t="s">
        <v>122</v>
      </c>
      <c r="C84" s="109">
        <f>+C79-C83</f>
        <v>6136338428</v>
      </c>
    </row>
    <row r="85" spans="2:3">
      <c r="B85" s="109"/>
      <c r="C85" s="109">
        <f>+C78-C80</f>
        <v>34200958218</v>
      </c>
    </row>
    <row r="86" spans="2:3">
      <c r="B86" s="109"/>
      <c r="C86" s="109">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PA</vt:lpstr>
      <vt:lpstr>Semanforo </vt:lpstr>
      <vt:lpstr>Desemp Bajo -Me</vt:lpstr>
      <vt:lpstr>Resumen</vt:lpstr>
      <vt:lpstr>PA!Área_de_impresión</vt:lpstr>
      <vt:lpstr>PA!Títulos_a_imprimir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123</cp:lastModifiedBy>
  <cp:lastPrinted>2017-10-26T22:01:30Z</cp:lastPrinted>
  <dcterms:created xsi:type="dcterms:W3CDTF">2016-12-14T23:54:39Z</dcterms:created>
  <dcterms:modified xsi:type="dcterms:W3CDTF">2021-10-28T11:29:29Z</dcterms:modified>
</cp:coreProperties>
</file>