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hidePivotFieldList="1" defaultThemeVersion="124226"/>
  <mc:AlternateContent xmlns:mc="http://schemas.openxmlformats.org/markup-compatibility/2006">
    <mc:Choice Requires="x15">
      <x15ac:absPath xmlns:x15ac="http://schemas.microsoft.com/office/spreadsheetml/2010/11/ac" url="E:\CONTRATO ISVIMED_CES 2021\DESARROLLO DE CONTRATO\MATRICES DE RIESGO EN ACTUALIZACION\MATRICES DE RIESGO\MATRIZ DE RIESGOS DE CORRUPCION\"/>
    </mc:Choice>
  </mc:AlternateContent>
  <xr:revisionPtr revIDLastSave="0" documentId="13_ncr:1_{6EB91252-AFF0-4E5F-B315-206C0756C4D8}" xr6:coauthVersionLast="47" xr6:coauthVersionMax="47" xr10:uidLastSave="{00000000-0000-0000-0000-000000000000}"/>
  <bookViews>
    <workbookView xWindow="-120" yWindow="-120" windowWidth="24240" windowHeight="13140" tabRatio="882" xr2:uid="{00000000-000D-0000-FFFF-FFFF00000000}"/>
  </bookViews>
  <sheets>
    <sheet name="MATRIZ DE RIESGOS DE CORRUPCION" sheetId="21" r:id="rId1"/>
    <sheet name="Matriz de Calor" sheetId="18" r:id="rId2"/>
    <sheet name="Tabla probabilidad" sheetId="12" r:id="rId3"/>
    <sheet name="Tabla Impacto" sheetId="22" r:id="rId4"/>
    <sheet name="Tabla Valoración controles" sheetId="15" r:id="rId5"/>
    <sheet name="Opciones Tratamiento" sheetId="16" state="hidden" r:id="rId6"/>
    <sheet name="Hoja1" sheetId="11" state="hidden" r:id="rId7"/>
  </sheets>
  <calcPr calcId="191029" concurrentCalc="0"/>
  <pivotCaches>
    <pivotCache cacheId="0"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34" i="21" l="1"/>
  <c r="Y33" i="21"/>
  <c r="Y32" i="21"/>
  <c r="Q30" i="21"/>
  <c r="Q31" i="21"/>
  <c r="AC31" i="21"/>
  <c r="AB31" i="21"/>
  <c r="Y31" i="21"/>
  <c r="AA31" i="21"/>
  <c r="Z31" i="21"/>
  <c r="T31" i="21"/>
  <c r="Q29" i="21"/>
  <c r="AC30" i="21"/>
  <c r="AB30" i="21"/>
  <c r="Y30" i="21"/>
  <c r="AA30" i="21"/>
  <c r="Z30" i="21"/>
  <c r="T30" i="21"/>
  <c r="Q28" i="21"/>
  <c r="Q27" i="21"/>
  <c r="M27" i="21"/>
  <c r="AC27" i="21"/>
  <c r="AC28" i="21"/>
  <c r="AC29" i="21"/>
  <c r="AB29" i="21"/>
  <c r="K27" i="21"/>
  <c r="T27" i="21"/>
  <c r="Y27" i="21"/>
  <c r="AA27" i="21"/>
  <c r="T28" i="21"/>
  <c r="Y28" i="21"/>
  <c r="AA28" i="21"/>
  <c r="T29" i="21"/>
  <c r="Y29" i="21"/>
  <c r="AA29" i="21"/>
  <c r="Z29" i="21"/>
  <c r="AB28" i="21"/>
  <c r="Z28" i="21"/>
  <c r="AE27" i="21"/>
  <c r="AD27" i="21"/>
  <c r="AG27" i="21"/>
  <c r="AF27" i="21"/>
  <c r="AH27" i="21"/>
  <c r="AB27" i="21"/>
  <c r="Z27" i="21"/>
  <c r="N27" i="21"/>
  <c r="Q25" i="21"/>
  <c r="Q26" i="21"/>
  <c r="AC26" i="21"/>
  <c r="AB26" i="21"/>
  <c r="Y26" i="21"/>
  <c r="AA26" i="21"/>
  <c r="Z26" i="21"/>
  <c r="T26" i="21"/>
  <c r="Q24" i="21"/>
  <c r="AC25" i="21"/>
  <c r="AB25" i="21"/>
  <c r="Y25" i="21"/>
  <c r="AA25" i="21"/>
  <c r="Z25" i="21"/>
  <c r="T25" i="21"/>
  <c r="K24" i="21"/>
  <c r="T24" i="21"/>
  <c r="Y24" i="21"/>
  <c r="AE24" i="21"/>
  <c r="AD24" i="21"/>
  <c r="M24" i="21"/>
  <c r="AC24" i="21"/>
  <c r="AG24" i="21"/>
  <c r="AF24" i="21"/>
  <c r="AH24" i="21"/>
  <c r="AB24" i="21"/>
  <c r="AA24" i="21"/>
  <c r="Z24" i="21"/>
  <c r="N24" i="21"/>
  <c r="T23" i="21"/>
  <c r="T22" i="21"/>
  <c r="T21" i="21"/>
  <c r="T18" i="21"/>
  <c r="T17" i="21"/>
  <c r="AH13" i="21"/>
  <c r="AG13" i="21"/>
  <c r="AE13" i="21"/>
  <c r="T15" i="21"/>
  <c r="T14" i="21"/>
  <c r="Q23" i="21"/>
  <c r="Q22" i="21"/>
  <c r="M22" i="21"/>
  <c r="AC22" i="21"/>
  <c r="AC23" i="21"/>
  <c r="AB23" i="21"/>
  <c r="K22" i="21"/>
  <c r="Y22" i="21"/>
  <c r="AA22" i="21"/>
  <c r="Y23" i="21"/>
  <c r="AA23" i="21"/>
  <c r="Z23" i="21"/>
  <c r="AB22" i="21"/>
  <c r="Z22" i="21"/>
  <c r="Q21" i="21"/>
  <c r="Q20" i="21"/>
  <c r="AC21" i="21"/>
  <c r="AB21" i="21"/>
  <c r="Y21" i="21"/>
  <c r="AA21" i="21"/>
  <c r="Z21" i="21"/>
  <c r="Q19" i="21"/>
  <c r="M19" i="21"/>
  <c r="AC19" i="21"/>
  <c r="AC20" i="21"/>
  <c r="AB20" i="21"/>
  <c r="T20" i="21"/>
  <c r="K19" i="21"/>
  <c r="T19" i="21"/>
  <c r="Y19" i="21"/>
  <c r="AA19" i="21"/>
  <c r="Y20" i="21"/>
  <c r="AA20" i="21"/>
  <c r="Z20" i="21"/>
  <c r="AB19" i="21"/>
  <c r="Z19" i="21"/>
  <c r="Q18" i="21"/>
  <c r="Q17" i="21"/>
  <c r="AC18" i="21"/>
  <c r="AB18" i="21"/>
  <c r="Y18" i="21"/>
  <c r="AA18" i="21"/>
  <c r="Z18" i="21"/>
  <c r="Q16" i="21"/>
  <c r="AC17" i="21"/>
  <c r="AB17" i="21"/>
  <c r="Y17" i="21"/>
  <c r="AA17" i="21"/>
  <c r="Z17" i="21"/>
  <c r="M16" i="21"/>
  <c r="AC16" i="21"/>
  <c r="AB16" i="21"/>
  <c r="T16" i="21"/>
  <c r="K16" i="21"/>
  <c r="Y16" i="21"/>
  <c r="AA16" i="21"/>
  <c r="Z16" i="21"/>
  <c r="AG22" i="21"/>
  <c r="AF22" i="21"/>
  <c r="AE22" i="21"/>
  <c r="AD22" i="21"/>
  <c r="AH22" i="21"/>
  <c r="AG19" i="21"/>
  <c r="AF19" i="21"/>
  <c r="AE19" i="21"/>
  <c r="AD19" i="21"/>
  <c r="AH19" i="21"/>
  <c r="AE16" i="21"/>
  <c r="AD16" i="21"/>
  <c r="AG16" i="21"/>
  <c r="AF16" i="21"/>
  <c r="AH16" i="21"/>
  <c r="K13" i="21"/>
  <c r="Q13" i="21"/>
  <c r="T13" i="21"/>
  <c r="Y13" i="21"/>
  <c r="Q14" i="21"/>
  <c r="H220" i="22"/>
  <c r="B220" i="22" a="1"/>
  <c r="B220" i="22"/>
  <c r="H219" i="22"/>
  <c r="H218" i="22"/>
  <c r="H217" i="22"/>
  <c r="H216" i="22"/>
  <c r="H215" i="22"/>
  <c r="H214" i="22"/>
  <c r="H213" i="22"/>
  <c r="H212" i="22"/>
  <c r="H211" i="22"/>
  <c r="H210" i="22"/>
  <c r="J209" i="22"/>
  <c r="H209" i="22"/>
  <c r="Q15" i="21"/>
  <c r="Y15" i="21"/>
  <c r="Z15" i="21"/>
  <c r="AA15" i="21"/>
  <c r="AC15" i="21"/>
  <c r="AB15" i="21"/>
  <c r="M13" i="21"/>
  <c r="AC13" i="21"/>
  <c r="AC14" i="21"/>
  <c r="AA13" i="21"/>
  <c r="Y14" i="21"/>
  <c r="N22" i="21"/>
  <c r="N19" i="21"/>
  <c r="N16" i="21"/>
  <c r="AA14" i="21"/>
  <c r="AB14" i="21"/>
  <c r="Z14" i="21"/>
  <c r="AB13" i="21"/>
  <c r="Z13" i="21"/>
  <c r="N13" i="2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<sst xmlns="http://schemas.openxmlformats.org/spreadsheetml/2006/main" count="553" uniqueCount="294">
  <si>
    <t xml:space="preserve">Referencia </t>
  </si>
  <si>
    <t>Descripción del Riesgo</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</si>
  <si>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</si>
  <si>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</si>
  <si>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</si>
  <si>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</si>
  <si>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</si>
  <si>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</si>
  <si>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</si>
  <si>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</si>
  <si>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</si>
  <si>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</si>
  <si>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</si>
  <si>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</si>
  <si>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</si>
  <si>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</si>
  <si>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</si>
  <si>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</si>
  <si>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</si>
  <si>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</si>
  <si>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</si>
  <si>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</si>
  <si>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</si>
  <si>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</si>
  <si>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</si>
  <si>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</si>
  <si>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</si>
  <si>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</si>
  <si>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</si>
  <si>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</si>
  <si>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</si>
  <si>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</si>
  <si>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</si>
  <si>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Finalizado</t>
  </si>
  <si>
    <t>En curso</t>
  </si>
  <si>
    <t>Impacto 
Inherente</t>
  </si>
  <si>
    <t>Probabilidad Residual Final</t>
  </si>
  <si>
    <t>Impacto Residual Final</t>
  </si>
  <si>
    <t>Zona de Riesgo Inherente</t>
  </si>
  <si>
    <t>Clasificación del Riesgo</t>
  </si>
  <si>
    <t>Muy Baja</t>
  </si>
  <si>
    <t>Frecuencia de la Actividad</t>
  </si>
  <si>
    <t>Baja</t>
  </si>
  <si>
    <t>Muy Alta</t>
  </si>
  <si>
    <t>Pérdida Reputacional</t>
  </si>
  <si>
    <t>Afectación menor a 10 SMLMV .</t>
  </si>
  <si>
    <t xml:space="preserve">Menor-40% </t>
  </si>
  <si>
    <t>Moderado 60%</t>
  </si>
  <si>
    <t>Mayor 80%</t>
  </si>
  <si>
    <t>Catastrófico 100%</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</si>
  <si>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</si>
  <si>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</si>
  <si>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</si>
  <si>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</si>
  <si>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</si>
  <si>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</si>
  <si>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</si>
  <si>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</si>
  <si>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</si>
  <si>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</si>
  <si>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</si>
  <si>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</si>
  <si>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</si>
  <si>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</si>
  <si>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</si>
  <si>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</si>
  <si>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</si>
  <si>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</si>
  <si>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</si>
  <si>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</si>
  <si>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</si>
  <si>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</si>
  <si>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Plan de accion (solo para la opción reducir)</t>
  </si>
  <si>
    <t>Criterios</t>
  </si>
  <si>
    <t>Afectación Económica o presupuestal</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</si>
  <si>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</si>
  <si>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</si>
  <si>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</si>
  <si>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</si>
  <si>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</si>
  <si>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</si>
  <si>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</si>
  <si>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</si>
  <si>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</si>
  <si>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</si>
  <si>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</si>
  <si>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</si>
  <si>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</si>
  <si>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</si>
  <si>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</si>
  <si>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</si>
  <si>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</si>
  <si>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</si>
  <si>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</si>
  <si>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</si>
  <si>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</si>
  <si>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</si>
  <si>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</si>
  <si>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</si>
  <si>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</si>
  <si>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</si>
  <si>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</si>
  <si>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</si>
  <si>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</si>
  <si>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</si>
  <si>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Reputacional</t>
  </si>
  <si>
    <t>Económico</t>
  </si>
  <si>
    <t>Económico y Reputacional</t>
  </si>
  <si>
    <t>Reducir (mitigar)</t>
  </si>
  <si>
    <t>Reducir (compartir)</t>
  </si>
  <si>
    <t>Probabilidad Residual</t>
  </si>
  <si>
    <t>Fuente:  Adaptado de Curso Riesgo Operativo Universidad del Rosario por Dirección de Gestión y Desempeño Institucional de Función Pública,  2020.</t>
  </si>
  <si>
    <t>Subcriterios</t>
  </si>
  <si>
    <t>❌</t>
  </si>
  <si>
    <t>✔</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</si>
  <si>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</si>
  <si>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</si>
  <si>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</si>
  <si>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</si>
  <si>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</si>
  <si>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</si>
  <si>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</si>
  <si>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</si>
  <si>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Temática / Linea de Acción</t>
  </si>
  <si>
    <t>Subcausas</t>
  </si>
  <si>
    <t>Nombre de la evidencia</t>
  </si>
  <si>
    <t>Riesgo Estratégico</t>
  </si>
  <si>
    <t>Riesgo Operativo</t>
  </si>
  <si>
    <t>Riesgo Financiero</t>
  </si>
  <si>
    <t>Riesgo Tecnológico</t>
  </si>
  <si>
    <t>Riesgo de Cumplimiento</t>
  </si>
  <si>
    <t>Riesgo Reputacional</t>
  </si>
  <si>
    <t>Riesgo de Corrupción</t>
  </si>
  <si>
    <t>Impacto Inherente</t>
  </si>
  <si>
    <t>Leve</t>
  </si>
  <si>
    <t>tipo riesgo</t>
  </si>
  <si>
    <t>EVALUACION DE RIESGO INHERENTE</t>
  </si>
  <si>
    <t>EVALUACION DEL RIESGO RESIDUAL</t>
  </si>
  <si>
    <t xml:space="preserve">Probabilidad Residual </t>
  </si>
  <si>
    <t>Impacto Residual</t>
  </si>
  <si>
    <t>FORMULAR ACCIONES ESPECIFICAS</t>
  </si>
  <si>
    <t>VER ACCION #</t>
  </si>
  <si>
    <t>QUE?
Impacto</t>
  </si>
  <si>
    <t>COMO SE REFLEJA?
Causa Inmediata</t>
  </si>
  <si>
    <t>POR QUE?
Causa Raíz</t>
  </si>
  <si>
    <t>Objetivo / Requisto a cumplir</t>
  </si>
  <si>
    <t>1. No tiene impactos en la prestación del servicio ni en la operación de los procesos internos.</t>
  </si>
  <si>
    <t>2. No afecta el cumplimiento de la misión ni de los objetivos estratégicos del Plan de Desarrollo.</t>
  </si>
  <si>
    <t>3. No representa impactos financieros para la organización.</t>
  </si>
  <si>
    <t>4. No genera multas ni sanciones.</t>
  </si>
  <si>
    <t>5. Genera consecuencias negativas en la imagen (opinión) ante sus grupos de interés (internos) de baja intensidad (puntuales) y mitigable o reversible de manera inmediata.</t>
  </si>
  <si>
    <t xml:space="preserve">6. No genera fallas en el funcionamiento del software o hardware, ni perdida/daño de información o mal uso de esta. </t>
  </si>
  <si>
    <t>1. Interrupción mínima en la prestación de los servicios o en la operación de los procesos. Reversibles de manera inmediata.</t>
  </si>
  <si>
    <t>2. Retrasa algunas actividades de proyectos, pero no afectan la ejecución global de los mismos. No afecta el cumplimiento los objetivos estratégicos del Plan de Desarrollo.</t>
  </si>
  <si>
    <t>3. Puede llevar traslados de rubros, ajustes en el presupuesto, pero no representa impactos financieros para la organización.</t>
  </si>
  <si>
    <t>4. Genera llamados de atención, pero no multas ni sanciones.</t>
  </si>
  <si>
    <t>5. Genera consecuencias negativas en la imagen (opinión) ante sus grupos de interés de intensidad media y mitigable o reversible en el corto plazo (6 meses). La imagen del Instituto se podría ver afectada a nivel regional y local.</t>
  </si>
  <si>
    <t>6. Genera fallas de funcionamiento en el software o hardware que dificultad el acceso a información afectando funciones específicas, cargos específicos.  Reversible en un término no mayor a 2 horas.</t>
  </si>
  <si>
    <t>1. Genera interrupción y demora en la prestación del servicio y/o en el desarrollo de las actividades de los procesos.  Reversibles en un término de máximo 1 día.</t>
  </si>
  <si>
    <t>2. Retrasa actividades, llevando a extender plazos para la ejecución de las mismas, pero no afectan la ejecución global de los proyectos. No afecta el cumplimiento de los objetivos estratégicos del Plan de Desarrollo.</t>
  </si>
  <si>
    <t>3. Puede llevar traslados de rubros, ajustes en el presupuesto, pero no representa impactos financieros para la organización. Puede desencadenar en retrasos del plan de inversiones.</t>
  </si>
  <si>
    <t>4. Genera algunas multas y sanciones por incumplimiento. Puede generar procesos disciplinarios al personal interno.</t>
  </si>
  <si>
    <t>5. Genera consecuencias negativas en la imagen (opinión) ante sus grupos de interés (comunidad, de intensidad alta y mitigable o reversible en el mediano plazo (1 año). La imagen del Instituto se podría ver afectada a nivel regional y local.</t>
  </si>
  <si>
    <t>6. Genera fallas de funcionamiento en el software o hardware que dificultad el acceso a información afectando funciones específicas, cargos específicos.  Reversible en un término no mayor a 5 horas.</t>
  </si>
  <si>
    <t>1. Genera interrupción y demora en la prestación del servicio y/o en el desarrollo de las actividades de los procesos.  Reversibles en un término de 1 a 2 días.</t>
  </si>
  <si>
    <t>2. Retrasa proyectos, llevando a extender plazos, aumentar presupuesto, para la ejecución de estos, pero no afectan la ejecución global. No afecta el cumplimiento de los objetivos estratégicos del Plan de Desarrollo.</t>
  </si>
  <si>
    <t>3. Puede llevar traslados de rubros, ajustes en el presupuesto y retrasos en su ejecución. Representa impactos financieros para la organización (perdida, no desembolso) que llevan al incumplimiento de proyectos del plan desarrollo.</t>
  </si>
  <si>
    <t>4. Genera multas y sanciones por incumplimiento. Puede generar procesos disciplinarios al personal interno, remoción de personal de sus cargos.</t>
  </si>
  <si>
    <t>5. Genera consecuencias negativas en la imagen (opinión) ante sus grupos de interés de intensidad grave y mitigable o reversible en el largo plazo (Cuatro años o menos).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</si>
  <si>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término no mayor a 8 horas.</t>
  </si>
  <si>
    <t>1. Genera interrupción y demora significativa en la prestación del servicio y/o en el desarrollo de las actividades de los procesos. Reversibles en un término de 3 a 5 días.</t>
  </si>
  <si>
    <t>2. Genera incumplimiento de los proyectos. Genera sobrecostos y afecta el cumplimiento de los objetivos estratégicos de Plan de Desarrollo.</t>
  </si>
  <si>
    <t>3. Representa impactos financieros para la organización (perdida, no desembolso) que llevan al incumplimiento de objetivos del plan desarrollo.</t>
  </si>
  <si>
    <t>4. Genera multas y sanciones por incumplimiento. Puede generar procesos disciplinarios al personal interno, remoción de personal de sus cargos. Pago de indemnizaciones por incumplimiento que puede llevar a afectar el presupuesto del Instituto.</t>
  </si>
  <si>
    <t>5. Genera consecuencias negativas en la imagen (opinión) ante sus grupos de interés (comunidad, empleados, clientes, gobierno, etc.) con una intensidad muy alta y reversible en el largo plazo (más de 5 años para revertir la afectación).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</si>
  <si>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tiempo superior a un día.</t>
  </si>
  <si>
    <t>N/A</t>
  </si>
  <si>
    <t>MAPA DE RIESGOS DE PROCESO</t>
  </si>
  <si>
    <t>Gestión de Atención al Usuario</t>
  </si>
  <si>
    <t>FECHA DE ELABORACIÓN O ACTUALIZACIÓN:</t>
  </si>
  <si>
    <t>RESPONSABLE (s) DE ELABORACIÓN O ACTUALIZACIÓN</t>
  </si>
  <si>
    <t>Gestión Estratégica</t>
  </si>
  <si>
    <t>Gestión Social</t>
  </si>
  <si>
    <t>Gestión de Desarrollo de Soluciones Habitacionales</t>
  </si>
  <si>
    <t>Gestión del Talento Humano</t>
  </si>
  <si>
    <t>Gestión de Comunicaciones</t>
  </si>
  <si>
    <t>Gestión de Infraestructura</t>
  </si>
  <si>
    <t>Gestión de TIC</t>
  </si>
  <si>
    <t>Gestión Documental</t>
  </si>
  <si>
    <t>Gestión Jurídica</t>
  </si>
  <si>
    <t>Gestión de Evaluación y  Mejora Continua</t>
  </si>
  <si>
    <t>SEGUIMIENTO TRIMESTRE 1, 2, 3 ó 4 según aplique</t>
  </si>
  <si>
    <t>4.2. IDENTIFICACION DEL RIESGO</t>
  </si>
  <si>
    <t>VALORACION DE CONTROLES</t>
  </si>
  <si>
    <t>4.3. EVALUACIÓN DEL RIESGO</t>
  </si>
  <si>
    <t>4.4. TRATAMIENTO DEL RIESGO</t>
  </si>
  <si>
    <t>PROCESO:</t>
  </si>
  <si>
    <t>CÓDIGO: F-GM-29</t>
  </si>
  <si>
    <t>PÁGINA: 3 de 4</t>
  </si>
  <si>
    <t>Gesión de Evaluación Indpendiente</t>
  </si>
  <si>
    <t>Procesos Institucionales</t>
  </si>
  <si>
    <t>Tabla Criterios para definir el nivel de probabilidad Inherente</t>
  </si>
  <si>
    <t>Tabla Criterios para definir el nivel de impacto Inherente</t>
  </si>
  <si>
    <t>Gestión Financiera</t>
  </si>
  <si>
    <r>
      <t xml:space="preserve">VERSIÓN: </t>
    </r>
    <r>
      <rPr>
        <sz val="11"/>
        <color theme="1"/>
        <rFont val="Arial Narrow"/>
        <family val="2"/>
      </rPr>
      <t>04</t>
    </r>
  </si>
  <si>
    <r>
      <t xml:space="preserve">FECHA: </t>
    </r>
    <r>
      <rPr>
        <sz val="11"/>
        <color theme="1"/>
        <rFont val="Arial Narrow"/>
        <family val="2"/>
      </rPr>
      <t>21/12/2021</t>
    </r>
  </si>
  <si>
    <t>Zona de Riesgo Residual Final</t>
  </si>
  <si>
    <t>Identificación de Riesgos de Corrupción</t>
  </si>
  <si>
    <t>Diciembre de 2021</t>
  </si>
  <si>
    <t>Carolina Martinez - Lider MIPG</t>
  </si>
  <si>
    <t>Posibilidad de afectación económica y reputacional del Instituto</t>
  </si>
  <si>
    <t>reflejada en la imposiblidad de establecer la responsabilidad disciplinaria a los funcionarios / contratistas involucrados en el incumplimiento de los deberes funcionales / obligaciones contractuales (emitir el fallo) y aplicar la sanción correspondiente.
por hallazgos disciplinarios y penales por parte de los entes de control.
Por posible impunidad frente a los sujetos investigados</t>
  </si>
  <si>
    <t>debido a que el servidor público encargado del proceso disciplinario administrativo o sancionatorio, retarde u omita un acto propio de su cargo, o para ejecutar uno contrario a sus deberes oficiales, para el beneficio particular o de un tercero.</t>
  </si>
  <si>
    <t>Posibilidad de afectación económica y reputacional del Instituto reflejada en la imposiblidad de establecer la responsabilidad disciplinaria a los funcionarios / contratistas involucrados en el incumplimiento de los deberes funcionales / obligaciones contractuales para aplicar la sanción correspondiente,  lo cual puede llevar a hallazgos disciplinarios y penales por parte de los entes de control, y posible impunidad frente a los sujetos investigados.
Lo anterior, debido a que el servidor público encargado del proceso disciplinario administrativo o sancionatorio, retarde u omita un acto propio de su cargo, o para ejecutar uno contrario a sus deberes oficiales, para el beneficio particular o de un tercero.</t>
  </si>
  <si>
    <t>1. No existe verificación del contenido de los diferentes autos generados por parte de otra(s) persona(s). (segregación de funciones).</t>
  </si>
  <si>
    <t>2. Falta de ética en el personal.</t>
  </si>
  <si>
    <t>No se ha definido la segregación de funciones como mecanimo para reducir la posibilidad de cometer actos de corrupción</t>
  </si>
  <si>
    <t>Coordinar con la Subdirección de Planeación (MIPG) y con el area de Talento Humano, acciones para promover la integridad en las actuaciones de los funcionarios para evitar la materialización de riesgos de corrupción. Lo anterior dentro del marco de actuación del Código de Integridad Institucional.
Evaluar la posibilidad de gestionar canales que permitan que funcionarios, contratistas y ciudadanos puedan interporner denuncias sobre posibles actos de corrupción (linea de etica o linea de denuncia). Coordinar con la Subdirección de Planeación, Subdirección Jurídica y TIC.</t>
  </si>
  <si>
    <t>No se ha evaluado la posibilidad de establecer una línea ética o de denuncias</t>
  </si>
  <si>
    <t>reflejada en la a indebida asignación de recursos publicos (detrimento patrimonial) con posibles hallazgos disciplinarios y penales por parte de los entes de control.</t>
  </si>
  <si>
    <t>debido a la asignación del subsidio municipal de vivienda que se obtiene como resultado de tráfico de influencias de servidor público y  particulares con intereses en tal asignación.</t>
  </si>
  <si>
    <t>Posibilidad de afectación económica y reputacional del Institutoreflejada en la a indebida asignación de recursos publicos (detrimento patrimonial) con posibles hallazgos disciplinarios y penales por parte de los entes de control, debido a la asignación del subsidio municipal de vivienda que se obtiene como resultado de tráfico de influencias de servidor público y  particulares con intereses en tal asignación.</t>
  </si>
  <si>
    <t>1. Falta de segregación de funciones (concentración)</t>
  </si>
  <si>
    <t>2. Abuso de autoridad - falta de integridad</t>
  </si>
  <si>
    <t>Existe segregación de la verificación de requisitos debido a los roles y responsabilidades establecidas en la actualidad para la asignación de subsidios. Por un lado la Subdirección Poblacional realiza un verificación preliminar de cumplimiento de requisitos y por otro lado, la Subdirección Jurídica realiza una segunda revisión de fondo de cumplimiento de requisitos.
Documentado en:
P-GS-02 - Procedimiento para la verificación del cumplimiento de requisitos para la postulación al subsidio municipal de vivienda.
P-GS-03 - Procedimiento para el acompañamiento y asignación de subsidio municipal en la modalidad de vivienda usada.
I-GJ-03 – Instructivo de asignación de subsidio y escrituración.</t>
  </si>
  <si>
    <t>Soportes de verificación (Acta de reunión de mesa de trabajo con la Subidirección Poblacional, para subsanar requisitos para la correcta asignación de subsidio, Memorando Interno por medio del cual se realiza la devolución de expendientes a la Subdirección Poblacional, Correos Electrónicos, listas de chequeo)</t>
  </si>
  <si>
    <t>reflejada en multas, sanciones y hallazgos de los entes de control por violación del principio de transparencia en la contratación estatal así como detrimento patrimonial por contratación indebida.</t>
  </si>
  <si>
    <t>debido al direccionamiento de los procesos de contratación hacia determinados oferentes. Lo anterior para el beneficio particular.</t>
  </si>
  <si>
    <t>Posibilidad de afectación económica y reputacional del Instituto reflejada en multas, sanciones y hallazgos de los entes de control por violación del principio de transparencia en la contratación estatal así como detrimento patrimonial por contratación indebida. Lo anterior, debido al direccionamiento de los procesos de contratación hacia determinados oferentes, para el beneficio particular.</t>
  </si>
  <si>
    <t>1. Los estudios previos y técnicos del proceso contienen especificaciones desde la experiencia, capacidad jurídica y financiera cerrada a un proponente y no a lo ofertado en el sector económico.</t>
  </si>
  <si>
    <t>2. Posibilidad de verificar previo al cierre de un proceso de selección las ofertas económicas de los oferentes, con el fin de favorecer a un oferente.</t>
  </si>
  <si>
    <t>3. Falta de integridad del personal.</t>
  </si>
  <si>
    <t>2. Con la implementación de la plataforma transaccional SECOP II, se hace imposible verificar previo al cierre del proceso las ofertas económicas de los oferentes.</t>
  </si>
  <si>
    <t>1. El equipo de contatación verifica dentro de los estudios previos y técnicos que se realice un efectivo análisis del sector comparando diferentes empresas, entidades publicas o ESAL que presten el servicio o que suministren los bienes. En el caso de identificar especificaciones que no permitan la pluralidad de oferentes, se devuelve a las subdirecciones para realizar las subsanaciones petitnentes.
Documentado en: M-GJ-01_MANUAL_DE_CONTRATACION.</t>
  </si>
  <si>
    <t>Lista de chequeo de revisión de requisitos
Estudios previos de la modalidad contractual</t>
  </si>
  <si>
    <t>No se han definido estrategias para fomentar la integridad en las actuaciones de los funcionarios en relación con los riesgos de corrupción.</t>
  </si>
  <si>
    <t>Coordinar con la Subdirección de Planeación (MIPG) y con el area de Talento Humano, acciones para promover la integridad en las actuaciones de los funcionarios para evitar la materialización de riesgos de corrupción. Lo anterior dentro del marco de actuación del Código de Integridad Institucional.</t>
  </si>
  <si>
    <t>Posibilidad de afectación Económica Instituto</t>
  </si>
  <si>
    <t xml:space="preserve">por perdida de los recursos desembolsados a los contratistas de obra por concepto de anticipo </t>
  </si>
  <si>
    <t>debido a la utilización del anticipo con fines distintos a los establecidos en el objeto y alcance del contrato, para el beneficio particular o de terceros.</t>
  </si>
  <si>
    <t>Posibilidad de Afectación Económica (Presupuestal) por perdida de los recursos desembolsados a los contratistas de obra por concepto de anticipo . Lo anterior,  debido a la utilización del mismo con fines distintos a los establecidos en el objeto y alcance del contrato, para el beneficio particular o de terceros.</t>
  </si>
  <si>
    <t>1. No se exige para el manejo del anticipo un plan de inversiones.</t>
  </si>
  <si>
    <t>2. los desembolsos no estan relacionados con lo establecido en el plan de inversiones.</t>
  </si>
  <si>
    <t>Gestión de Soluciones Habiacionales  -Mejoramiento de Vivienda</t>
  </si>
  <si>
    <t>Gestión Jurídica - Contratación</t>
  </si>
  <si>
    <t>Gestión Jurídica. Vivienda Nueva - Vivenda Usada</t>
  </si>
  <si>
    <t>Gestión Jurídica  - Proceso Disciplinario
Proceso Administrativo Sancionatorio</t>
  </si>
  <si>
    <t xml:space="preserve">Se establece como obligación contractual por parte del contratista, la apertura de un encargo fiduciario para el manejo de los recursos por concepto de anticipo. Los desembolsos se realizan previa revisión y autorización del supervisor del contrato por parte del Isvimed. </t>
  </si>
  <si>
    <t>El supervisor del contrato para la ejecución de mejoramientos, verifica que los comprobantes que aporta el contratista tienen relación con el plan de inversiones, para la autorización del desembolso de anticipo.</t>
  </si>
  <si>
    <t>Minuta del contrato de mejoramientos.
Documento de apertura del encargo fiduciario.</t>
  </si>
  <si>
    <t>Autorización de desembolso.</t>
  </si>
  <si>
    <t>Establecer como política de operación, la revisión de la minuta del contrato para el diagnóstico y ejecución de mejoramiento de vivienda previa suscripción del mismo, en relación a la existencia de la obligación contractual de la apertura de un encargo fiduciario para el manejo de los recursos por concepto de anticipo, por parte del contratista.</t>
  </si>
  <si>
    <t>3. Ausencia de mecanismo para que funcionarios, contratistas o funcionarios puedan denunciar de manera anónima irregularidades frente al proceso disciplinario o sancionatorio</t>
  </si>
  <si>
    <t>3. Ausencia de mecanismo para que funcionarios, contratistas o comunidad puedan denunciar de manera anónima irregularidades frente a la asignación de subsidios</t>
  </si>
  <si>
    <t>Posibilidad de afectación economica y reputacional del Instituto</t>
  </si>
  <si>
    <t>por perdida de recursos
por hallazgos de los entes de control</t>
  </si>
  <si>
    <t>debido a que se realice el  desembolso del Subsidio Municipal de Vivienda bajo la modalidad de demanda organizada (OPV),  sin el cumplimiento de los requisitos para el beneficio particular o de un tercero.</t>
  </si>
  <si>
    <t>Posibilidad de afectación economica y reputacional del Instituto por perdida de recursos así como por hallazgos de los entes de control, debido a que se realice el  desembolso del Subsidio Municipal de Vivienda bajo la modalidad de demanda organizada (OPV),  sin el cumplimiento de los requisitos, para el beneficio particular o de un tercero.</t>
  </si>
  <si>
    <t>1. Falta de segregación de funciones.</t>
  </si>
  <si>
    <t xml:space="preserve">Remisión Orden Giro a Entidad Fiduciaria
Soportes de Solicitud de Desembolso por parte de la OPV
Solicitud de Pago
Acta de Recibo de Satisfacción
</t>
  </si>
  <si>
    <t>2. Falta de integridad de las personas que realizan desembolsos OPV</t>
  </si>
  <si>
    <t>El profesional encargado de la subdirección de Dotación realiza la verificación del componente técnico (% de avance, informe de interventoría, novedades técnicas de la ejecución del proyecto, entre otras), El profesional encargado de la Subdirección Jurídica realizar la revisión de documentación legal de la OPV como es la vigencia de la ESAL con certificado de cumplimiento de la normatividad de la Gobernación de Antioquia, permisos de la SGCT, entre otras y desde la Subdirección Administrativa y financiera verifica que el paquete de la solicitud de desembolso incluya todos los formatos financieros y soportes. De esta manera se garantiza la segregación de funciones.</t>
  </si>
  <si>
    <t>por perdida de recursos y por lo tanto posibles sanciones de índole disciplinaria, penal y/o económica por parte de los entes de control</t>
  </si>
  <si>
    <t>debido a la apropiación de recursos financieros por parte empleados o terceros para el beneficio particular.</t>
  </si>
  <si>
    <t>Posibilidad de afectación económica y reputacional del Instituto por perdida de recursos y por lo tanto posibles sanciones de índole disciplinaria, penal y/o económica por parte de los entes de control, debido a la apropiación de recursos financieros por parte empleados o terceros para el beneficio particular.</t>
  </si>
  <si>
    <t>1. La persona que prepara los pagos es la misma que las aprueba en el portal bancario (falta de segregación de funciones).</t>
  </si>
  <si>
    <t>El profesional de tesorería y la contratistas de fiducias preparan los pagos en los portales bancarios corerspondientes y el Subdirector Administrativo y Financiero los aprueba.</t>
  </si>
  <si>
    <t>Identificar si existen polizas con la cobertura suficiente para amparar los saldos que se manejan en las cuentas bancarias. En caso afirmativo incorporar este control a este riesgo.
Coordinar con el area de talento humano lo pertinente para que el  proceso de selección de personal en cargos de manejo y confianza, incluya la verificación de la situación socioeconómica del aspirante.
Evaluar la posibilidad de gestionar canales que permitan que funcionarios, contratistas y ciudadanos puedan interporner denuncias sobre posibles actos de corrupción (linea de etica o linea de denuncia). Coordinar con la Subdirección de Planeación, Subdirección Jurídica y TIC.</t>
  </si>
  <si>
    <t>2. Falta de control en la aprobación de los gastos relacionados con la caja menor.</t>
  </si>
  <si>
    <t>El Director del Isvimed aprueba la realización del gasto. La persona asignada por la resolución para el manejo de la caja menor y el profesional designado por el area contable realizan arqueos de caja de manera periódica.</t>
  </si>
  <si>
    <t>Actas de arqueos de caja</t>
  </si>
  <si>
    <t>3. Ausencia de conciliaciones a los recursos administrados en entidades financieras y sociedades fiduciarias.</t>
  </si>
  <si>
    <t>El profesional designado en el area contable realiza mensualmente conciliaciones bancarias para identificar diferencias entre los saldos contables y los extractos bancarios y de fiducias.</t>
  </si>
  <si>
    <t>Conciliación bancaria y de fiducias mensual</t>
  </si>
  <si>
    <t>4. El proceso de selección de personal para cargos de manejo y confianza, no incluye la verificación de la situación socioeconómica del aspirante.</t>
  </si>
  <si>
    <t>No existe control asociado</t>
  </si>
  <si>
    <t>5. Ausencia de una linea de denuncias</t>
  </si>
  <si>
    <t>Gestión Financiera - Tesorería</t>
  </si>
  <si>
    <t>Gestión de Soluciones Habiacionales - Organizaciones Populares de Vivienda - OPV</t>
  </si>
  <si>
    <t>Posibilidad de  afectación económica del Instituto</t>
  </si>
  <si>
    <t>por pérdida de recursos</t>
  </si>
  <si>
    <t>Posibilidad de  afectación económica del Instituto por pérdida de recursos debido a que se pague nómina y prestaciones sociales por una mayor valor al establecido en la ley, o que se pague nómina y prestaciones sociales a personal no existente en la planta de cargos de la entidad. Lo anterior para beneficio particular o de un tercero.</t>
  </si>
  <si>
    <t>1. Existencia de sistemas de información manuales.</t>
  </si>
  <si>
    <t>El modulo de nómina - plataforma SICOP, se encuentra parametrizado para calcular nomina y seguridad social de manera automática.</t>
  </si>
  <si>
    <t>50%</t>
  </si>
  <si>
    <t>Reportes de liquidación nomina y de prestaciones sociales.
Planillas de seguridad social</t>
  </si>
  <si>
    <t>2. Ausencia de segregación de las funciones de registro, verificación y aprobación, con respecto a la información para el pago de nomina y prestaciones sociales, así como para la desvinculación del personal a nivel del sistema.</t>
  </si>
  <si>
    <t>No existe control</t>
  </si>
  <si>
    <t/>
  </si>
  <si>
    <t>Establecer segregación de las funciones de registro, verificación y aprobación, con respecto a la información para el pago de nomina y prestaciones sociales, así como para la desvinculación del personal a nivel del sistema. (registro, custodia y aprobación)</t>
  </si>
  <si>
    <t xml:space="preserve">3 Posibilidad de modificar en el sistema la parametrización de la nomina y prestaciones sociales por personal no autorizado.
3.1. El area de TIC no tiene el manejo de los usuarios que acceden al modulo de nomina y prestaciones sociales. El lider de Gestión Humana asigna usuarios y perfiles de usuario. </t>
  </si>
  <si>
    <t xml:space="preserve">Establecer las acciones necesarias a nivel del sistema para evitar que se pueda modificar en el sistema la parametrización y los datos relacionados con la nomina y prestaciones sociales por parte de usuariosl no autorizados y/o no involucrados en el proceso.
Establecer las acciones necesarias para que solamente el area de TIC  asigne usuarios y perfiles de usuario  de  las personas que acceden al modulo de nomina y prestaciones sociales. En la actualidad es el Líder de Gestión Humana quien los asigna. </t>
  </si>
  <si>
    <t>Gestión del Talento Humano - Nomina y prestaciones sociales</t>
  </si>
  <si>
    <t>debido a que se pague nómina y prestaciones sociales por una mayor valor al establecido en la ley, o que se pague nómina y prestaciones sociales a personal no existente en la planta de cargos de la entidad. Lo anterior para beneficio particular o de un tercero.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</si>
</sst>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5"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28"/>
      <color rgb="FF000000"/>
      <name val="Calibri"/>
      <family val="2"/>
    </font>
    <font>
      <b/>
      <sz val="36"/>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b/>
      <sz val="11"/>
      <color theme="1" tint="4.9989318521683403E-2"/>
      <name val="Arial Narrow"/>
      <family val="2"/>
    </font>
    <font>
      <sz val="11"/>
      <color indexed="8"/>
      <name val="Arial Narrow"/>
      <family val="2"/>
    </font>
    <font>
      <sz val="14"/>
      <color rgb="FF000000"/>
      <name val="Arial Narrow"/>
      <family val="2"/>
    </font>
    <font>
      <b/>
      <sz val="11"/>
      <color theme="0"/>
      <name val="Arial Narrow"/>
      <family val="2"/>
    </font>
    <font>
      <b/>
      <sz val="12"/>
      <color theme="1"/>
      <name val="Arial Narrow"/>
      <family val="2"/>
    </font>
    <font>
      <b/>
      <sz val="14"/>
      <color theme="1"/>
      <name val="Arial Narrow"/>
      <family val="2"/>
    </font>
    <font>
      <sz val="12"/>
      <color indexed="8"/>
      <name val="Arial"/>
      <family val="2"/>
    </font>
  </fonts>
  <fills count="19">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249977111117893"/>
        <bgColor indexed="64"/>
      </patternFill>
    </fill>
    <fill>
      <patternFill patternType="solid">
        <fgColor theme="8" tint="-0.499984740745262"/>
        <bgColor indexed="64"/>
      </patternFill>
    </fill>
    <fill>
      <patternFill patternType="solid">
        <fgColor theme="0" tint="-0.34998626667073579"/>
        <bgColor indexed="64"/>
      </patternFill>
    </fill>
  </fills>
  <borders count="46">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9" fontId="12" fillId="0" borderId="0" applyFont="0" applyFill="0" applyBorder="0" applyAlignment="0" applyProtection="0"/>
    <xf numFmtId="0" fontId="36" fillId="0" borderId="0"/>
    <xf numFmtId="0" fontId="37" fillId="0" borderId="0"/>
    <xf numFmtId="0" fontId="5" fillId="0" borderId="0"/>
  </cellStyleXfs>
  <cellXfs count="274">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13" fillId="0" borderId="0" xfId="0" applyFont="1"/>
    <xf numFmtId="0" fontId="11" fillId="0" borderId="0" xfId="0" applyFont="1"/>
    <xf numFmtId="0" fontId="21" fillId="0" borderId="0" xfId="0" applyFont="1"/>
    <xf numFmtId="0" fontId="24" fillId="0" borderId="0" xfId="0" applyFont="1"/>
    <xf numFmtId="0" fontId="0" fillId="3" borderId="0" xfId="0" applyFill="1"/>
    <xf numFmtId="0" fontId="14" fillId="3" borderId="0" xfId="0" applyFont="1" applyFill="1" applyAlignment="1">
      <alignment vertical="center"/>
    </xf>
    <xf numFmtId="0" fontId="5" fillId="3" borderId="0" xfId="0" applyFont="1" applyFill="1"/>
    <xf numFmtId="0" fontId="28" fillId="3" borderId="0" xfId="0" applyFont="1" applyFill="1"/>
    <xf numFmtId="0" fontId="29" fillId="3" borderId="19" xfId="0" applyFont="1" applyFill="1" applyBorder="1" applyAlignment="1">
      <alignment horizontal="center" vertical="center" wrapText="1" readingOrder="1"/>
    </xf>
    <xf numFmtId="0" fontId="30" fillId="3" borderId="19" xfId="0" applyFont="1" applyFill="1" applyBorder="1" applyAlignment="1">
      <alignment horizontal="justify" vertical="center" wrapText="1" readingOrder="1"/>
    </xf>
    <xf numFmtId="9" fontId="29" fillId="3" borderId="28" xfId="0" applyNumberFormat="1" applyFont="1" applyFill="1" applyBorder="1" applyAlignment="1">
      <alignment horizontal="center" vertical="center" wrapText="1" readingOrder="1"/>
    </xf>
    <xf numFmtId="0" fontId="29" fillId="3" borderId="18" xfId="0" applyFont="1" applyFill="1" applyBorder="1" applyAlignment="1">
      <alignment horizontal="center" vertical="center" wrapText="1" readingOrder="1"/>
    </xf>
    <xf numFmtId="0" fontId="30" fillId="3" borderId="18" xfId="0" applyFont="1" applyFill="1" applyBorder="1" applyAlignment="1">
      <alignment horizontal="justify" vertical="center" wrapText="1" readingOrder="1"/>
    </xf>
    <xf numFmtId="9" fontId="29" fillId="3" borderId="23" xfId="0" applyNumberFormat="1" applyFont="1" applyFill="1" applyBorder="1" applyAlignment="1">
      <alignment horizontal="center" vertical="center" wrapText="1" readingOrder="1"/>
    </xf>
    <xf numFmtId="0" fontId="30" fillId="3" borderId="23" xfId="0" applyFont="1" applyFill="1" applyBorder="1" applyAlignment="1">
      <alignment horizontal="center" vertical="center" wrapText="1" readingOrder="1"/>
    </xf>
    <xf numFmtId="0" fontId="29" fillId="3" borderId="25" xfId="0" applyFont="1" applyFill="1" applyBorder="1" applyAlignment="1">
      <alignment horizontal="center" vertical="center" wrapText="1" readingOrder="1"/>
    </xf>
    <xf numFmtId="0" fontId="30" fillId="3" borderId="25" xfId="0" applyFont="1" applyFill="1" applyBorder="1" applyAlignment="1">
      <alignment horizontal="justify" vertical="center" wrapText="1" readingOrder="1"/>
    </xf>
    <xf numFmtId="0" fontId="30" fillId="3" borderId="26" xfId="0" applyFont="1" applyFill="1" applyBorder="1" applyAlignment="1">
      <alignment horizontal="center" vertical="center" wrapText="1" readingOrder="1"/>
    </xf>
    <xf numFmtId="0" fontId="35" fillId="3" borderId="0" xfId="0" applyFont="1" applyFill="1"/>
    <xf numFmtId="0" fontId="11" fillId="3" borderId="0" xfId="0" applyFont="1" applyFill="1"/>
    <xf numFmtId="0" fontId="4" fillId="3" borderId="0" xfId="0" applyFont="1" applyFill="1" applyAlignment="1">
      <alignment vertical="center"/>
    </xf>
    <xf numFmtId="0" fontId="13" fillId="3" borderId="0" xfId="0" applyFont="1" applyFill="1"/>
    <xf numFmtId="0" fontId="4" fillId="3" borderId="0" xfId="0" applyFont="1" applyFill="1" applyAlignment="1">
      <alignment horizontal="left" vertical="center"/>
    </xf>
    <xf numFmtId="0" fontId="1" fillId="0" borderId="18" xfId="0" applyFont="1" applyBorder="1" applyAlignment="1" applyProtection="1">
      <alignment horizontal="center" vertical="center"/>
      <protection hidden="1"/>
    </xf>
    <xf numFmtId="9" fontId="1" fillId="0" borderId="18" xfId="0" applyNumberFormat="1" applyFont="1" applyBorder="1" applyAlignment="1" applyProtection="1">
      <alignment horizontal="center" vertical="center"/>
      <protection hidden="1"/>
    </xf>
    <xf numFmtId="0" fontId="0" fillId="0" borderId="0" xfId="0" applyAlignment="1">
      <alignment horizontal="center" wrapText="1"/>
    </xf>
    <xf numFmtId="0" fontId="4" fillId="0" borderId="18" xfId="0" applyFont="1" applyBorder="1" applyAlignment="1" applyProtection="1">
      <alignment horizontal="center" vertical="center" textRotation="90" wrapText="1"/>
      <protection hidden="1"/>
    </xf>
    <xf numFmtId="0" fontId="34" fillId="0" borderId="0" xfId="0" applyFont="1" applyAlignment="1">
      <alignment horizontal="center" vertical="center"/>
    </xf>
    <xf numFmtId="0" fontId="29" fillId="3" borderId="22" xfId="0" applyFont="1" applyFill="1" applyBorder="1" applyAlignment="1">
      <alignment horizontal="center" vertical="center" wrapText="1" readingOrder="1"/>
    </xf>
    <xf numFmtId="0" fontId="29" fillId="3" borderId="18" xfId="0" applyFont="1" applyFill="1" applyBorder="1" applyAlignment="1">
      <alignment horizontal="center" vertical="center" wrapText="1" readingOrder="1"/>
    </xf>
    <xf numFmtId="0" fontId="34" fillId="0" borderId="0" xfId="0" applyFont="1" applyAlignment="1">
      <alignment vertical="center"/>
    </xf>
    <xf numFmtId="0" fontId="32" fillId="10" borderId="18" xfId="0" applyFont="1" applyFill="1" applyBorder="1" applyAlignment="1">
      <alignment horizontal="center" vertical="center" wrapText="1"/>
    </xf>
    <xf numFmtId="0" fontId="25" fillId="0" borderId="40" xfId="0" applyFont="1" applyBorder="1" applyAlignment="1">
      <alignment horizontal="justify" vertical="center" wrapText="1" readingOrder="1"/>
    </xf>
    <xf numFmtId="0" fontId="40" fillId="15" borderId="41" xfId="0" applyFont="1" applyFill="1" applyBorder="1" applyAlignment="1">
      <alignment vertical="center" wrapText="1"/>
    </xf>
    <xf numFmtId="0" fontId="40" fillId="15" borderId="42" xfId="0" applyFont="1" applyFill="1" applyBorder="1" applyAlignment="1">
      <alignment vertical="center" wrapText="1"/>
    </xf>
    <xf numFmtId="0" fontId="10" fillId="3" borderId="40" xfId="0" applyFont="1" applyFill="1" applyBorder="1" applyAlignment="1">
      <alignment horizontal="justify" vertical="center" wrapText="1" readingOrder="1"/>
    </xf>
    <xf numFmtId="0" fontId="40" fillId="15" borderId="43" xfId="0" applyFont="1" applyFill="1" applyBorder="1" applyAlignment="1">
      <alignment vertical="center" wrapText="1"/>
    </xf>
    <xf numFmtId="0" fontId="40" fillId="15" borderId="35" xfId="0" applyFont="1" applyFill="1" applyBorder="1" applyAlignment="1">
      <alignment vertical="center" wrapText="1"/>
    </xf>
    <xf numFmtId="0" fontId="40" fillId="15" borderId="39" xfId="0" applyFont="1" applyFill="1" applyBorder="1" applyAlignment="1">
      <alignment vertical="center" wrapText="1"/>
    </xf>
    <xf numFmtId="0" fontId="40" fillId="15" borderId="19" xfId="0" applyFont="1" applyFill="1" applyBorder="1" applyAlignment="1">
      <alignment vertical="center" wrapText="1"/>
    </xf>
    <xf numFmtId="0" fontId="10" fillId="3" borderId="0" xfId="0" applyFont="1" applyFill="1" applyAlignment="1">
      <alignment horizontal="justify" vertical="center" wrapText="1" readingOrder="1"/>
    </xf>
    <xf numFmtId="0" fontId="10" fillId="0" borderId="0" xfId="0" applyFont="1" applyAlignment="1">
      <alignment horizontal="justify" vertical="center" wrapText="1" readingOrder="1"/>
    </xf>
    <xf numFmtId="0" fontId="22" fillId="0" borderId="0" xfId="0" applyFont="1" applyAlignment="1">
      <alignment vertical="center"/>
    </xf>
    <xf numFmtId="0" fontId="23" fillId="0" borderId="0" xfId="0" applyFont="1"/>
    <xf numFmtId="0" fontId="29" fillId="16" borderId="30" xfId="0" applyFont="1" applyFill="1" applyBorder="1" applyAlignment="1">
      <alignment horizontal="center" vertical="center" wrapText="1" readingOrder="1"/>
    </xf>
    <xf numFmtId="0" fontId="29" fillId="16" borderId="31" xfId="0" applyFont="1" applyFill="1" applyBorder="1" applyAlignment="1">
      <alignment horizontal="center" vertical="center" wrapText="1" readingOrder="1"/>
    </xf>
    <xf numFmtId="0" fontId="7" fillId="6" borderId="18" xfId="0" applyFont="1" applyFill="1" applyBorder="1" applyAlignment="1">
      <alignment horizontal="center" vertical="center" wrapText="1" readingOrder="1"/>
    </xf>
    <xf numFmtId="0" fontId="8" fillId="0" borderId="18" xfId="0" applyFont="1" applyBorder="1" applyAlignment="1">
      <alignment horizontal="justify" vertical="center" wrapText="1" readingOrder="1"/>
    </xf>
    <xf numFmtId="9" fontId="8" fillId="0" borderId="18" xfId="0" applyNumberFormat="1" applyFont="1" applyBorder="1" applyAlignment="1">
      <alignment horizontal="center" vertical="center" wrapText="1" readingOrder="1"/>
    </xf>
    <xf numFmtId="0" fontId="8" fillId="5" borderId="18" xfId="0" applyFont="1" applyFill="1" applyBorder="1" applyAlignment="1">
      <alignment horizontal="center" vertical="center" wrapText="1" readingOrder="1"/>
    </xf>
    <xf numFmtId="0" fontId="8" fillId="7" borderId="18" xfId="0" applyFont="1" applyFill="1" applyBorder="1" applyAlignment="1">
      <alignment horizontal="center" vertical="center" wrapText="1" readingOrder="1"/>
    </xf>
    <xf numFmtId="0" fontId="8" fillId="4" borderId="18" xfId="0" applyFont="1" applyFill="1" applyBorder="1" applyAlignment="1">
      <alignment horizontal="center" vertical="center" wrapText="1" readingOrder="1"/>
    </xf>
    <xf numFmtId="0" fontId="8" fillId="8" borderId="18" xfId="0" applyFont="1" applyFill="1" applyBorder="1" applyAlignment="1">
      <alignment horizontal="center" vertical="center" wrapText="1" readingOrder="1"/>
    </xf>
    <xf numFmtId="0" fontId="9" fillId="9" borderId="18" xfId="0" applyFont="1" applyFill="1" applyBorder="1" applyAlignment="1">
      <alignment horizontal="center" vertical="center" wrapText="1" readingOrder="1"/>
    </xf>
    <xf numFmtId="0" fontId="40" fillId="15" borderId="0" xfId="0" applyFont="1" applyFill="1" applyBorder="1" applyAlignment="1">
      <alignment vertical="center" wrapText="1"/>
    </xf>
    <xf numFmtId="0" fontId="32" fillId="0" borderId="40" xfId="0" applyFont="1" applyFill="1" applyBorder="1" applyAlignment="1">
      <alignment horizontal="center" vertical="center" wrapText="1"/>
    </xf>
    <xf numFmtId="0" fontId="29" fillId="3" borderId="0" xfId="0" applyFont="1" applyFill="1" applyBorder="1" applyAlignment="1">
      <alignment horizontal="center" vertical="center" wrapText="1" readingOrder="1"/>
    </xf>
    <xf numFmtId="0" fontId="30" fillId="3" borderId="0" xfId="0" applyFont="1" applyFill="1" applyBorder="1" applyAlignment="1">
      <alignment horizontal="justify" vertical="center" wrapText="1" readingOrder="1"/>
    </xf>
    <xf numFmtId="0" fontId="30" fillId="3" borderId="0" xfId="0" applyFont="1" applyFill="1" applyBorder="1" applyAlignment="1">
      <alignment horizontal="center" vertical="center" wrapText="1" readingOrder="1"/>
    </xf>
    <xf numFmtId="0" fontId="4" fillId="0" borderId="35" xfId="0" applyFont="1" applyBorder="1" applyAlignment="1" applyProtection="1">
      <alignment horizontal="center" vertical="center" textRotation="90" wrapText="1"/>
      <protection hidden="1"/>
    </xf>
    <xf numFmtId="0" fontId="4" fillId="0" borderId="39" xfId="0" applyFont="1" applyBorder="1" applyAlignment="1" applyProtection="1">
      <alignment horizontal="center" vertical="center" textRotation="90" wrapText="1"/>
      <protection hidden="1"/>
    </xf>
    <xf numFmtId="164" fontId="1" fillId="0" borderId="35" xfId="1" applyNumberFormat="1" applyFont="1" applyBorder="1" applyAlignment="1" applyProtection="1">
      <alignment horizontal="center" vertical="center"/>
      <protection hidden="1"/>
    </xf>
    <xf numFmtId="164" fontId="1" fillId="0" borderId="39" xfId="1" applyNumberFormat="1" applyFont="1" applyBorder="1" applyAlignment="1" applyProtection="1">
      <alignment horizontal="center" vertical="center"/>
      <protection hidden="1"/>
    </xf>
    <xf numFmtId="0" fontId="4" fillId="0" borderId="35" xfId="0" applyFont="1" applyBorder="1" applyAlignment="1" applyProtection="1">
      <alignment horizontal="center" vertical="center" textRotation="90"/>
      <protection hidden="1"/>
    </xf>
    <xf numFmtId="0" fontId="4" fillId="0" borderId="39" xfId="0" applyFont="1" applyBorder="1" applyAlignment="1" applyProtection="1">
      <alignment horizontal="center" vertical="center" textRotation="90"/>
      <protection hidden="1"/>
    </xf>
    <xf numFmtId="9" fontId="1" fillId="0" borderId="18" xfId="0" applyNumberFormat="1" applyFont="1" applyBorder="1" applyAlignment="1" applyProtection="1">
      <alignment horizontal="center" vertical="center" wrapText="1"/>
      <protection hidden="1"/>
    </xf>
    <xf numFmtId="0" fontId="4" fillId="0" borderId="18" xfId="0" applyFont="1" applyBorder="1" applyAlignment="1" applyProtection="1">
      <alignment horizontal="center" vertical="center" textRotation="90"/>
      <protection hidden="1"/>
    </xf>
    <xf numFmtId="0" fontId="20" fillId="0" borderId="0" xfId="0" applyFont="1" applyAlignment="1">
      <alignment horizontal="center" vertical="center" wrapText="1"/>
    </xf>
    <xf numFmtId="0" fontId="17" fillId="5" borderId="4" xfId="0" applyFont="1" applyFill="1" applyBorder="1" applyAlignment="1" applyProtection="1">
      <alignment horizontal="center" wrapText="1" readingOrder="1"/>
      <protection hidden="1"/>
    </xf>
    <xf numFmtId="0" fontId="17" fillId="5" borderId="0" xfId="0" applyFont="1" applyFill="1" applyBorder="1" applyAlignment="1" applyProtection="1">
      <alignment horizontal="center" wrapText="1" readingOrder="1"/>
      <protection hidden="1"/>
    </xf>
    <xf numFmtId="0" fontId="17" fillId="5" borderId="5" xfId="0" applyFont="1" applyFill="1" applyBorder="1" applyAlignment="1" applyProtection="1">
      <alignment horizontal="center" wrapText="1" readingOrder="1"/>
      <protection hidden="1"/>
    </xf>
    <xf numFmtId="0" fontId="17" fillId="5" borderId="6" xfId="0" applyFont="1" applyFill="1" applyBorder="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7" fillId="5" borderId="7" xfId="0" applyFont="1" applyFill="1" applyBorder="1" applyAlignment="1" applyProtection="1">
      <alignment horizontal="center" wrapText="1" readingOrder="1"/>
      <protection hidden="1"/>
    </xf>
    <xf numFmtId="0" fontId="17" fillId="5" borderId="2"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3" xfId="0" applyFont="1" applyFill="1" applyBorder="1" applyAlignment="1" applyProtection="1">
      <alignment horizontal="center" wrapText="1" readingOrder="1"/>
      <protection hidden="1"/>
    </xf>
    <xf numFmtId="0" fontId="17" fillId="13" borderId="4" xfId="0" applyFont="1" applyFill="1" applyBorder="1" applyAlignment="1" applyProtection="1">
      <alignment horizontal="center" wrapText="1" readingOrder="1"/>
      <protection hidden="1"/>
    </xf>
    <xf numFmtId="0" fontId="17" fillId="13" borderId="0" xfId="0" applyFont="1" applyFill="1" applyBorder="1" applyAlignment="1" applyProtection="1">
      <alignment horizontal="center" wrapText="1" readingOrder="1"/>
      <protection hidden="1"/>
    </xf>
    <xf numFmtId="0" fontId="17" fillId="13" borderId="5" xfId="0" applyFont="1" applyFill="1" applyBorder="1" applyAlignment="1" applyProtection="1">
      <alignment horizontal="center" wrapText="1" readingOrder="1"/>
      <protection hidden="1"/>
    </xf>
    <xf numFmtId="0" fontId="17" fillId="13" borderId="6" xfId="0" applyFont="1" applyFill="1" applyBorder="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2"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3" xfId="0" applyFont="1" applyFill="1" applyBorder="1" applyAlignment="1" applyProtection="1">
      <alignment horizontal="center" wrapText="1" readingOrder="1"/>
      <protection hidden="1"/>
    </xf>
    <xf numFmtId="0" fontId="17" fillId="12" borderId="4" xfId="0" applyFont="1" applyFill="1" applyBorder="1" applyAlignment="1" applyProtection="1">
      <alignment horizontal="center" wrapText="1" readingOrder="1"/>
      <protection hidden="1"/>
    </xf>
    <xf numFmtId="0" fontId="17" fillId="12" borderId="0" xfId="0" applyFont="1" applyFill="1" applyBorder="1" applyAlignment="1" applyProtection="1">
      <alignment horizont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12" borderId="7" xfId="0" applyFont="1" applyFill="1" applyBorder="1" applyAlignment="1" applyProtection="1">
      <alignment horizontal="center" wrapText="1" readingOrder="1"/>
      <protection hidden="1"/>
    </xf>
    <xf numFmtId="0" fontId="17" fillId="12" borderId="2" xfId="0" applyFont="1" applyFill="1" applyBorder="1" applyAlignment="1" applyProtection="1">
      <alignment horizontal="center" wrapText="1" readingOrder="1"/>
      <protection hidden="1"/>
    </xf>
    <xf numFmtId="0" fontId="17" fillId="12" borderId="9" xfId="0" applyFont="1" applyFill="1" applyBorder="1" applyAlignment="1" applyProtection="1">
      <alignment horizontal="center" wrapText="1" readingOrder="1"/>
      <protection hidden="1"/>
    </xf>
    <xf numFmtId="0" fontId="17" fillId="12" borderId="3" xfId="0" applyFont="1" applyFill="1" applyBorder="1" applyAlignment="1" applyProtection="1">
      <alignment horizontal="center" wrapText="1" readingOrder="1"/>
      <protection hidden="1"/>
    </xf>
    <xf numFmtId="0" fontId="17" fillId="11" borderId="4" xfId="0" applyFont="1" applyFill="1" applyBorder="1" applyAlignment="1" applyProtection="1">
      <alignment horizontal="center" vertical="center" wrapText="1" readingOrder="1"/>
      <protection hidden="1"/>
    </xf>
    <xf numFmtId="0" fontId="17" fillId="11" borderId="0" xfId="0" applyFont="1" applyFill="1" applyBorder="1" applyAlignment="1" applyProtection="1">
      <alignment horizontal="center" vertical="center" wrapText="1" readingOrder="1"/>
      <protection hidden="1"/>
    </xf>
    <xf numFmtId="0" fontId="17" fillId="11" borderId="0" xfId="0" applyFont="1" applyFill="1" applyAlignment="1" applyProtection="1">
      <alignment horizontal="center" vertical="center" wrapText="1" readingOrder="1"/>
      <protection hidden="1"/>
    </xf>
    <xf numFmtId="0" fontId="17" fillId="11" borderId="5" xfId="0" applyFont="1" applyFill="1" applyBorder="1" applyAlignment="1" applyProtection="1">
      <alignment horizontal="center" vertical="center" wrapText="1" readingOrder="1"/>
      <protection hidden="1"/>
    </xf>
    <xf numFmtId="0" fontId="17" fillId="11" borderId="6" xfId="0" applyFont="1" applyFill="1" applyBorder="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1" borderId="7" xfId="0" applyFont="1" applyFill="1" applyBorder="1" applyAlignment="1" applyProtection="1">
      <alignment horizontal="center" vertical="center" wrapText="1" readingOrder="1"/>
      <protection hidden="1"/>
    </xf>
    <xf numFmtId="0" fontId="17" fillId="11" borderId="2" xfId="0" applyFont="1" applyFill="1" applyBorder="1" applyAlignment="1" applyProtection="1">
      <alignment horizontal="center" vertic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3" xfId="0" applyFont="1" applyFill="1" applyBorder="1" applyAlignment="1" applyProtection="1">
      <alignment horizontal="center" vertical="center" wrapText="1" readingOrder="1"/>
      <protection hidden="1"/>
    </xf>
    <xf numFmtId="0" fontId="16" fillId="10" borderId="0" xfId="0" applyFont="1" applyFill="1" applyAlignment="1">
      <alignment horizontal="center" vertical="center" wrapText="1" readingOrder="1"/>
    </xf>
    <xf numFmtId="0" fontId="15" fillId="0" borderId="2" xfId="0" applyFont="1" applyBorder="1" applyAlignment="1">
      <alignment horizontal="center" vertical="center" wrapText="1"/>
    </xf>
    <xf numFmtId="0" fontId="15" fillId="0" borderId="9"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Border="1" applyAlignment="1">
      <alignment horizontal="center" vertical="center"/>
    </xf>
    <xf numFmtId="0" fontId="15" fillId="0" borderId="9" xfId="0" applyFont="1" applyBorder="1" applyAlignment="1">
      <alignment horizontal="center" vertical="center" wrapText="1"/>
    </xf>
    <xf numFmtId="0" fontId="16" fillId="10" borderId="0" xfId="0" applyFont="1" applyFill="1" applyAlignment="1">
      <alignment horizontal="center" vertical="center" textRotation="90" wrapText="1" readingOrder="1"/>
    </xf>
    <xf numFmtId="0" fontId="16" fillId="10" borderId="5" xfId="0" applyFont="1" applyFill="1" applyBorder="1" applyAlignment="1">
      <alignment horizontal="center" vertical="center" textRotation="90" wrapText="1" readingOrder="1"/>
    </xf>
    <xf numFmtId="0" fontId="18" fillId="12" borderId="10" xfId="0" applyFont="1" applyFill="1" applyBorder="1" applyAlignment="1">
      <alignment horizontal="center" vertical="center" wrapText="1" readingOrder="1"/>
    </xf>
    <xf numFmtId="0" fontId="18" fillId="12" borderId="11" xfId="0" applyFont="1" applyFill="1" applyBorder="1" applyAlignment="1">
      <alignment horizontal="center" vertical="center" wrapText="1" readingOrder="1"/>
    </xf>
    <xf numFmtId="0" fontId="18" fillId="12" borderId="12" xfId="0" applyFont="1" applyFill="1" applyBorder="1" applyAlignment="1">
      <alignment horizontal="center" vertical="center" wrapText="1" readingOrder="1"/>
    </xf>
    <xf numFmtId="0" fontId="18" fillId="12" borderId="13" xfId="0" applyFont="1" applyFill="1" applyBorder="1" applyAlignment="1">
      <alignment horizontal="center" vertical="center" wrapText="1" readingOrder="1"/>
    </xf>
    <xf numFmtId="0" fontId="18" fillId="12" borderId="0" xfId="0" applyFont="1" applyFill="1" applyBorder="1" applyAlignment="1">
      <alignment horizontal="center" vertical="center" wrapText="1" readingOrder="1"/>
    </xf>
    <xf numFmtId="0" fontId="18" fillId="12" borderId="14" xfId="0" applyFont="1" applyFill="1" applyBorder="1" applyAlignment="1">
      <alignment horizontal="center" vertical="center" wrapText="1" readingOrder="1"/>
    </xf>
    <xf numFmtId="0" fontId="18" fillId="12" borderId="15" xfId="0" applyFont="1" applyFill="1" applyBorder="1" applyAlignment="1">
      <alignment horizontal="center" vertical="center" wrapText="1" readingOrder="1"/>
    </xf>
    <xf numFmtId="0" fontId="18" fillId="12" borderId="16" xfId="0" applyFont="1" applyFill="1" applyBorder="1" applyAlignment="1">
      <alignment horizontal="center" vertical="center" wrapText="1" readingOrder="1"/>
    </xf>
    <xf numFmtId="0" fontId="18" fillId="12" borderId="17" xfId="0" applyFont="1" applyFill="1" applyBorder="1" applyAlignment="1">
      <alignment horizontal="center" vertical="center" wrapText="1" readingOrder="1"/>
    </xf>
    <xf numFmtId="0" fontId="18" fillId="11" borderId="10" xfId="0" applyFont="1" applyFill="1" applyBorder="1" applyAlignment="1">
      <alignment horizontal="center" vertical="center" wrapText="1" readingOrder="1"/>
    </xf>
    <xf numFmtId="0" fontId="18" fillId="11" borderId="11" xfId="0" applyFont="1" applyFill="1" applyBorder="1" applyAlignment="1">
      <alignment horizontal="center" vertical="center" wrapText="1" readingOrder="1"/>
    </xf>
    <xf numFmtId="0" fontId="18" fillId="11" borderId="12" xfId="0" applyFont="1" applyFill="1" applyBorder="1" applyAlignment="1">
      <alignment horizontal="center" vertical="center" wrapText="1" readingOrder="1"/>
    </xf>
    <xf numFmtId="0" fontId="18" fillId="11" borderId="13" xfId="0" applyFont="1" applyFill="1" applyBorder="1" applyAlignment="1">
      <alignment horizontal="center" vertical="center" wrapText="1" readingOrder="1"/>
    </xf>
    <xf numFmtId="0" fontId="18" fillId="11" borderId="0" xfId="0" applyFont="1" applyFill="1" applyBorder="1" applyAlignment="1">
      <alignment horizontal="center" vertical="center" wrapText="1" readingOrder="1"/>
    </xf>
    <xf numFmtId="0" fontId="18" fillId="11" borderId="14" xfId="0" applyFont="1" applyFill="1" applyBorder="1" applyAlignment="1">
      <alignment horizontal="center" vertical="center" wrapText="1" readingOrder="1"/>
    </xf>
    <xf numFmtId="0" fontId="18" fillId="11" borderId="15" xfId="0" applyFont="1" applyFill="1" applyBorder="1" applyAlignment="1">
      <alignment horizontal="center" vertical="center" wrapText="1" readingOrder="1"/>
    </xf>
    <xf numFmtId="0" fontId="18" fillId="11" borderId="16" xfId="0" applyFont="1" applyFill="1" applyBorder="1" applyAlignment="1">
      <alignment horizontal="center" vertical="center" wrapText="1" readingOrder="1"/>
    </xf>
    <xf numFmtId="0" fontId="18" fillId="11" borderId="17" xfId="0" applyFont="1" applyFill="1" applyBorder="1" applyAlignment="1">
      <alignment horizontal="center" vertical="center" wrapText="1" readingOrder="1"/>
    </xf>
    <xf numFmtId="0" fontId="18" fillId="13" borderId="10" xfId="0" applyFont="1" applyFill="1" applyBorder="1" applyAlignment="1">
      <alignment horizontal="center" vertical="center" wrapText="1" readingOrder="1"/>
    </xf>
    <xf numFmtId="0" fontId="18" fillId="13" borderId="11" xfId="0" applyFont="1" applyFill="1" applyBorder="1" applyAlignment="1">
      <alignment horizontal="center" vertical="center" wrapText="1" readingOrder="1"/>
    </xf>
    <xf numFmtId="0" fontId="18" fillId="13" borderId="12" xfId="0" applyFont="1" applyFill="1" applyBorder="1" applyAlignment="1">
      <alignment horizontal="center" vertical="center" wrapText="1" readingOrder="1"/>
    </xf>
    <xf numFmtId="0" fontId="18" fillId="13" borderId="13" xfId="0" applyFont="1" applyFill="1" applyBorder="1" applyAlignment="1">
      <alignment horizontal="center" vertical="center" wrapText="1" readingOrder="1"/>
    </xf>
    <xf numFmtId="0" fontId="18" fillId="13" borderId="0" xfId="0" applyFont="1" applyFill="1" applyBorder="1" applyAlignment="1">
      <alignment horizontal="center" vertical="center" wrapText="1" readingOrder="1"/>
    </xf>
    <xf numFmtId="0" fontId="18" fillId="13" borderId="14" xfId="0" applyFont="1" applyFill="1" applyBorder="1" applyAlignment="1">
      <alignment horizontal="center" vertical="center" wrapText="1" readingOrder="1"/>
    </xf>
    <xf numFmtId="0" fontId="18" fillId="13" borderId="15" xfId="0" applyFont="1" applyFill="1" applyBorder="1" applyAlignment="1">
      <alignment horizontal="center" vertical="center" wrapText="1" readingOrder="1"/>
    </xf>
    <xf numFmtId="0" fontId="18" fillId="13" borderId="16" xfId="0" applyFont="1" applyFill="1" applyBorder="1" applyAlignment="1">
      <alignment horizontal="center" vertical="center" wrapText="1" readingOrder="1"/>
    </xf>
    <xf numFmtId="0" fontId="18" fillId="13" borderId="17" xfId="0" applyFont="1" applyFill="1" applyBorder="1" applyAlignment="1">
      <alignment horizontal="center" vertical="center" wrapText="1" readingOrder="1"/>
    </xf>
    <xf numFmtId="0" fontId="18" fillId="5" borderId="10" xfId="0" applyFont="1" applyFill="1" applyBorder="1" applyAlignment="1">
      <alignment horizontal="center" vertical="center" wrapText="1" readingOrder="1"/>
    </xf>
    <xf numFmtId="0" fontId="18" fillId="5" borderId="11"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13" xfId="0" applyFont="1" applyFill="1" applyBorder="1" applyAlignment="1">
      <alignment horizontal="center" vertical="center" wrapText="1" readingOrder="1"/>
    </xf>
    <xf numFmtId="0" fontId="18" fillId="5" borderId="0" xfId="0" applyFont="1" applyFill="1" applyBorder="1" applyAlignment="1">
      <alignment horizontal="center" vertical="center" wrapText="1" readingOrder="1"/>
    </xf>
    <xf numFmtId="0" fontId="18" fillId="5" borderId="14" xfId="0" applyFont="1" applyFill="1" applyBorder="1" applyAlignment="1">
      <alignment horizontal="center" vertical="center" wrapText="1" readingOrder="1"/>
    </xf>
    <xf numFmtId="0" fontId="18" fillId="5" borderId="15" xfId="0" applyFont="1" applyFill="1" applyBorder="1" applyAlignment="1">
      <alignment horizontal="center" vertical="center" wrapText="1" readingOrder="1"/>
    </xf>
    <xf numFmtId="0" fontId="18" fillId="5" borderId="16" xfId="0" applyFont="1" applyFill="1" applyBorder="1" applyAlignment="1">
      <alignment horizontal="center" vertical="center" wrapText="1" readingOrder="1"/>
    </xf>
    <xf numFmtId="0" fontId="18" fillId="5" borderId="17" xfId="0" applyFont="1" applyFill="1" applyBorder="1" applyAlignment="1">
      <alignment horizontal="center" vertical="center" wrapText="1" readingOrder="1"/>
    </xf>
    <xf numFmtId="0" fontId="19" fillId="0" borderId="0" xfId="0" applyFont="1" applyAlignment="1">
      <alignment horizontal="center" vertical="center"/>
    </xf>
    <xf numFmtId="0" fontId="26" fillId="9" borderId="18" xfId="0" applyFont="1" applyFill="1" applyBorder="1" applyAlignment="1">
      <alignment horizontal="center" vertical="center" wrapText="1" readingOrder="1"/>
    </xf>
    <xf numFmtId="0" fontId="34" fillId="0" borderId="0" xfId="0" applyFont="1" applyAlignment="1">
      <alignment horizontal="center" vertical="center"/>
    </xf>
    <xf numFmtId="0" fontId="25" fillId="5" borderId="18" xfId="0" applyFont="1" applyFill="1" applyBorder="1" applyAlignment="1">
      <alignment horizontal="center" vertical="center" wrapText="1" readingOrder="1"/>
    </xf>
    <xf numFmtId="0" fontId="25" fillId="7" borderId="18" xfId="0" applyFont="1" applyFill="1" applyBorder="1" applyAlignment="1">
      <alignment horizontal="center" vertical="center" wrapText="1" readingOrder="1"/>
    </xf>
    <xf numFmtId="0" fontId="25" fillId="4" borderId="18" xfId="0" applyFont="1" applyFill="1" applyBorder="1" applyAlignment="1">
      <alignment horizontal="center" vertical="center" wrapText="1" readingOrder="1"/>
    </xf>
    <xf numFmtId="0" fontId="25" fillId="8" borderId="18" xfId="0" applyFont="1" applyFill="1" applyBorder="1" applyAlignment="1">
      <alignment horizontal="center" vertical="center" wrapText="1" readingOrder="1"/>
    </xf>
    <xf numFmtId="0" fontId="32" fillId="16" borderId="20" xfId="0" applyFont="1" applyFill="1" applyBorder="1" applyAlignment="1">
      <alignment horizontal="center" vertical="center" wrapText="1" readingOrder="1"/>
    </xf>
    <xf numFmtId="0" fontId="32" fillId="16" borderId="21" xfId="0" applyFont="1" applyFill="1" applyBorder="1" applyAlignment="1">
      <alignment horizontal="center" vertical="center" wrapText="1" readingOrder="1"/>
    </xf>
    <xf numFmtId="0" fontId="32" fillId="16" borderId="32" xfId="0" applyFont="1" applyFill="1" applyBorder="1" applyAlignment="1">
      <alignment horizontal="center" vertical="center" wrapText="1" readingOrder="1"/>
    </xf>
    <xf numFmtId="0" fontId="27" fillId="3" borderId="0" xfId="0" applyFont="1" applyFill="1" applyBorder="1" applyAlignment="1">
      <alignment horizontal="justify" vertical="center" wrapText="1"/>
    </xf>
    <xf numFmtId="0" fontId="29" fillId="16" borderId="29" xfId="0" applyFont="1" applyFill="1" applyBorder="1" applyAlignment="1">
      <alignment horizontal="center" vertical="center" wrapText="1" readingOrder="1"/>
    </xf>
    <xf numFmtId="0" fontId="29" fillId="16" borderId="30" xfId="0" applyFont="1" applyFill="1" applyBorder="1" applyAlignment="1">
      <alignment horizontal="center" vertical="center" wrapText="1" readingOrder="1"/>
    </xf>
    <xf numFmtId="0" fontId="29" fillId="3" borderId="27" xfId="0" applyFont="1" applyFill="1" applyBorder="1" applyAlignment="1">
      <alignment horizontal="center" vertical="center" wrapText="1" readingOrder="1"/>
    </xf>
    <xf numFmtId="0" fontId="29" fillId="3" borderId="22" xfId="0" applyFont="1" applyFill="1" applyBorder="1" applyAlignment="1">
      <alignment horizontal="center" vertical="center" wrapText="1" readingOrder="1"/>
    </xf>
    <xf numFmtId="0" fontId="29" fillId="3" borderId="19" xfId="0" applyFont="1" applyFill="1" applyBorder="1" applyAlignment="1">
      <alignment horizontal="center" vertical="center" wrapText="1" readingOrder="1"/>
    </xf>
    <xf numFmtId="0" fontId="29" fillId="3" borderId="18" xfId="0" applyFont="1" applyFill="1" applyBorder="1" applyAlignment="1">
      <alignment horizontal="center" vertical="center" wrapText="1" readingOrder="1"/>
    </xf>
    <xf numFmtId="0" fontId="29" fillId="3" borderId="24" xfId="0" applyFont="1" applyFill="1" applyBorder="1" applyAlignment="1">
      <alignment horizontal="center" vertical="center" wrapText="1" readingOrder="1"/>
    </xf>
    <xf numFmtId="0" fontId="29" fillId="3" borderId="25" xfId="0" applyFont="1" applyFill="1" applyBorder="1" applyAlignment="1">
      <alignment horizontal="center" vertical="center" wrapText="1" readingOrder="1"/>
    </xf>
    <xf numFmtId="0" fontId="4" fillId="0" borderId="18" xfId="0" applyFont="1" applyBorder="1" applyAlignment="1" applyProtection="1">
      <alignment horizontal="center" vertical="center"/>
      <protection hidden="1"/>
    </xf>
    <xf numFmtId="0" fontId="4" fillId="0" borderId="18" xfId="0" applyFont="1" applyBorder="1" applyAlignment="1" applyProtection="1">
      <alignment horizontal="center" vertical="center" textRotation="90" wrapText="1"/>
      <protection hidden="1"/>
    </xf>
    <xf numFmtId="164" fontId="1" fillId="0" borderId="18" xfId="1" applyNumberFormat="1" applyFont="1" applyBorder="1" applyAlignment="1" applyProtection="1">
      <alignment horizontal="center" vertical="center"/>
      <protection hidden="1"/>
    </xf>
    <xf numFmtId="0" fontId="1" fillId="0" borderId="18" xfId="0" applyFont="1" applyBorder="1" applyAlignment="1" applyProtection="1">
      <alignment horizontal="center"/>
      <protection hidden="1"/>
    </xf>
    <xf numFmtId="0" fontId="43" fillId="0" borderId="44" xfId="0" applyFont="1" applyFill="1" applyBorder="1" applyAlignment="1" applyProtection="1">
      <alignment horizontal="center" vertical="center"/>
      <protection hidden="1"/>
    </xf>
    <xf numFmtId="0" fontId="43" fillId="0" borderId="33" xfId="0" applyFont="1" applyFill="1" applyBorder="1" applyAlignment="1" applyProtection="1">
      <alignment horizontal="center" vertical="center"/>
      <protection hidden="1"/>
    </xf>
    <xf numFmtId="0" fontId="43" fillId="0" borderId="41" xfId="0" applyFont="1" applyFill="1" applyBorder="1" applyAlignment="1" applyProtection="1">
      <alignment horizontal="center" vertical="center"/>
      <protection hidden="1"/>
    </xf>
    <xf numFmtId="0" fontId="4" fillId="0" borderId="36" xfId="0" applyFont="1" applyFill="1" applyBorder="1" applyAlignment="1" applyProtection="1">
      <alignment horizontal="left" vertical="center"/>
      <protection hidden="1"/>
    </xf>
    <xf numFmtId="0" fontId="4" fillId="0" borderId="37" xfId="0" applyFont="1" applyFill="1" applyBorder="1" applyAlignment="1" applyProtection="1">
      <alignment horizontal="left" vertical="center"/>
      <protection hidden="1"/>
    </xf>
    <xf numFmtId="0" fontId="4" fillId="0" borderId="38" xfId="0" applyFont="1" applyFill="1" applyBorder="1" applyAlignment="1" applyProtection="1">
      <alignment horizontal="left" vertical="center"/>
      <protection hidden="1"/>
    </xf>
    <xf numFmtId="0" fontId="1" fillId="3" borderId="0" xfId="0" applyFont="1" applyFill="1" applyProtection="1">
      <protection hidden="1"/>
    </xf>
    <xf numFmtId="0" fontId="1" fillId="0" borderId="0" xfId="0" applyFont="1" applyProtection="1">
      <protection hidden="1"/>
    </xf>
    <xf numFmtId="0" fontId="43" fillId="0" borderId="40" xfId="0" applyFont="1" applyFill="1" applyBorder="1" applyAlignment="1" applyProtection="1">
      <alignment horizontal="center" vertical="center"/>
      <protection hidden="1"/>
    </xf>
    <xf numFmtId="0" fontId="43" fillId="0" borderId="0" xfId="0" applyFont="1" applyFill="1" applyBorder="1" applyAlignment="1" applyProtection="1">
      <alignment horizontal="center" vertical="center"/>
      <protection hidden="1"/>
    </xf>
    <xf numFmtId="0" fontId="43" fillId="0" borderId="42" xfId="0" applyFont="1" applyFill="1" applyBorder="1" applyAlignment="1" applyProtection="1">
      <alignment horizontal="center" vertical="center"/>
      <protection hidden="1"/>
    </xf>
    <xf numFmtId="0" fontId="43" fillId="0" borderId="45" xfId="0" applyFont="1" applyFill="1" applyBorder="1" applyAlignment="1" applyProtection="1">
      <alignment horizontal="center" vertical="center"/>
      <protection hidden="1"/>
    </xf>
    <xf numFmtId="0" fontId="43" fillId="0" borderId="34" xfId="0" applyFont="1" applyFill="1" applyBorder="1" applyAlignment="1" applyProtection="1">
      <alignment horizontal="center" vertical="center"/>
      <protection hidden="1"/>
    </xf>
    <xf numFmtId="0" fontId="43" fillId="0" borderId="43" xfId="0" applyFont="1" applyFill="1" applyBorder="1" applyAlignment="1" applyProtection="1">
      <alignment horizontal="center" vertical="center"/>
      <protection hidden="1"/>
    </xf>
    <xf numFmtId="0" fontId="1"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3" borderId="0" xfId="0" applyFont="1" applyFill="1" applyAlignment="1" applyProtection="1">
      <alignment horizontal="center"/>
      <protection hidden="1"/>
    </xf>
    <xf numFmtId="0" fontId="43" fillId="14" borderId="33" xfId="0" applyFont="1" applyFill="1" applyBorder="1" applyAlignment="1" applyProtection="1">
      <alignment horizontal="center" vertical="center"/>
      <protection hidden="1"/>
    </xf>
    <xf numFmtId="0" fontId="43" fillId="14" borderId="41" xfId="0" applyFont="1" applyFill="1" applyBorder="1" applyAlignment="1" applyProtection="1">
      <alignment horizontal="center" vertical="center"/>
      <protection hidden="1"/>
    </xf>
    <xf numFmtId="0" fontId="27" fillId="0" borderId="44" xfId="0" applyFont="1" applyBorder="1" applyAlignment="1" applyProtection="1">
      <alignment horizontal="left" vertical="center" wrapText="1"/>
      <protection hidden="1"/>
    </xf>
    <xf numFmtId="0" fontId="27" fillId="0" borderId="41" xfId="0" applyFont="1" applyBorder="1" applyAlignment="1" applyProtection="1">
      <alignment horizontal="left" vertical="center" wrapText="1"/>
      <protection hidden="1"/>
    </xf>
    <xf numFmtId="0" fontId="42" fillId="14" borderId="18" xfId="0" applyFont="1" applyFill="1" applyBorder="1" applyAlignment="1" applyProtection="1">
      <alignment horizontal="center" vertical="center"/>
      <protection hidden="1"/>
    </xf>
    <xf numFmtId="0" fontId="27" fillId="0" borderId="36" xfId="0" applyFont="1" applyFill="1" applyBorder="1" applyAlignment="1" applyProtection="1">
      <alignment horizontal="left" vertical="center" wrapText="1"/>
      <protection hidden="1"/>
    </xf>
    <xf numFmtId="0" fontId="27" fillId="0" borderId="38" xfId="0" applyFont="1" applyFill="1" applyBorder="1" applyAlignment="1" applyProtection="1">
      <alignment horizontal="left" vertical="center" wrapText="1"/>
      <protection hidden="1"/>
    </xf>
    <xf numFmtId="0" fontId="4" fillId="0" borderId="0" xfId="0" applyFont="1" applyBorder="1" applyAlignment="1" applyProtection="1">
      <alignment vertical="center"/>
      <protection hidden="1"/>
    </xf>
    <xf numFmtId="0" fontId="43" fillId="14" borderId="34" xfId="0" applyFont="1" applyFill="1" applyBorder="1" applyAlignment="1" applyProtection="1">
      <alignment horizontal="center" vertical="center"/>
      <protection hidden="1"/>
    </xf>
    <xf numFmtId="0" fontId="43" fillId="14" borderId="43" xfId="0" applyFont="1" applyFill="1" applyBorder="1" applyAlignment="1" applyProtection="1">
      <alignment horizontal="center" vertical="center"/>
      <protection hidden="1"/>
    </xf>
    <xf numFmtId="0" fontId="27" fillId="0" borderId="45" xfId="0" applyFont="1" applyBorder="1" applyAlignment="1" applyProtection="1">
      <alignment horizontal="left" vertical="center" wrapText="1"/>
      <protection hidden="1"/>
    </xf>
    <xf numFmtId="0" fontId="27" fillId="0" borderId="43" xfId="0" applyFont="1" applyBorder="1" applyAlignment="1" applyProtection="1">
      <alignment horizontal="left" vertical="center" wrapText="1"/>
      <protection hidden="1"/>
    </xf>
    <xf numFmtId="0" fontId="4" fillId="14" borderId="18" xfId="0" applyFont="1" applyFill="1" applyBorder="1" applyAlignment="1" applyProtection="1">
      <alignment horizontal="center" vertical="center"/>
      <protection hidden="1"/>
    </xf>
    <xf numFmtId="0" fontId="4" fillId="0" borderId="37" xfId="0" applyFont="1" applyBorder="1" applyAlignment="1" applyProtection="1">
      <alignment vertical="center"/>
      <protection hidden="1"/>
    </xf>
    <xf numFmtId="0" fontId="41" fillId="17" borderId="36" xfId="0" applyFont="1" applyFill="1" applyBorder="1" applyAlignment="1" applyProtection="1">
      <alignment horizontal="center" vertical="center"/>
      <protection hidden="1"/>
    </xf>
    <xf numFmtId="0" fontId="41" fillId="17" borderId="37" xfId="0" applyFont="1" applyFill="1" applyBorder="1" applyAlignment="1" applyProtection="1">
      <alignment horizontal="center" vertical="center"/>
      <protection hidden="1"/>
    </xf>
    <xf numFmtId="0" fontId="41" fillId="17" borderId="38" xfId="0" applyFont="1" applyFill="1" applyBorder="1" applyAlignment="1" applyProtection="1">
      <alignment horizontal="center" vertical="center"/>
      <protection hidden="1"/>
    </xf>
    <xf numFmtId="0" fontId="4" fillId="18" borderId="18" xfId="0" applyFont="1" applyFill="1" applyBorder="1" applyAlignment="1" applyProtection="1">
      <alignment horizontal="center" vertical="center"/>
      <protection hidden="1"/>
    </xf>
    <xf numFmtId="0" fontId="4" fillId="14" borderId="35" xfId="0" applyFont="1" applyFill="1" applyBorder="1" applyAlignment="1" applyProtection="1">
      <alignment horizontal="center" vertical="center" wrapText="1"/>
      <protection hidden="1"/>
    </xf>
    <xf numFmtId="0" fontId="4" fillId="14" borderId="18" xfId="0" applyFont="1" applyFill="1" applyBorder="1" applyAlignment="1" applyProtection="1">
      <alignment horizontal="center" vertical="center" textRotation="90"/>
      <protection hidden="1"/>
    </xf>
    <xf numFmtId="0" fontId="4" fillId="14" borderId="18" xfId="0" applyFont="1" applyFill="1" applyBorder="1" applyAlignment="1" applyProtection="1">
      <alignment horizontal="center" vertical="center" wrapText="1"/>
      <protection hidden="1"/>
    </xf>
    <xf numFmtId="0" fontId="4" fillId="14" borderId="37" xfId="0" applyFont="1" applyFill="1" applyBorder="1" applyAlignment="1" applyProtection="1">
      <alignment horizontal="center"/>
      <protection hidden="1"/>
    </xf>
    <xf numFmtId="0" fontId="1" fillId="14" borderId="0" xfId="0" applyFont="1" applyFill="1" applyProtection="1">
      <protection hidden="1"/>
    </xf>
    <xf numFmtId="0" fontId="4" fillId="14" borderId="37" xfId="0" applyFont="1" applyFill="1" applyBorder="1" applyAlignment="1" applyProtection="1">
      <alignment horizontal="center" vertical="center"/>
      <protection hidden="1"/>
    </xf>
    <xf numFmtId="0" fontId="4" fillId="14" borderId="18" xfId="0" applyFont="1" applyFill="1" applyBorder="1" applyAlignment="1" applyProtection="1">
      <alignment horizontal="center" vertical="center" textRotation="90" wrapText="1"/>
      <protection hidden="1"/>
    </xf>
    <xf numFmtId="0" fontId="38" fillId="14" borderId="36" xfId="0" applyFont="1" applyFill="1" applyBorder="1" applyAlignment="1" applyProtection="1">
      <alignment horizontal="center" vertical="center" wrapText="1"/>
      <protection hidden="1"/>
    </xf>
    <xf numFmtId="0" fontId="4" fillId="14" borderId="39" xfId="0" applyFont="1" applyFill="1" applyBorder="1" applyAlignment="1" applyProtection="1">
      <alignment horizontal="center" vertical="center" wrapText="1"/>
      <protection hidden="1"/>
    </xf>
    <xf numFmtId="0" fontId="4" fillId="18" borderId="35" xfId="0" applyFont="1" applyFill="1" applyBorder="1" applyAlignment="1" applyProtection="1">
      <alignment horizontal="center" vertical="center" textRotation="90" wrapText="1"/>
      <protection hidden="1"/>
    </xf>
    <xf numFmtId="0" fontId="4" fillId="14" borderId="35" xfId="0" applyFont="1" applyFill="1" applyBorder="1" applyAlignment="1" applyProtection="1">
      <alignment horizontal="center" vertical="center" textRotation="90" wrapText="1"/>
      <protection hidden="1"/>
    </xf>
    <xf numFmtId="0" fontId="4" fillId="14" borderId="36" xfId="0" applyFont="1" applyFill="1" applyBorder="1" applyAlignment="1" applyProtection="1">
      <alignment horizontal="center" vertical="center" wrapText="1"/>
      <protection hidden="1"/>
    </xf>
    <xf numFmtId="0" fontId="4" fillId="14" borderId="37" xfId="0" applyFont="1" applyFill="1" applyBorder="1" applyAlignment="1" applyProtection="1">
      <alignment horizontal="center" vertical="center" wrapText="1"/>
      <protection hidden="1"/>
    </xf>
    <xf numFmtId="0" fontId="4" fillId="14" borderId="38" xfId="0" applyFont="1" applyFill="1" applyBorder="1" applyAlignment="1" applyProtection="1">
      <alignment horizontal="center" vertical="center" wrapText="1"/>
      <protection hidden="1"/>
    </xf>
    <xf numFmtId="0" fontId="38" fillId="14" borderId="35" xfId="0" applyFont="1" applyFill="1" applyBorder="1" applyAlignment="1" applyProtection="1">
      <alignment horizontal="center" vertical="center" wrapText="1"/>
      <protection hidden="1"/>
    </xf>
    <xf numFmtId="0" fontId="4" fillId="14" borderId="19" xfId="0" applyFont="1" applyFill="1" applyBorder="1" applyAlignment="1" applyProtection="1">
      <alignment horizontal="center" vertical="center" wrapText="1"/>
      <protection hidden="1"/>
    </xf>
    <xf numFmtId="0" fontId="4" fillId="18" borderId="19" xfId="0" applyFont="1" applyFill="1" applyBorder="1" applyAlignment="1" applyProtection="1">
      <alignment horizontal="center" vertical="center" textRotation="90" wrapText="1"/>
      <protection hidden="1"/>
    </xf>
    <xf numFmtId="0" fontId="4" fillId="14" borderId="19" xfId="0" applyFont="1" applyFill="1" applyBorder="1" applyAlignment="1" applyProtection="1">
      <alignment horizontal="center" vertical="center" textRotation="90" wrapText="1"/>
      <protection hidden="1"/>
    </xf>
    <xf numFmtId="0" fontId="4" fillId="14" borderId="18" xfId="0" applyFont="1" applyFill="1" applyBorder="1" applyAlignment="1" applyProtection="1">
      <alignment horizontal="center" vertical="center" textRotation="90"/>
      <protection hidden="1"/>
    </xf>
    <xf numFmtId="0" fontId="4" fillId="14" borderId="18" xfId="0" applyFont="1" applyFill="1" applyBorder="1" applyAlignment="1" applyProtection="1">
      <alignment horizontal="center" vertical="center"/>
      <protection hidden="1"/>
    </xf>
    <xf numFmtId="0" fontId="38" fillId="14" borderId="19" xfId="0" applyFont="1" applyFill="1" applyBorder="1" applyAlignment="1" applyProtection="1">
      <alignment horizontal="center" vertical="center" wrapText="1"/>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1" fillId="0" borderId="18" xfId="0" applyFont="1" applyBorder="1" applyAlignment="1" applyProtection="1">
      <alignment horizontal="center" vertical="center"/>
      <protection hidden="1"/>
    </xf>
    <xf numFmtId="0" fontId="39" fillId="3" borderId="35" xfId="0" applyFont="1" applyFill="1" applyBorder="1" applyAlignment="1" applyProtection="1">
      <alignment horizontal="center" vertical="center" wrapText="1"/>
      <protection hidden="1"/>
    </xf>
    <xf numFmtId="0" fontId="39" fillId="3" borderId="18" xfId="0" applyFont="1" applyFill="1" applyBorder="1" applyAlignment="1" applyProtection="1">
      <alignment horizontal="left" vertical="center" wrapText="1"/>
      <protection hidden="1"/>
    </xf>
    <xf numFmtId="0" fontId="1" fillId="0" borderId="35" xfId="0" applyFont="1" applyBorder="1" applyAlignment="1" applyProtection="1">
      <alignment horizontal="center" vertical="center" wrapText="1"/>
      <protection hidden="1"/>
    </xf>
    <xf numFmtId="0" fontId="1" fillId="0" borderId="18" xfId="0" applyFont="1" applyBorder="1" applyAlignment="1" applyProtection="1">
      <alignment vertical="center" wrapText="1"/>
      <protection hidden="1"/>
    </xf>
    <xf numFmtId="0" fontId="1" fillId="0" borderId="18" xfId="0" applyFont="1" applyBorder="1" applyAlignment="1" applyProtection="1">
      <alignment horizontal="center" vertical="center" textRotation="90"/>
      <protection hidden="1"/>
    </xf>
    <xf numFmtId="0" fontId="1" fillId="0" borderId="18" xfId="0" applyFont="1" applyBorder="1" applyAlignment="1" applyProtection="1">
      <alignment horizontal="center" vertical="center" wrapText="1"/>
      <protection hidden="1"/>
    </xf>
    <xf numFmtId="164" fontId="1" fillId="0" borderId="18" xfId="1" applyNumberFormat="1" applyFont="1" applyBorder="1" applyAlignment="1" applyProtection="1">
      <alignment horizontal="center" vertical="center"/>
      <protection hidden="1"/>
    </xf>
    <xf numFmtId="0" fontId="1" fillId="0" borderId="35" xfId="0" applyFont="1" applyBorder="1" applyAlignment="1" applyProtection="1">
      <alignment horizontal="center" vertical="center" textRotation="90"/>
      <protection hidden="1"/>
    </xf>
    <xf numFmtId="0" fontId="1" fillId="3" borderId="18" xfId="0" applyFont="1" applyFill="1" applyBorder="1" applyAlignment="1" applyProtection="1">
      <alignment horizontal="center" vertical="center"/>
      <protection hidden="1"/>
    </xf>
    <xf numFmtId="0" fontId="1" fillId="3" borderId="0" xfId="0" applyFont="1" applyFill="1" applyAlignment="1" applyProtection="1">
      <alignment vertical="center"/>
      <protection hidden="1"/>
    </xf>
    <xf numFmtId="0" fontId="1" fillId="0" borderId="0" xfId="0" applyFont="1" applyAlignment="1" applyProtection="1">
      <alignment vertical="center"/>
      <protection hidden="1"/>
    </xf>
    <xf numFmtId="0" fontId="39" fillId="3" borderId="39" xfId="0" applyFont="1" applyFill="1" applyBorder="1" applyAlignment="1" applyProtection="1">
      <alignment horizontal="center" vertical="center" wrapText="1"/>
      <protection hidden="1"/>
    </xf>
    <xf numFmtId="0" fontId="1" fillId="0" borderId="39" xfId="0" applyFont="1" applyBorder="1" applyAlignment="1" applyProtection="1">
      <alignment horizontal="center" vertical="center" wrapText="1"/>
      <protection hidden="1"/>
    </xf>
    <xf numFmtId="0" fontId="1" fillId="0" borderId="39" xfId="0" applyFont="1" applyBorder="1" applyAlignment="1" applyProtection="1">
      <alignment horizontal="center" vertical="center" textRotation="90"/>
      <protection hidden="1"/>
    </xf>
    <xf numFmtId="0" fontId="2" fillId="0" borderId="18" xfId="0" applyFont="1" applyBorder="1" applyAlignment="1" applyProtection="1">
      <alignment horizontal="center" vertical="center" wrapText="1"/>
      <protection hidden="1"/>
    </xf>
    <xf numFmtId="0" fontId="39" fillId="3" borderId="19" xfId="0" applyFont="1" applyFill="1" applyBorder="1" applyAlignment="1" applyProtection="1">
      <alignment horizontal="center" vertical="center" wrapText="1"/>
      <protection hidden="1"/>
    </xf>
    <xf numFmtId="0" fontId="1" fillId="0" borderId="18" xfId="0" applyFont="1" applyBorder="1" applyAlignment="1" applyProtection="1">
      <alignment horizontal="center" vertical="center" wrapText="1"/>
      <protection hidden="1"/>
    </xf>
    <xf numFmtId="0" fontId="2" fillId="0" borderId="35" xfId="0" applyFont="1" applyBorder="1" applyAlignment="1" applyProtection="1">
      <alignment horizontal="center" vertical="center" wrapText="1"/>
      <protection hidden="1"/>
    </xf>
    <xf numFmtId="0" fontId="2" fillId="0" borderId="39" xfId="0" applyFont="1" applyBorder="1" applyAlignment="1" applyProtection="1">
      <alignment horizontal="center" vertical="center" wrapText="1"/>
      <protection hidden="1"/>
    </xf>
    <xf numFmtId="0" fontId="2" fillId="0" borderId="18" xfId="0" applyFont="1" applyBorder="1" applyAlignment="1" applyProtection="1">
      <alignment horizontal="center" vertical="center" wrapText="1"/>
      <protection hidden="1"/>
    </xf>
    <xf numFmtId="0" fontId="44" fillId="3" borderId="18" xfId="0" applyFont="1" applyFill="1" applyBorder="1" applyAlignment="1" applyProtection="1">
      <alignment vertical="center" wrapText="1"/>
      <protection hidden="1"/>
    </xf>
    <xf numFmtId="0" fontId="39" fillId="3" borderId="18" xfId="0" applyFont="1" applyFill="1" applyBorder="1" applyAlignment="1" applyProtection="1">
      <alignment horizontal="center" vertical="center" wrapText="1"/>
      <protection hidden="1"/>
    </xf>
    <xf numFmtId="0" fontId="1" fillId="0" borderId="19" xfId="0" applyFont="1" applyBorder="1" applyAlignment="1" applyProtection="1">
      <alignment horizontal="center" vertical="center" textRotation="90"/>
      <protection hidden="1"/>
    </xf>
    <xf numFmtId="0" fontId="1" fillId="3" borderId="18" xfId="0" applyFont="1" applyFill="1" applyBorder="1" applyAlignment="1" applyProtection="1">
      <alignment horizontal="center" vertical="center" wrapText="1"/>
      <protection hidden="1"/>
    </xf>
    <xf numFmtId="0" fontId="44" fillId="3" borderId="18" xfId="0" applyFont="1" applyFill="1" applyBorder="1" applyAlignment="1" applyProtection="1">
      <alignment horizontal="center" vertical="center" wrapText="1"/>
      <protection hidden="1"/>
    </xf>
    <xf numFmtId="0" fontId="1" fillId="0" borderId="18" xfId="0" applyFont="1" applyBorder="1" applyAlignment="1" applyProtection="1">
      <alignment horizontal="justify" vertical="center" wrapText="1"/>
      <protection hidden="1"/>
    </xf>
    <xf numFmtId="0" fontId="2" fillId="0" borderId="18" xfId="0" applyFont="1" applyBorder="1" applyAlignment="1" applyProtection="1">
      <alignment horizontal="left" vertical="center" wrapText="1"/>
      <protection hidden="1"/>
    </xf>
    <xf numFmtId="0" fontId="1" fillId="0" borderId="18" xfId="0" applyFont="1" applyBorder="1" applyAlignment="1" applyProtection="1">
      <alignment horizontal="center" vertical="center" textRotation="90"/>
      <protection hidden="1"/>
    </xf>
    <xf numFmtId="0" fontId="1" fillId="3" borderId="18" xfId="0" applyFont="1" applyFill="1" applyBorder="1" applyAlignment="1" applyProtection="1">
      <alignment vertical="center"/>
      <protection hidden="1"/>
    </xf>
    <xf numFmtId="0" fontId="1" fillId="3" borderId="18" xfId="0" applyFont="1" applyFill="1" applyBorder="1" applyAlignment="1" applyProtection="1">
      <alignment vertical="center" wrapText="1"/>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4" fillId="0" borderId="0" xfId="0" applyFont="1" applyAlignment="1" applyProtection="1">
      <alignment horizontal="left" vertical="center"/>
      <protection hidden="1"/>
    </xf>
  </cellXfs>
  <cellStyles count="5">
    <cellStyle name="Normal" xfId="0" builtinId="0"/>
    <cellStyle name="Normal - Style1 2" xfId="2" xr:uid="{00000000-0005-0000-0000-000001000000}"/>
    <cellStyle name="Normal 2" xfId="4" xr:uid="{00000000-0005-0000-0000-000002000000}"/>
    <cellStyle name="Normal 2 2" xfId="3" xr:uid="{00000000-0005-0000-0000-000003000000}"/>
    <cellStyle name="Porcentaje" xfId="1" builtinId="5"/>
  </cellStyles>
  <dxfs count="410">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396875</xdr:colOff>
      <xdr:row>0</xdr:row>
      <xdr:rowOff>149225</xdr:rowOff>
    </xdr:from>
    <xdr:to>
      <xdr:col>2</xdr:col>
      <xdr:colOff>1354325</xdr:colOff>
      <xdr:row>3</xdr:row>
      <xdr:rowOff>155286</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149225"/>
          <a:ext cx="957450" cy="625186"/>
        </a:xfrm>
        <a:prstGeom prst="rect">
          <a:avLst/>
        </a:prstGeom>
        <a:noFill/>
        <a:ln>
          <a:noFill/>
        </a:ln>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ATHLON\Documents\CONTRATO%20ISVIMED_CES%202021\DESARROLLO%20DE%20CONTRATO\MATRICES%20DE%20RIESGO%20EN%20ACTUALIZACION\MATRICES%20DE%20RIESGO\GESTION%20HUMANA\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23B207FB-AACA-4158-8C90-A13999A21E4E}">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42FF9C-BA41-4544-9A8B-459317183924}"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208:G220"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6EC912-22DD-4A72-A967-B775A349E235}" name="Tabla13" displayName="Tabla13" ref="B208:C218" totalsRowShown="0" headerRowDxfId="409" dataDxfId="408">
  <autoFilter ref="B208:C218" xr:uid="{00000000-0009-0000-0100-000001000000}"/>
  <tableColumns count="2">
    <tableColumn id="1" xr3:uid="{9E9A9578-4E04-488A-BBF0-AF85DE280E17}" name="Criterios" dataDxfId="407"/>
    <tableColumn id="2" xr3:uid="{0D82EFC9-95F1-4FC4-8C5A-F40A29A6C681}" name="Subcriterios" dataDxfId="406"/>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142B-3689-4B2A-AD25-7059CC2148D5}">
  <sheetPr>
    <tabColor rgb="FF002060"/>
  </sheetPr>
  <dimension ref="A1:BJ36"/>
  <sheetViews>
    <sheetView showGridLines="0" tabSelected="1" topLeftCell="A10" zoomScale="60" zoomScaleNormal="60" workbookViewId="0">
      <selection activeCell="C13" sqref="C13:C15"/>
    </sheetView>
  </sheetViews>
  <sheetFormatPr baseColWidth="10" defaultRowHeight="16.5" x14ac:dyDescent="0.3"/>
  <cols>
    <col min="1" max="1" width="4" style="271" bestFit="1" customWidth="1"/>
    <col min="2" max="2" width="24.28515625" style="271" hidden="1" customWidth="1"/>
    <col min="3" max="3" width="29.42578125" style="271" customWidth="1"/>
    <col min="4" max="4" width="31.7109375" style="271" customWidth="1"/>
    <col min="5" max="5" width="32.7109375" style="271" customWidth="1"/>
    <col min="6" max="6" width="30.85546875" style="271" customWidth="1"/>
    <col min="7" max="7" width="38" style="189" customWidth="1"/>
    <col min="8" max="8" width="72.5703125" style="189" customWidth="1"/>
    <col min="9" max="9" width="16.85546875" style="272" customWidth="1"/>
    <col min="10" max="10" width="10.5703125" style="189" customWidth="1"/>
    <col min="11" max="11" width="9.140625" style="189" customWidth="1"/>
    <col min="12" max="12" width="10.5703125" style="189" customWidth="1"/>
    <col min="13" max="13" width="9.42578125" style="189" customWidth="1"/>
    <col min="14" max="14" width="10.5703125" style="189" customWidth="1"/>
    <col min="15" max="15" width="5.85546875" style="189" customWidth="1"/>
    <col min="16" max="16" width="81.42578125" style="189" customWidth="1"/>
    <col min="17" max="17" width="15.140625" style="189" bestFit="1" customWidth="1"/>
    <col min="18" max="18" width="6.85546875" style="189" customWidth="1"/>
    <col min="19" max="19" width="5" style="189" customWidth="1"/>
    <col min="20" max="20" width="5.5703125" style="189" customWidth="1"/>
    <col min="21" max="21" width="7.140625" style="189" customWidth="1"/>
    <col min="22" max="22" width="6.7109375" style="189" customWidth="1"/>
    <col min="23" max="23" width="7.5703125" style="189" customWidth="1"/>
    <col min="24" max="24" width="48.28515625" style="189" customWidth="1"/>
    <col min="25" max="25" width="11.28515625" style="189" hidden="1" customWidth="1"/>
    <col min="26" max="26" width="8.7109375" style="189" hidden="1" customWidth="1"/>
    <col min="27" max="27" width="10.42578125" style="189" hidden="1" customWidth="1"/>
    <col min="28" max="28" width="9.28515625" style="189" hidden="1" customWidth="1"/>
    <col min="29" max="29" width="9.140625" style="189" hidden="1" customWidth="1"/>
    <col min="30" max="33" width="10.28515625" style="189" customWidth="1"/>
    <col min="34" max="34" width="11.7109375" style="189" customWidth="1"/>
    <col min="35" max="35" width="12.5703125" style="189" customWidth="1"/>
    <col min="36" max="36" width="70.5703125" style="189" customWidth="1"/>
    <col min="37" max="37" width="75.7109375" style="189" customWidth="1"/>
    <col min="38" max="38" width="77.5703125" style="189" customWidth="1"/>
    <col min="39" max="39" width="74.7109375" style="189" customWidth="1"/>
    <col min="40" max="40" width="84.7109375" style="189" customWidth="1"/>
    <col min="41" max="16384" width="11.42578125" style="189"/>
  </cols>
  <sheetData>
    <row r="1" spans="1:62" ht="16.5" customHeight="1" x14ac:dyDescent="0.3">
      <c r="A1" s="181"/>
      <c r="B1" s="181"/>
      <c r="C1" s="181"/>
      <c r="D1" s="182" t="s">
        <v>177</v>
      </c>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4"/>
      <c r="AG1" s="185" t="s">
        <v>197</v>
      </c>
      <c r="AH1" s="186"/>
      <c r="AI1" s="187"/>
      <c r="AJ1" s="188"/>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8"/>
    </row>
    <row r="2" spans="1:62" ht="16.5" customHeight="1" x14ac:dyDescent="0.3">
      <c r="A2" s="181"/>
      <c r="B2" s="181"/>
      <c r="C2" s="181"/>
      <c r="D2" s="190"/>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2"/>
      <c r="AG2" s="185" t="s">
        <v>204</v>
      </c>
      <c r="AH2" s="186"/>
      <c r="AI2" s="187"/>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c r="BH2" s="188"/>
      <c r="BI2" s="188"/>
      <c r="BJ2" s="188"/>
    </row>
    <row r="3" spans="1:62" ht="16.5" customHeight="1" x14ac:dyDescent="0.3">
      <c r="A3" s="181"/>
      <c r="B3" s="181"/>
      <c r="C3" s="181"/>
      <c r="D3" s="190"/>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2"/>
      <c r="AG3" s="185" t="s">
        <v>205</v>
      </c>
      <c r="AH3" s="186"/>
      <c r="AI3" s="187"/>
      <c r="AJ3" s="188"/>
      <c r="AK3" s="188"/>
      <c r="AL3" s="188"/>
      <c r="AM3" s="188"/>
      <c r="AN3" s="188"/>
      <c r="AO3" s="188"/>
      <c r="AP3" s="188"/>
      <c r="AQ3" s="188"/>
      <c r="AR3" s="188"/>
      <c r="AS3" s="188"/>
      <c r="AT3" s="188"/>
      <c r="AU3" s="188"/>
      <c r="AV3" s="188"/>
      <c r="AW3" s="188"/>
      <c r="AX3" s="188"/>
      <c r="AY3" s="188"/>
      <c r="AZ3" s="188"/>
      <c r="BA3" s="188"/>
      <c r="BB3" s="188"/>
      <c r="BC3" s="188"/>
      <c r="BD3" s="188"/>
      <c r="BE3" s="188"/>
      <c r="BF3" s="188"/>
      <c r="BG3" s="188"/>
      <c r="BH3" s="188"/>
      <c r="BI3" s="188"/>
      <c r="BJ3" s="188"/>
    </row>
    <row r="4" spans="1:62" ht="16.5" customHeight="1" x14ac:dyDescent="0.3">
      <c r="A4" s="181"/>
      <c r="B4" s="181"/>
      <c r="C4" s="181"/>
      <c r="D4" s="193"/>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5"/>
      <c r="AG4" s="185" t="s">
        <v>198</v>
      </c>
      <c r="AH4" s="186"/>
      <c r="AI4" s="187"/>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c r="BH4" s="188"/>
      <c r="BI4" s="188"/>
      <c r="BJ4" s="188"/>
    </row>
    <row r="5" spans="1:62" x14ac:dyDescent="0.3">
      <c r="A5" s="196"/>
      <c r="B5" s="196"/>
      <c r="C5" s="196"/>
      <c r="D5" s="197"/>
      <c r="E5" s="196"/>
      <c r="F5" s="196"/>
      <c r="G5" s="188"/>
      <c r="H5" s="188"/>
      <c r="I5" s="19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row>
    <row r="6" spans="1:62" ht="23.25" customHeight="1" x14ac:dyDescent="0.3">
      <c r="A6" s="199" t="s">
        <v>196</v>
      </c>
      <c r="B6" s="199"/>
      <c r="C6" s="200"/>
      <c r="D6" s="201" t="s">
        <v>207</v>
      </c>
      <c r="E6" s="202"/>
      <c r="F6" s="203" t="s">
        <v>179</v>
      </c>
      <c r="G6" s="203"/>
      <c r="H6" s="204" t="s">
        <v>208</v>
      </c>
      <c r="I6" s="205"/>
      <c r="J6" s="206"/>
      <c r="K6" s="206"/>
      <c r="L6" s="206"/>
      <c r="M6" s="206"/>
      <c r="N6" s="206"/>
      <c r="O6" s="206"/>
      <c r="P6" s="206"/>
      <c r="Q6" s="206"/>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row>
    <row r="7" spans="1:62" ht="25.5" customHeight="1" x14ac:dyDescent="0.3">
      <c r="A7" s="207"/>
      <c r="B7" s="207"/>
      <c r="C7" s="208"/>
      <c r="D7" s="209"/>
      <c r="E7" s="210"/>
      <c r="F7" s="211" t="s">
        <v>180</v>
      </c>
      <c r="G7" s="211"/>
      <c r="H7" s="204" t="s">
        <v>209</v>
      </c>
      <c r="I7" s="205"/>
      <c r="J7" s="206"/>
      <c r="K7" s="206"/>
      <c r="L7" s="206"/>
      <c r="M7" s="206"/>
      <c r="N7" s="206"/>
      <c r="O7" s="206"/>
      <c r="P7" s="206"/>
      <c r="Q7" s="206"/>
      <c r="R7" s="188"/>
      <c r="S7" s="188"/>
      <c r="T7" s="188"/>
      <c r="U7" s="188"/>
      <c r="V7" s="188"/>
      <c r="W7" s="188"/>
      <c r="X7" s="188"/>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c r="BH7" s="188"/>
      <c r="BI7" s="188"/>
      <c r="BJ7" s="188"/>
    </row>
    <row r="8" spans="1:62" ht="16.5" customHeight="1" x14ac:dyDescent="0.3">
      <c r="A8" s="189"/>
      <c r="B8" s="189"/>
      <c r="C8" s="189"/>
      <c r="D8" s="212"/>
      <c r="E8" s="212"/>
      <c r="F8" s="212"/>
      <c r="G8" s="212"/>
      <c r="H8" s="212"/>
      <c r="I8" s="212"/>
      <c r="J8" s="206"/>
      <c r="K8" s="206"/>
      <c r="L8" s="206"/>
      <c r="M8" s="206"/>
      <c r="N8" s="206"/>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row>
    <row r="9" spans="1:62" ht="21.75" customHeight="1" x14ac:dyDescent="0.3">
      <c r="A9" s="213" t="s">
        <v>192</v>
      </c>
      <c r="B9" s="214"/>
      <c r="C9" s="214"/>
      <c r="D9" s="214"/>
      <c r="E9" s="214"/>
      <c r="F9" s="214"/>
      <c r="G9" s="214"/>
      <c r="H9" s="214"/>
      <c r="I9" s="215"/>
      <c r="J9" s="216" t="s">
        <v>194</v>
      </c>
      <c r="K9" s="216"/>
      <c r="L9" s="216"/>
      <c r="M9" s="216"/>
      <c r="N9" s="216"/>
      <c r="O9" s="216"/>
      <c r="P9" s="216"/>
      <c r="Q9" s="216"/>
      <c r="R9" s="216"/>
      <c r="S9" s="216"/>
      <c r="T9" s="216"/>
      <c r="U9" s="216"/>
      <c r="V9" s="216"/>
      <c r="W9" s="216"/>
      <c r="X9" s="216"/>
      <c r="Y9" s="216"/>
      <c r="Z9" s="216"/>
      <c r="AA9" s="216"/>
      <c r="AB9" s="216"/>
      <c r="AC9" s="216"/>
      <c r="AD9" s="216"/>
      <c r="AE9" s="216"/>
      <c r="AF9" s="216"/>
      <c r="AG9" s="216"/>
      <c r="AH9" s="216"/>
      <c r="AI9" s="213" t="s">
        <v>195</v>
      </c>
      <c r="AJ9" s="215"/>
      <c r="AK9" s="217" t="s">
        <v>191</v>
      </c>
      <c r="AL9" s="217" t="s">
        <v>191</v>
      </c>
      <c r="AM9" s="217" t="s">
        <v>191</v>
      </c>
      <c r="AN9" s="217" t="s">
        <v>191</v>
      </c>
      <c r="AO9" s="188"/>
      <c r="AP9" s="188"/>
      <c r="AQ9" s="188"/>
      <c r="AR9" s="188"/>
      <c r="AS9" s="188"/>
      <c r="AT9" s="188"/>
      <c r="AU9" s="188"/>
      <c r="AV9" s="188"/>
      <c r="AW9" s="188"/>
      <c r="AX9" s="188"/>
      <c r="AY9" s="188"/>
      <c r="AZ9" s="188"/>
      <c r="BA9" s="188"/>
      <c r="BB9" s="188"/>
      <c r="BC9" s="188"/>
      <c r="BD9" s="188"/>
      <c r="BE9" s="188"/>
      <c r="BF9" s="188"/>
      <c r="BG9" s="188"/>
      <c r="BH9" s="188"/>
      <c r="BI9" s="188"/>
      <c r="BJ9" s="188"/>
    </row>
    <row r="10" spans="1:62" ht="16.5" customHeight="1" x14ac:dyDescent="0.3">
      <c r="A10" s="218" t="s">
        <v>0</v>
      </c>
      <c r="B10" s="219" t="s">
        <v>145</v>
      </c>
      <c r="C10" s="219" t="s">
        <v>123</v>
      </c>
      <c r="D10" s="219" t="s">
        <v>142</v>
      </c>
      <c r="E10" s="219" t="s">
        <v>143</v>
      </c>
      <c r="F10" s="219" t="s">
        <v>144</v>
      </c>
      <c r="G10" s="211" t="s">
        <v>1</v>
      </c>
      <c r="H10" s="217" t="s">
        <v>124</v>
      </c>
      <c r="I10" s="217" t="s">
        <v>39</v>
      </c>
      <c r="J10" s="216" t="s">
        <v>136</v>
      </c>
      <c r="K10" s="216"/>
      <c r="L10" s="216"/>
      <c r="M10" s="216"/>
      <c r="N10" s="216"/>
      <c r="O10" s="220" t="s">
        <v>193</v>
      </c>
      <c r="P10" s="220"/>
      <c r="Q10" s="220"/>
      <c r="R10" s="220"/>
      <c r="S10" s="220"/>
      <c r="T10" s="220"/>
      <c r="U10" s="220"/>
      <c r="V10" s="220"/>
      <c r="W10" s="220"/>
      <c r="X10" s="220"/>
      <c r="Y10" s="221"/>
      <c r="Z10" s="221"/>
      <c r="AA10" s="221"/>
      <c r="AB10" s="221"/>
      <c r="AC10" s="221"/>
      <c r="AD10" s="222" t="s">
        <v>137</v>
      </c>
      <c r="AE10" s="222"/>
      <c r="AF10" s="222"/>
      <c r="AG10" s="222"/>
      <c r="AH10" s="222"/>
      <c r="AI10" s="223" t="s">
        <v>28</v>
      </c>
      <c r="AJ10" s="224" t="s">
        <v>140</v>
      </c>
      <c r="AK10" s="225"/>
      <c r="AL10" s="225"/>
      <c r="AM10" s="225"/>
      <c r="AN10" s="225"/>
      <c r="AO10" s="188"/>
      <c r="AP10" s="188"/>
      <c r="AQ10" s="188"/>
      <c r="AR10" s="188"/>
      <c r="AS10" s="188"/>
      <c r="AT10" s="188"/>
      <c r="AU10" s="188"/>
      <c r="AV10" s="188"/>
      <c r="AW10" s="188"/>
      <c r="AX10" s="188"/>
      <c r="AY10" s="188"/>
      <c r="AZ10" s="188"/>
      <c r="BA10" s="188"/>
      <c r="BB10" s="188"/>
      <c r="BC10" s="188"/>
      <c r="BD10" s="188"/>
      <c r="BE10" s="188"/>
      <c r="BF10" s="188"/>
      <c r="BG10" s="188"/>
      <c r="BH10" s="188"/>
      <c r="BI10" s="188"/>
      <c r="BJ10" s="188"/>
    </row>
    <row r="11" spans="1:62" ht="16.5" customHeight="1" x14ac:dyDescent="0.3">
      <c r="A11" s="218"/>
      <c r="B11" s="219"/>
      <c r="C11" s="219"/>
      <c r="D11" s="219"/>
      <c r="E11" s="219"/>
      <c r="F11" s="219"/>
      <c r="G11" s="211"/>
      <c r="H11" s="225"/>
      <c r="I11" s="225"/>
      <c r="J11" s="226" t="s">
        <v>32</v>
      </c>
      <c r="K11" s="226" t="s">
        <v>4</v>
      </c>
      <c r="L11" s="226" t="s">
        <v>35</v>
      </c>
      <c r="M11" s="226" t="s">
        <v>4</v>
      </c>
      <c r="N11" s="226" t="s">
        <v>38</v>
      </c>
      <c r="O11" s="227" t="s">
        <v>10</v>
      </c>
      <c r="P11" s="217" t="s">
        <v>122</v>
      </c>
      <c r="Q11" s="217" t="s">
        <v>11</v>
      </c>
      <c r="R11" s="228" t="s">
        <v>7</v>
      </c>
      <c r="S11" s="229"/>
      <c r="T11" s="229"/>
      <c r="U11" s="229"/>
      <c r="V11" s="229"/>
      <c r="W11" s="229"/>
      <c r="X11" s="230"/>
      <c r="Y11" s="227" t="s">
        <v>110</v>
      </c>
      <c r="Z11" s="227" t="s">
        <v>138</v>
      </c>
      <c r="AA11" s="227" t="s">
        <v>4</v>
      </c>
      <c r="AB11" s="227" t="s">
        <v>139</v>
      </c>
      <c r="AC11" s="227" t="s">
        <v>4</v>
      </c>
      <c r="AD11" s="227" t="s">
        <v>36</v>
      </c>
      <c r="AE11" s="227" t="s">
        <v>4</v>
      </c>
      <c r="AF11" s="227" t="s">
        <v>37</v>
      </c>
      <c r="AG11" s="227" t="s">
        <v>4</v>
      </c>
      <c r="AH11" s="227" t="s">
        <v>206</v>
      </c>
      <c r="AI11" s="223"/>
      <c r="AJ11" s="231" t="s">
        <v>141</v>
      </c>
      <c r="AK11" s="225"/>
      <c r="AL11" s="225"/>
      <c r="AM11" s="225"/>
      <c r="AN11" s="225"/>
      <c r="AO11" s="188"/>
      <c r="AP11" s="188"/>
      <c r="AQ11" s="188"/>
      <c r="AR11" s="188"/>
      <c r="AS11" s="188"/>
      <c r="AT11" s="188"/>
      <c r="AU11" s="188"/>
      <c r="AV11" s="188"/>
      <c r="AW11" s="188"/>
      <c r="AX11" s="188"/>
      <c r="AY11" s="188"/>
      <c r="AZ11" s="188"/>
      <c r="BA11" s="188"/>
      <c r="BB11" s="188"/>
      <c r="BC11" s="188"/>
      <c r="BD11" s="188"/>
      <c r="BE11" s="188"/>
      <c r="BF11" s="188"/>
      <c r="BG11" s="188"/>
      <c r="BH11" s="188"/>
      <c r="BI11" s="188"/>
      <c r="BJ11" s="188"/>
    </row>
    <row r="12" spans="1:62" s="239" customFormat="1" ht="90" customHeight="1" x14ac:dyDescent="0.25">
      <c r="A12" s="218"/>
      <c r="B12" s="219"/>
      <c r="C12" s="219"/>
      <c r="D12" s="211"/>
      <c r="E12" s="219"/>
      <c r="F12" s="219"/>
      <c r="G12" s="211"/>
      <c r="H12" s="232"/>
      <c r="I12" s="232"/>
      <c r="J12" s="233"/>
      <c r="K12" s="233"/>
      <c r="L12" s="233"/>
      <c r="M12" s="233"/>
      <c r="N12" s="233"/>
      <c r="O12" s="234"/>
      <c r="P12" s="232"/>
      <c r="Q12" s="232"/>
      <c r="R12" s="235" t="s">
        <v>12</v>
      </c>
      <c r="S12" s="235" t="s">
        <v>16</v>
      </c>
      <c r="T12" s="235" t="s">
        <v>27</v>
      </c>
      <c r="U12" s="235" t="s">
        <v>17</v>
      </c>
      <c r="V12" s="235" t="s">
        <v>20</v>
      </c>
      <c r="W12" s="235" t="s">
        <v>23</v>
      </c>
      <c r="X12" s="236" t="s">
        <v>125</v>
      </c>
      <c r="Y12" s="234"/>
      <c r="Z12" s="234"/>
      <c r="AA12" s="234"/>
      <c r="AB12" s="234"/>
      <c r="AC12" s="234"/>
      <c r="AD12" s="234"/>
      <c r="AE12" s="234"/>
      <c r="AF12" s="234"/>
      <c r="AG12" s="234"/>
      <c r="AH12" s="234"/>
      <c r="AI12" s="223"/>
      <c r="AJ12" s="237"/>
      <c r="AK12" s="232"/>
      <c r="AL12" s="232"/>
      <c r="AM12" s="232"/>
      <c r="AN12" s="232"/>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row>
    <row r="13" spans="1:62" s="251" customFormat="1" ht="123.75" customHeight="1" x14ac:dyDescent="0.25">
      <c r="A13" s="240">
        <v>1</v>
      </c>
      <c r="B13" s="241"/>
      <c r="C13" s="241" t="s">
        <v>246</v>
      </c>
      <c r="D13" s="241" t="s">
        <v>210</v>
      </c>
      <c r="E13" s="241" t="s">
        <v>211</v>
      </c>
      <c r="F13" s="241" t="s">
        <v>212</v>
      </c>
      <c r="G13" s="241" t="s">
        <v>213</v>
      </c>
      <c r="H13" s="255" t="s">
        <v>214</v>
      </c>
      <c r="I13" s="243" t="s">
        <v>132</v>
      </c>
      <c r="J13" s="63" t="s">
        <v>42</v>
      </c>
      <c r="K13" s="69">
        <f>IF(J13="","",IF(J13="Muy Baja",0.2,IF(J13="Baja",0.4,IF(J13="Media",0.6,IF(J13="Alta",0.8,IF(J13="Muy Alta",1,))))))</f>
        <v>0.4</v>
      </c>
      <c r="L13" s="63" t="s">
        <v>71</v>
      </c>
      <c r="M13" s="69">
        <f>IF(L13="","",IF(L13="Leve",0.2,IF(L13="Menor",0.4,IF(L13="Moderado",0.6,IF(L13="Mayor",0.8,IF(L13="Catastrófico",1,))))))</f>
        <v>1</v>
      </c>
      <c r="N13" s="70" t="str">
        <f>IF(OR(AND(J13="Muy Baja",L13="Leve"),AND(J13="Muy Baja",L13="Menor"),AND(J13="Baja",L13="Leve")),"Bajo",IF(OR(AND(J13="Muy Baja",L13="Moderado"),AND(J13="Baja",L13="Menor"),AND(J13="Baja",L13="Moderado"),AND(J13="Media",L13="Leve"),AND(J13="Media",L13="Menor"),AND(J13="Media",L13="Moderado"),AND(J13="Alta",L13="Leve"),AND(J13="Alta",L13="Menor")),"Moderado",IF(OR(AND(J13="Muy Baja",L13="Mayor"),AND(J13="Baja",L13="Mayor"),AND(J13="Media",L13="Mayor"),AND(J13="Alta",L13="Moderado"),AND(J13="Alta",L13="Mayor"),AND(J13="Muy Alta",L13="Leve"),AND(J13="Muy Alta",L13="Menor"),AND(J13="Muy Alta",L13="Moderado"),AND(J13="Muy Alta",L13="Mayor")),"Alto",IF(OR(AND(J13="Muy Baja",L13="Catastrófico"),AND(J13="Baja",L13="Catastrófico"),AND(J13="Media",L13="Catastrófico"),AND(J13="Alta",L13="Catastrófico"),AND(J13="Muy Alta",L13="Catastrófico")),"Extremo",""))))</f>
        <v>Extremo</v>
      </c>
      <c r="O13" s="27">
        <v>1</v>
      </c>
      <c r="P13" s="244" t="s">
        <v>216</v>
      </c>
      <c r="Q13" s="27" t="str">
        <f>IF(OR(R13="Preventivo",R13="Detectivo"),"Probabilidad",IF(R13="Correctivo","Impacto",""))</f>
        <v/>
      </c>
      <c r="R13" s="245" t="s">
        <v>176</v>
      </c>
      <c r="S13" s="245" t="s">
        <v>176</v>
      </c>
      <c r="T13" s="28" t="str">
        <f>IF(AND(R13="Preventivo",S13="Automático"),"50%",IF(AND(R13="Preventivo",S13="Manual"),"40%",IF(AND(R13="Detectivo",S13="Automático"),"40%",IF(AND(R13="Detectivo",S13="Manual"),"30%",IF(AND(R13="Correctivo",S13="Automático"),"35%",IF(AND(R13="Correctivo",S13="Manual"),"25%",""))))))</f>
        <v/>
      </c>
      <c r="U13" s="245" t="s">
        <v>176</v>
      </c>
      <c r="V13" s="245" t="s">
        <v>176</v>
      </c>
      <c r="W13" s="245" t="s">
        <v>176</v>
      </c>
      <c r="X13" s="246" t="s">
        <v>176</v>
      </c>
      <c r="Y13" s="247" t="str">
        <f>IFERROR(IF(Q13="Probabilidad",(K13-(+K13*T13)),IF(Q13="Impacto",K13,"")),"")</f>
        <v/>
      </c>
      <c r="Z13" s="30" t="str">
        <f t="shared" ref="Z13:Z15" si="0">IFERROR(IF(Y13="","",IF(Y13&lt;=0.2,"Muy Baja",IF(Y13&lt;=0.4,"Baja",IF(Y13&lt;=0.6,"Media",IF(Y13&lt;=0.8,"Alta","Muy Alta"))))),"")</f>
        <v/>
      </c>
      <c r="AA13" s="28" t="str">
        <f>+Y13</f>
        <v/>
      </c>
      <c r="AB13" s="30" t="str">
        <f>IFERROR(IF(AC13="","",IF(AC13&lt;=0.2,"Leve",IF(AC13&lt;=0.4,"Menor",IF(AC13&lt;=0.6,"Moderado",IF(AC13&lt;=0.8,"Mayor","Catastrófico"))))),"")</f>
        <v/>
      </c>
      <c r="AC13" s="28" t="str">
        <f>IFERROR(IF(Q13="Impacto",(M13-(+M13*T13)),IF(Q13="Probabilidad",M13,"")),"")</f>
        <v/>
      </c>
      <c r="AD13" s="63" t="s">
        <v>42</v>
      </c>
      <c r="AE13" s="69">
        <f>IF(AD13="","",IF(AD13="Muy Baja",0.2,IF(AD13="Baja",0.4,IF(AD13="Media",0.6,IF(AD13="Alta",0.8,IF(AD13="Muy Alta",1,))))))</f>
        <v>0.4</v>
      </c>
      <c r="AF13" s="63" t="s">
        <v>71</v>
      </c>
      <c r="AG13" s="69">
        <f>IF(AF13="","",IF(AF13="Leve",0.2,IF(AF13="Menor",0.4,IF(AF13="Moderado",0.6,IF(AF13="Mayor",0.8,IF(AF13="Catastrófico",1,))))))</f>
        <v>1</v>
      </c>
      <c r="AH13" s="70" t="str">
        <f>IF(OR(AND(AD13="Muy Baja",AF13="Leve"),AND(AD13="Muy Baja",AF13="Menor"),AND(AD13="Baja",AF13="Leve")),"Bajo",IF(OR(AND(AD13="Muy Baja",AF13="Moderado"),AND(AD13="Baja",AF13="Menor"),AND(AD13="Baja",AF13="Moderado"),AND(AD13="Media",AF13="Leve"),AND(AD13="Media",AF13="Menor"),AND(AD13="Media",AF13="Moderado"),AND(AD13="Alta",AF13="Leve"),AND(AD13="Alta",AF13="Menor")),"Moderado",IF(OR(AND(AD13="Muy Baja",AF13="Mayor"),AND(AD13="Baja",AF13="Mayor"),AND(AD13="Media",AF13="Mayor"),AND(AD13="Alta",AF13="Moderado"),AND(AD13="Alta",AF13="Mayor"),AND(AD13="Muy Alta",AF13="Leve"),AND(AD13="Muy Alta",AF13="Menor"),AND(AD13="Muy Alta",AF13="Moderado"),AND(AD13="Muy Alta",AF13="Mayor")),"Alto",IF(OR(AND(AD13="Muy Baja",AF13="Catastrófico"),AND(AD13="Baja",AF13="Catastrófico"),AND(AD13="Media",AF13="Catastrófico"),AND(AD13="Alta",AF13="Catastrófico"),AND(AD13="Muy Alta",AF13="Catastrófico")),"Extremo",""))))</f>
        <v>Extremo</v>
      </c>
      <c r="AI13" s="248" t="s">
        <v>108</v>
      </c>
      <c r="AJ13" s="241" t="s">
        <v>217</v>
      </c>
      <c r="AK13" s="249"/>
      <c r="AL13" s="249"/>
      <c r="AM13" s="249"/>
      <c r="AN13" s="249"/>
      <c r="AO13" s="250"/>
      <c r="AP13" s="250"/>
      <c r="AQ13" s="250"/>
      <c r="AR13" s="250"/>
      <c r="AS13" s="250"/>
      <c r="AT13" s="250"/>
      <c r="AU13" s="250"/>
      <c r="AV13" s="250"/>
      <c r="AW13" s="250"/>
      <c r="AX13" s="250"/>
      <c r="AY13" s="250"/>
      <c r="AZ13" s="250"/>
      <c r="BA13" s="250"/>
      <c r="BB13" s="250"/>
      <c r="BC13" s="250"/>
      <c r="BD13" s="250"/>
      <c r="BE13" s="250"/>
      <c r="BF13" s="250"/>
      <c r="BG13" s="250"/>
      <c r="BH13" s="250"/>
      <c r="BI13" s="250"/>
      <c r="BJ13" s="250"/>
    </row>
    <row r="14" spans="1:62" ht="123.75" customHeight="1" x14ac:dyDescent="0.3">
      <c r="A14" s="240"/>
      <c r="B14" s="252"/>
      <c r="C14" s="252"/>
      <c r="D14" s="252"/>
      <c r="E14" s="252"/>
      <c r="F14" s="252"/>
      <c r="G14" s="252"/>
      <c r="H14" s="255" t="s">
        <v>215</v>
      </c>
      <c r="I14" s="253"/>
      <c r="J14" s="64"/>
      <c r="K14" s="69"/>
      <c r="L14" s="64"/>
      <c r="M14" s="69"/>
      <c r="N14" s="70"/>
      <c r="O14" s="27">
        <v>2</v>
      </c>
      <c r="P14" s="244" t="s">
        <v>235</v>
      </c>
      <c r="Q14" s="27" t="str">
        <f>IF(OR(R14="Preventivo",R14="Detectivo"),"Probabilidad",IF(R14="Correctivo","Impacto",""))</f>
        <v/>
      </c>
      <c r="R14" s="245" t="s">
        <v>176</v>
      </c>
      <c r="S14" s="245" t="s">
        <v>176</v>
      </c>
      <c r="T14" s="28" t="str">
        <f t="shared" ref="T14:T15" si="1">IF(AND(R14="Preventivo",S14="Automático"),"50%",IF(AND(R14="Preventivo",S14="Manual"),"40%",IF(AND(R14="Detectivo",S14="Automático"),"40%",IF(AND(R14="Detectivo",S14="Manual"),"30%",IF(AND(R14="Correctivo",S14="Automático"),"35%",IF(AND(R14="Correctivo",S14="Manual"),"25%",""))))))</f>
        <v/>
      </c>
      <c r="U14" s="245" t="s">
        <v>176</v>
      </c>
      <c r="V14" s="245" t="s">
        <v>176</v>
      </c>
      <c r="W14" s="245" t="s">
        <v>176</v>
      </c>
      <c r="X14" s="246" t="s">
        <v>176</v>
      </c>
      <c r="Y14" s="247" t="str">
        <f>IFERROR(IF(AND(Q13="Probabilidad",Q14="Probabilidad"),(AA13-(+AA13*T14)),IF(Q14="Probabilidad",(K13-(+K13*T14)),IF(Q14="Impacto",AA13,""))),"")</f>
        <v/>
      </c>
      <c r="Z14" s="30" t="str">
        <f t="shared" si="0"/>
        <v/>
      </c>
      <c r="AA14" s="28" t="str">
        <f t="shared" ref="AA14:AA15" si="2">+Y14</f>
        <v/>
      </c>
      <c r="AB14" s="30" t="str">
        <f t="shared" ref="AB14:AB15" si="3">IFERROR(IF(AC14="","",IF(AC14&lt;=0.2,"Leve",IF(AC14&lt;=0.4,"Menor",IF(AC14&lt;=0.6,"Moderado",IF(AC14&lt;=0.8,"Mayor","Catastrófico"))))),"")</f>
        <v/>
      </c>
      <c r="AC14" s="28" t="str">
        <f>IFERROR(IF(AND(Q13="Impacto",Q14="Impacto"),(AC13-(+AC13*T14)),IF(Q14="Impacto",($M$13-(+$M$13*T14)),IF(Q14="Probabilidad",AC13,""))),"")</f>
        <v/>
      </c>
      <c r="AD14" s="64"/>
      <c r="AE14" s="69"/>
      <c r="AF14" s="64"/>
      <c r="AG14" s="69"/>
      <c r="AH14" s="70"/>
      <c r="AI14" s="254"/>
      <c r="AJ14" s="252"/>
      <c r="AK14" s="249"/>
      <c r="AL14" s="249"/>
      <c r="AM14" s="249"/>
      <c r="AN14" s="249"/>
      <c r="AO14" s="188"/>
      <c r="AP14" s="188"/>
      <c r="AQ14" s="188"/>
      <c r="AR14" s="188"/>
      <c r="AS14" s="188"/>
      <c r="AT14" s="188"/>
      <c r="AU14" s="188"/>
      <c r="AV14" s="188"/>
      <c r="AW14" s="188"/>
      <c r="AX14" s="188"/>
      <c r="AY14" s="188"/>
      <c r="AZ14" s="188"/>
      <c r="BA14" s="188"/>
      <c r="BB14" s="188"/>
      <c r="BC14" s="188"/>
      <c r="BD14" s="188"/>
      <c r="BE14" s="188"/>
      <c r="BF14" s="188"/>
      <c r="BG14" s="188"/>
      <c r="BH14" s="188"/>
      <c r="BI14" s="188"/>
      <c r="BJ14" s="188"/>
    </row>
    <row r="15" spans="1:62" ht="123.75" customHeight="1" x14ac:dyDescent="0.3">
      <c r="A15" s="240"/>
      <c r="B15" s="252"/>
      <c r="C15" s="252"/>
      <c r="D15" s="252"/>
      <c r="E15" s="252"/>
      <c r="F15" s="252"/>
      <c r="G15" s="252"/>
      <c r="H15" s="255" t="s">
        <v>252</v>
      </c>
      <c r="I15" s="253"/>
      <c r="J15" s="64"/>
      <c r="K15" s="69"/>
      <c r="L15" s="64"/>
      <c r="M15" s="69"/>
      <c r="N15" s="70"/>
      <c r="O15" s="27">
        <v>3</v>
      </c>
      <c r="P15" s="244" t="s">
        <v>218</v>
      </c>
      <c r="Q15" s="27" t="str">
        <f>IF(OR(R15="Preventivo",R15="Detectivo"),"Probabilidad",IF(R15="Correctivo","Impacto",""))</f>
        <v/>
      </c>
      <c r="R15" s="245" t="s">
        <v>176</v>
      </c>
      <c r="S15" s="245" t="s">
        <v>176</v>
      </c>
      <c r="T15" s="28" t="str">
        <f t="shared" si="1"/>
        <v/>
      </c>
      <c r="U15" s="245" t="s">
        <v>176</v>
      </c>
      <c r="V15" s="245" t="s">
        <v>176</v>
      </c>
      <c r="W15" s="245" t="s">
        <v>176</v>
      </c>
      <c r="X15" s="246" t="s">
        <v>176</v>
      </c>
      <c r="Y15" s="247" t="str">
        <f>IFERROR(IF(AND(Q14="Probabilidad",Q15="Probabilidad"),(AA14-(+AA14*T15)),IF(AND(Q14="Impacto",Q15="Probabilidad"),(AA13-(+AA13*T15)),IF(Q15="Impacto",AA14,""))),"")</f>
        <v/>
      </c>
      <c r="Z15" s="30" t="str">
        <f t="shared" si="0"/>
        <v/>
      </c>
      <c r="AA15" s="28" t="str">
        <f t="shared" si="2"/>
        <v/>
      </c>
      <c r="AB15" s="30" t="str">
        <f t="shared" si="3"/>
        <v/>
      </c>
      <c r="AC15" s="28" t="str">
        <f>IFERROR(IF(AND(Q14="Impacto",Q15="Impacto"),(AC14-(+AC14*T15)),IF(AND(Q14="Probabilidad",Q15="Impacto"),(AC13-(+AC13*T15)),IF(Q15="Probabilidad",AC14,""))),"")</f>
        <v/>
      </c>
      <c r="AD15" s="64"/>
      <c r="AE15" s="69"/>
      <c r="AF15" s="64"/>
      <c r="AG15" s="69"/>
      <c r="AH15" s="70"/>
      <c r="AI15" s="254"/>
      <c r="AJ15" s="256"/>
      <c r="AK15" s="249"/>
      <c r="AL15" s="249"/>
      <c r="AM15" s="249"/>
      <c r="AN15" s="249"/>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row>
    <row r="16" spans="1:62" ht="187.5" customHeight="1" x14ac:dyDescent="0.3">
      <c r="A16" s="240">
        <v>2</v>
      </c>
      <c r="B16" s="257"/>
      <c r="C16" s="257" t="s">
        <v>245</v>
      </c>
      <c r="D16" s="243" t="s">
        <v>210</v>
      </c>
      <c r="E16" s="243" t="s">
        <v>219</v>
      </c>
      <c r="F16" s="243" t="s">
        <v>220</v>
      </c>
      <c r="G16" s="258" t="s">
        <v>221</v>
      </c>
      <c r="H16" s="255" t="s">
        <v>222</v>
      </c>
      <c r="I16" s="243" t="s">
        <v>132</v>
      </c>
      <c r="J16" s="63" t="s">
        <v>5</v>
      </c>
      <c r="K16" s="69">
        <f>IF(J16="","",IF(J16="Muy Baja",0.2,IF(J16="Baja",0.4,IF(J16="Media",0.6,IF(J16="Alta",0.8,IF(J16="Muy Alta",1,))))))</f>
        <v>0.8</v>
      </c>
      <c r="L16" s="63" t="s">
        <v>71</v>
      </c>
      <c r="M16" s="69">
        <f>IF(L16="","",IF(L16="Leve",0.2,IF(L16="Menor",0.4,IF(L16="Moderado",0.6,IF(L16="Mayor",0.8,IF(L16="Catastrófico",1,))))))</f>
        <v>1</v>
      </c>
      <c r="N16" s="70" t="str">
        <f>IF(OR(AND(J16="Muy Baja",L16="Leve"),AND(J16="Muy Baja",L16="Menor"),AND(J16="Baja",L16="Leve")),"Bajo",IF(OR(AND(J16="Muy baja",L16="Moderado"),AND(J16="Baja",L16="Menor"),AND(J16="Baja",L16="Moderado"),AND(J16="Media",L16="Leve"),AND(J16="Media",L16="Menor"),AND(J16="Media",L16="Moderado"),AND(J16="Alta",L16="Leve"),AND(J16="Alta",L16="Menor")),"Moderado",IF(OR(AND(J16="Muy Baja",L16="Mayor"),AND(J16="Baja",L16="Mayor"),AND(J16="Media",L16="Mayor"),AND(J16="Alta",L16="Moderado"),AND(J16="Alta",L16="Mayor"),AND(J16="Muy Alta",L16="Leve"),AND(J16="Muy Alta",L16="Menor"),AND(J16="Muy Alta",L16="Moderado"),AND(J16="Muy Alta",L16="Mayor")),"Alto",IF(OR(AND(J16="Muy Baja",L16="Catastrófico"),AND(J16="Baja",L16="Catastrófico"),AND(J16="Media",L16="Catastrófico"),AND(J16="Alta",L16="Catastrófico"),AND(J16="Muy Alta",L16="Catastrófico")),"Extremo",""))))</f>
        <v>Extremo</v>
      </c>
      <c r="O16" s="27">
        <v>1</v>
      </c>
      <c r="P16" s="244" t="s">
        <v>224</v>
      </c>
      <c r="Q16" s="27" t="str">
        <f>IF(OR(R16="Preventivo",R16="Detectivo"),"Probabilidad",IF(R16="Correctivo","Impacto",""))</f>
        <v>Probabilidad</v>
      </c>
      <c r="R16" s="245" t="s">
        <v>13</v>
      </c>
      <c r="S16" s="245" t="s">
        <v>8</v>
      </c>
      <c r="T16" s="28" t="str">
        <f>IF(AND(R16="Preventivo",S16="Automático"),"50%",IF(AND(R16="Preventivo",S16="Manual"),"40%",IF(AND(R16="Detectivo",S16="Automático"),"40%",IF(AND(R16="Detectivo",S16="Manual"),"30%",IF(AND(R16="Correctivo",S16="Automático"),"35%",IF(AND(R16="Correctivo",S16="Manual"),"25%",""))))))</f>
        <v>40%</v>
      </c>
      <c r="U16" s="245" t="s">
        <v>18</v>
      </c>
      <c r="V16" s="245" t="s">
        <v>21</v>
      </c>
      <c r="W16" s="245" t="s">
        <v>101</v>
      </c>
      <c r="X16" s="246" t="s">
        <v>225</v>
      </c>
      <c r="Y16" s="247">
        <f>IFERROR(IF(Q16="Probabilidad",(K16-(+K16*T16)),IF(Q16="Impacto",K16,"")),"")</f>
        <v>0.48</v>
      </c>
      <c r="Z16" s="30" t="str">
        <f t="shared" ref="Z16:Z18" si="4">IFERROR(IF(Y16="","",IF(Y16&lt;=0.2,"Muy Baja",IF(Y16&lt;=0.4,"Baja",IF(Y16&lt;=0.6,"Media",IF(Y16&lt;=0.8,"Alta","Muy Alta"))))),"")</f>
        <v>Media</v>
      </c>
      <c r="AA16" s="28">
        <f>+Y16</f>
        <v>0.48</v>
      </c>
      <c r="AB16" s="30" t="str">
        <f>IFERROR(IF(AC16="","",IF(AC16&lt;=0.2,"Leve",IF(AC16&lt;=0.4,"Menor",IF(AC16&lt;=0.6,"Moderado",IF(AC16&lt;=0.8,"Mayor","Catastrófico"))))),"")</f>
        <v>Catastrófico</v>
      </c>
      <c r="AC16" s="28">
        <f>IFERROR(IF(Q16="Impacto",(M16-(+M16*T16)),IF(Q16="Probabilidad",M16,"")),"")</f>
        <v>1</v>
      </c>
      <c r="AD16" s="63" t="str">
        <f>IFERROR(IF(AE16=0,"",IF(AND(AE16&gt;0,AE16&lt;=0.2),"Muy Baja",IF(AE16&lt;=0.4,"Baja",IF(AE16&lt;=0.6,"Media",IF(AE16&lt;=0.8,"Alta","Muy Alta"))))),"")</f>
        <v>Media</v>
      </c>
      <c r="AE16" s="65">
        <f>MIN(Y16:Y18)</f>
        <v>0.48</v>
      </c>
      <c r="AF16" s="63" t="str">
        <f>IFERROR(IF(AG16=0,"",IF(AND(AG16&gt;0,AG16&lt;=0.2),"Leve",IF(AG16&lt;=0.4,"Menor",IF(AG16&lt;=0.6,"Moderado",IF(AG16&lt;=0.8,"Mayor","Catastrófico"))))),"")</f>
        <v>Catastrófico</v>
      </c>
      <c r="AG16" s="65">
        <f>MIN(AC16:AC18)</f>
        <v>1</v>
      </c>
      <c r="AH16" s="67" t="str">
        <f>IFERROR(IF(OR(AND(AD16="Muy Baja",AF16="Leve"),AND(AD16="Muy Baja",AF16="Menor"),AND(AD16="Baja",AF16="Leve")),"Bajo",IF(OR(AND(AD16="Muy Baja",AF16="Moderado"),AND(AD16="Baja",AF16="Menor"),AND(AD16="Baja",AF16="Moderado"),AND(AD16="Media",AF16="Leve"),AND(AD16="Media",AF16="Menor"),AND(AD16="Media",AF16="Moderado"),AND(AD16="Alta",AF16="Leve"),AND(AD16="Alta",AF16="Menor")),"Moderado",IF(OR(AND(AD16="Muy Baja",AF16="Mayor"),AND(AD16="Baja",AF16="Mayor"),AND(AD16="Media",AF16="Mayor"),AND(AD16="Alta",AF16="Moderado"),AND(AD16="Alta",AF16="Mayor"),AND(AD16="Muy Alta",AF16="Leve"),AND(AD16="Muy Alta",AF16="Menor"),AND(AD16="Muy Alta",AF16="Moderado"),AND(AD16="Muy Alta",AF16="Mayor")),"Alto",IF(OR(AND(AD16="Muy Baja",AF16="Catastrófico"),AND(AD16="Baja",AF16="Catastrófico"),AND(AD16="Media",AF16="Catastrófico"),AND(AD16="Alta",AF16="Catastrófico"),AND(AD16="Muy Alta",AF16="Catastrófico")),"Extremo","")))),"")</f>
        <v>Extremo</v>
      </c>
      <c r="AI16" s="248" t="s">
        <v>108</v>
      </c>
      <c r="AJ16" s="241" t="s">
        <v>217</v>
      </c>
      <c r="AK16" s="249"/>
      <c r="AL16" s="249"/>
      <c r="AM16" s="249"/>
      <c r="AN16" s="249"/>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row>
    <row r="17" spans="1:62" ht="93" customHeight="1" x14ac:dyDescent="0.3">
      <c r="A17" s="240"/>
      <c r="B17" s="257"/>
      <c r="C17" s="257"/>
      <c r="D17" s="253"/>
      <c r="E17" s="253"/>
      <c r="F17" s="253"/>
      <c r="G17" s="259"/>
      <c r="H17" s="255" t="s">
        <v>223</v>
      </c>
      <c r="I17" s="253"/>
      <c r="J17" s="64"/>
      <c r="K17" s="69"/>
      <c r="L17" s="64"/>
      <c r="M17" s="69"/>
      <c r="N17" s="70"/>
      <c r="O17" s="27">
        <v>2</v>
      </c>
      <c r="P17" s="244" t="s">
        <v>235</v>
      </c>
      <c r="Q17" s="27" t="str">
        <f>IF(OR(R17="Preventivo",R17="Detectivo"),"Probabilidad",IF(R17="Correctivo","Impacto",""))</f>
        <v/>
      </c>
      <c r="R17" s="245" t="s">
        <v>176</v>
      </c>
      <c r="S17" s="245" t="s">
        <v>176</v>
      </c>
      <c r="T17" s="28" t="str">
        <f t="shared" ref="T17:T18" si="5">IF(AND(R17="Preventivo",S17="Automático"),"50%",IF(AND(R17="Preventivo",S17="Manual"),"40%",IF(AND(R17="Detectivo",S17="Automático"),"40%",IF(AND(R17="Detectivo",S17="Manual"),"30%",IF(AND(R17="Correctivo",S17="Automático"),"35%",IF(AND(R17="Correctivo",S17="Manual"),"25%",""))))))</f>
        <v/>
      </c>
      <c r="U17" s="245" t="s">
        <v>176</v>
      </c>
      <c r="V17" s="245" t="s">
        <v>176</v>
      </c>
      <c r="W17" s="245" t="s">
        <v>176</v>
      </c>
      <c r="X17" s="246" t="s">
        <v>176</v>
      </c>
      <c r="Y17" s="247" t="str">
        <f>IFERROR(IF(AND(Q16="Probabilidad",Q17="Probabilidad"),(AA16-(+AA16*T17)),IF(Q17="Probabilidad",(K16-(+K16*T17)),IF(Q17="Impacto",AA16,""))),"")</f>
        <v/>
      </c>
      <c r="Z17" s="30" t="str">
        <f t="shared" si="4"/>
        <v/>
      </c>
      <c r="AA17" s="28" t="str">
        <f t="shared" ref="AA17:AA18" si="6">+Y17</f>
        <v/>
      </c>
      <c r="AB17" s="30" t="str">
        <f t="shared" ref="AB17:AB18" si="7">IFERROR(IF(AC17="","",IF(AC17&lt;=0.2,"Leve",IF(AC17&lt;=0.4,"Menor",IF(AC17&lt;=0.6,"Moderado",IF(AC17&lt;=0.8,"Mayor","Catastrófico"))))),"")</f>
        <v/>
      </c>
      <c r="AC17" s="28" t="str">
        <f>IFERROR(IF(AND(Q16="Impacto",Q17="Impacto"),(AC16-(+AC16*T17)),IF(Q17="Impacto",($M$13-(+$M$13*T17)),IF(Q17="Probabilidad",AC16,""))),"")</f>
        <v/>
      </c>
      <c r="AD17" s="64"/>
      <c r="AE17" s="66"/>
      <c r="AF17" s="64"/>
      <c r="AG17" s="66"/>
      <c r="AH17" s="68"/>
      <c r="AI17" s="254"/>
      <c r="AJ17" s="252"/>
      <c r="AK17" s="249"/>
      <c r="AL17" s="249"/>
      <c r="AM17" s="249"/>
      <c r="AN17" s="249"/>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row>
    <row r="18" spans="1:62" ht="93" customHeight="1" x14ac:dyDescent="0.3">
      <c r="A18" s="240"/>
      <c r="B18" s="257"/>
      <c r="C18" s="257"/>
      <c r="D18" s="253"/>
      <c r="E18" s="253"/>
      <c r="F18" s="253"/>
      <c r="G18" s="259"/>
      <c r="H18" s="255" t="s">
        <v>253</v>
      </c>
      <c r="I18" s="253"/>
      <c r="J18" s="64"/>
      <c r="K18" s="69"/>
      <c r="L18" s="64"/>
      <c r="M18" s="69"/>
      <c r="N18" s="70"/>
      <c r="O18" s="27">
        <v>3</v>
      </c>
      <c r="P18" s="244" t="s">
        <v>218</v>
      </c>
      <c r="Q18" s="27" t="str">
        <f>IF(OR(R18="Preventivo",R18="Detectivo"),"Probabilidad",IF(R18="Correctivo","Impacto",""))</f>
        <v/>
      </c>
      <c r="R18" s="245" t="s">
        <v>176</v>
      </c>
      <c r="S18" s="245" t="s">
        <v>176</v>
      </c>
      <c r="T18" s="28" t="str">
        <f t="shared" si="5"/>
        <v/>
      </c>
      <c r="U18" s="245" t="s">
        <v>176</v>
      </c>
      <c r="V18" s="245" t="s">
        <v>176</v>
      </c>
      <c r="W18" s="245" t="s">
        <v>176</v>
      </c>
      <c r="X18" s="246" t="s">
        <v>176</v>
      </c>
      <c r="Y18" s="247" t="str">
        <f>IFERROR(IF(AND(Q17="Probabilidad",Q18="Probabilidad"),(AA17-(+AA17*T18)),IF(AND(Q17="Impacto",Q18="Probabilidad"),(AA16-(+AA16*T18)),IF(Q18="Impacto",AA17,""))),"")</f>
        <v/>
      </c>
      <c r="Z18" s="30" t="str">
        <f t="shared" si="4"/>
        <v/>
      </c>
      <c r="AA18" s="28" t="str">
        <f t="shared" si="6"/>
        <v/>
      </c>
      <c r="AB18" s="30" t="str">
        <f t="shared" si="7"/>
        <v/>
      </c>
      <c r="AC18" s="28" t="str">
        <f>IFERROR(IF(AND(Q17="Impacto",Q18="Impacto"),(AC17-(+AC17*T18)),IF(AND(Q17="Probabilidad",Q18="Impacto"),(AC16-(+AC16*T18)),IF(Q18="Probabilidad",AC17,""))),"")</f>
        <v/>
      </c>
      <c r="AD18" s="64"/>
      <c r="AE18" s="66"/>
      <c r="AF18" s="64"/>
      <c r="AG18" s="66"/>
      <c r="AH18" s="68"/>
      <c r="AI18" s="254"/>
      <c r="AJ18" s="256"/>
      <c r="AK18" s="249"/>
      <c r="AL18" s="249"/>
      <c r="AM18" s="249"/>
      <c r="AN18" s="249"/>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row>
    <row r="19" spans="1:62" ht="115.5" customHeight="1" x14ac:dyDescent="0.3">
      <c r="A19" s="240">
        <v>3</v>
      </c>
      <c r="B19" s="257"/>
      <c r="C19" s="257" t="s">
        <v>244</v>
      </c>
      <c r="D19" s="257" t="s">
        <v>210</v>
      </c>
      <c r="E19" s="257" t="s">
        <v>226</v>
      </c>
      <c r="F19" s="257" t="s">
        <v>227</v>
      </c>
      <c r="G19" s="260" t="s">
        <v>228</v>
      </c>
      <c r="H19" s="255" t="s">
        <v>229</v>
      </c>
      <c r="I19" s="243" t="s">
        <v>132</v>
      </c>
      <c r="J19" s="63" t="s">
        <v>89</v>
      </c>
      <c r="K19" s="69">
        <f>IF(J19="","",IF(J19="Muy Baja",0.2,IF(J19="Baja",0.4,IF(J19="Media",0.6,IF(J19="Alta",0.8,IF(J19="Muy Alta",1,))))))</f>
        <v>0.6</v>
      </c>
      <c r="L19" s="63" t="s">
        <v>71</v>
      </c>
      <c r="M19" s="69">
        <f>IF(L19="","",IF(L19="Leve",0.2,IF(L19="Menor",0.4,IF(L19="Moderado",0.6,IF(L19="Mayor",0.8,IF(L19="Catastrófico",1,))))))</f>
        <v>1</v>
      </c>
      <c r="N19" s="70" t="str">
        <f>IF(OR(AND(J19="Muy Baja",L19="Leve"),AND(J19="Muy Baja",L19="Menor"),AND(J19="Baja",L19="Leve")),"Bajo",IF(OR(AND(J19="Muy baja",L19="Moderado"),AND(J19="Baja",L19="Menor"),AND(J19="Baja",L19="Moderado"),AND(J19="Media",L19="Leve"),AND(J19="Media",L19="Menor"),AND(J19="Media",L19="Moderado"),AND(J19="Alta",L19="Leve"),AND(J19="Alta",L19="Menor")),"Moderado",IF(OR(AND(J19="Muy Baja",L19="Mayor"),AND(J19="Baja",L19="Mayor"),AND(J19="Media",L19="Mayor"),AND(J19="Alta",L19="Moderado"),AND(J19="Alta",L19="Mayor"),AND(J19="Muy Alta",L19="Leve"),AND(J19="Muy Alta",L19="Menor"),AND(J19="Muy Alta",L19="Moderado"),AND(J19="Muy Alta",L19="Mayor")),"Alto",IF(OR(AND(J19="Muy Baja",L19="Catastrófico"),AND(J19="Baja",L19="Catastrófico"),AND(J19="Media",L19="Catastrófico"),AND(J19="Alta",L19="Catastrófico"),AND(J19="Muy Alta",L19="Catastrófico")),"Extremo",""))))</f>
        <v>Extremo</v>
      </c>
      <c r="O19" s="27">
        <v>1</v>
      </c>
      <c r="P19" s="261" t="s">
        <v>233</v>
      </c>
      <c r="Q19" s="27" t="str">
        <f>IF(OR(R19="Preventivo",R19="Detectivo"),"Probabilidad",IF(R19="Correctivo","Impacto",""))</f>
        <v>Probabilidad</v>
      </c>
      <c r="R19" s="245" t="s">
        <v>13</v>
      </c>
      <c r="S19" s="245" t="s">
        <v>8</v>
      </c>
      <c r="T19" s="28" t="str">
        <f>IF(AND(R19="Preventivo",S19="Automático"),"50%",IF(AND(R19="Preventivo",S19="Manual"),"40%",IF(AND(R19="Detectivo",S19="Automático"),"40%",IF(AND(R19="Detectivo",S19="Manual"),"30%",IF(AND(R19="Correctivo",S19="Automático"),"35%",IF(AND(R19="Correctivo",S19="Manual"),"25%",""))))))</f>
        <v>40%</v>
      </c>
      <c r="U19" s="245" t="s">
        <v>18</v>
      </c>
      <c r="V19" s="245" t="s">
        <v>21</v>
      </c>
      <c r="W19" s="245" t="s">
        <v>101</v>
      </c>
      <c r="X19" s="246" t="s">
        <v>234</v>
      </c>
      <c r="Y19" s="247">
        <f>IFERROR(IF(Q19="Probabilidad",(K19-(+K19*T19)),IF(Q19="Impacto",K19,"")),"")</f>
        <v>0.36</v>
      </c>
      <c r="Z19" s="30" t="str">
        <f t="shared" ref="Z19:Z21" si="8">IFERROR(IF(Y19="","",IF(Y19&lt;=0.2,"Muy Baja",IF(Y19&lt;=0.4,"Baja",IF(Y19&lt;=0.6,"Media",IF(Y19&lt;=0.8,"Alta","Muy Alta"))))),"")</f>
        <v>Baja</v>
      </c>
      <c r="AA19" s="28">
        <f>+Y19</f>
        <v>0.36</v>
      </c>
      <c r="AB19" s="30" t="str">
        <f>IFERROR(IF(AC19="","",IF(AC19&lt;=0.2,"Leve",IF(AC19&lt;=0.4,"Menor",IF(AC19&lt;=0.6,"Moderado",IF(AC19&lt;=0.8,"Mayor","Catastrófico"))))),"")</f>
        <v>Catastrófico</v>
      </c>
      <c r="AC19" s="28">
        <f>IFERROR(IF(Q19="Impacto",(M19-(+M19*T19)),IF(Q19="Probabilidad",M19,"")),"")</f>
        <v>1</v>
      </c>
      <c r="AD19" s="63" t="str">
        <f t="shared" ref="AD19" si="9">IFERROR(IF(AE19=0,"",IF(AND(AE19&gt;0,AE19&lt;=0.2),"Muy Baja",IF(AE19&lt;=0.4,"Baja",IF(AE19&lt;=0.6,"Media",IF(AE19&lt;=0.8,"Alta","Muy Alta"))))),"")</f>
        <v>Muy Baja</v>
      </c>
      <c r="AE19" s="65">
        <f>MIN(Y19:Y21)</f>
        <v>0.18</v>
      </c>
      <c r="AF19" s="63" t="str">
        <f t="shared" ref="AF19" si="10">IFERROR(IF(AG19=0,"",IF(AND(AG19&gt;0,AG19&lt;=0.2),"Leve",IF(AG19&lt;=0.4,"Menor",IF(AG19&lt;=0.6,"Moderado",IF(AG19&lt;=0.8,"Mayor","Catastrófico"))))),"")</f>
        <v>Catastrófico</v>
      </c>
      <c r="AG19" s="65">
        <f>MIN(AC19:AC21)</f>
        <v>1</v>
      </c>
      <c r="AH19" s="67" t="str">
        <f t="shared" ref="AH19" si="11">IFERROR(IF(OR(AND(AD19="Muy Baja",AF19="Leve"),AND(AD19="Muy Baja",AF19="Menor"),AND(AD19="Baja",AF19="Leve")),"Bajo",IF(OR(AND(AD19="Muy Baja",AF19="Moderado"),AND(AD19="Baja",AF19="Menor"),AND(AD19="Baja",AF19="Moderado"),AND(AD19="Media",AF19="Leve"),AND(AD19="Media",AF19="Menor"),AND(AD19="Media",AF19="Moderado"),AND(AD19="Alta",AF19="Leve"),AND(AD19="Alta",AF19="Menor")),"Moderado",IF(OR(AND(AD19="Muy Baja",AF19="Mayor"),AND(AD19="Baja",AF19="Mayor"),AND(AD19="Media",AF19="Mayor"),AND(AD19="Alta",AF19="Moderado"),AND(AD19="Alta",AF19="Mayor"),AND(AD19="Muy Alta",AF19="Leve"),AND(AD19="Muy Alta",AF19="Menor"),AND(AD19="Muy Alta",AF19="Moderado"),AND(AD19="Muy Alta",AF19="Mayor")),"Alto",IF(OR(AND(AD19="Muy Baja",AF19="Catastrófico"),AND(AD19="Baja",AF19="Catastrófico"),AND(AD19="Media",AF19="Catastrófico"),AND(AD19="Alta",AF19="Catastrófico"),AND(AD19="Muy Alta",AF19="Catastrófico")),"Extremo","")))),"")</f>
        <v>Extremo</v>
      </c>
      <c r="AI19" s="248" t="s">
        <v>108</v>
      </c>
      <c r="AJ19" s="241" t="s">
        <v>236</v>
      </c>
      <c r="AK19" s="249"/>
      <c r="AL19" s="249"/>
      <c r="AM19" s="249"/>
      <c r="AN19" s="249"/>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row>
    <row r="20" spans="1:62" ht="93" customHeight="1" x14ac:dyDescent="0.3">
      <c r="A20" s="240"/>
      <c r="B20" s="257"/>
      <c r="C20" s="257"/>
      <c r="D20" s="257"/>
      <c r="E20" s="257"/>
      <c r="F20" s="257"/>
      <c r="G20" s="260"/>
      <c r="H20" s="255" t="s">
        <v>230</v>
      </c>
      <c r="I20" s="253"/>
      <c r="J20" s="64"/>
      <c r="K20" s="69"/>
      <c r="L20" s="64"/>
      <c r="M20" s="69"/>
      <c r="N20" s="70"/>
      <c r="O20" s="27">
        <v>2</v>
      </c>
      <c r="P20" s="261" t="s">
        <v>232</v>
      </c>
      <c r="Q20" s="27" t="str">
        <f>IF(OR(R20="Preventivo",R20="Detectivo"),"Probabilidad",IF(R20="Correctivo","Impacto",""))</f>
        <v>Probabilidad</v>
      </c>
      <c r="R20" s="245" t="s">
        <v>13</v>
      </c>
      <c r="S20" s="245" t="s">
        <v>9</v>
      </c>
      <c r="T20" s="28" t="str">
        <f t="shared" ref="T20:T21" si="12">IF(AND(R20="Preventivo",S20="Automático"),"50%",IF(AND(R20="Preventivo",S20="Manual"),"40%",IF(AND(R20="Detectivo",S20="Automático"),"40%",IF(AND(R20="Detectivo",S20="Manual"),"30%",IF(AND(R20="Correctivo",S20="Automático"),"35%",IF(AND(R20="Correctivo",S20="Manual"),"25%",""))))))</f>
        <v>50%</v>
      </c>
      <c r="U20" s="245" t="s">
        <v>18</v>
      </c>
      <c r="V20" s="245" t="s">
        <v>21</v>
      </c>
      <c r="W20" s="245" t="s">
        <v>102</v>
      </c>
      <c r="X20" s="27" t="s">
        <v>176</v>
      </c>
      <c r="Y20" s="247">
        <f>IFERROR(IF(AND(Q19="Probabilidad",Q20="Probabilidad"),(AA19-(+AA19*T20)),IF(Q20="Probabilidad",(K19-(+K19*T20)),IF(Q20="Impacto",AA19,""))),"")</f>
        <v>0.18</v>
      </c>
      <c r="Z20" s="30" t="str">
        <f t="shared" si="8"/>
        <v>Muy Baja</v>
      </c>
      <c r="AA20" s="28">
        <f t="shared" ref="AA20:AA21" si="13">+Y20</f>
        <v>0.18</v>
      </c>
      <c r="AB20" s="30" t="str">
        <f t="shared" ref="AB20:AB21" si="14">IFERROR(IF(AC20="","",IF(AC20&lt;=0.2,"Leve",IF(AC20&lt;=0.4,"Menor",IF(AC20&lt;=0.6,"Moderado",IF(AC20&lt;=0.8,"Mayor","Catastrófico"))))),"")</f>
        <v>Catastrófico</v>
      </c>
      <c r="AC20" s="28">
        <f>IFERROR(IF(AND(Q19="Impacto",Q20="Impacto"),(AC19-(+AC19*T20)),IF(Q20="Impacto",($M$13-(+$M$13*T20)),IF(Q20="Probabilidad",AC19,""))),"")</f>
        <v>1</v>
      </c>
      <c r="AD20" s="64"/>
      <c r="AE20" s="66"/>
      <c r="AF20" s="64"/>
      <c r="AG20" s="66"/>
      <c r="AH20" s="68"/>
      <c r="AI20" s="254"/>
      <c r="AJ20" s="252"/>
      <c r="AK20" s="249"/>
      <c r="AL20" s="249"/>
      <c r="AM20" s="249"/>
      <c r="AN20" s="249"/>
      <c r="AO20" s="188"/>
      <c r="AP20" s="188"/>
      <c r="AQ20" s="188"/>
      <c r="AR20" s="188"/>
      <c r="AS20" s="188"/>
      <c r="AT20" s="188"/>
      <c r="AU20" s="188"/>
      <c r="AV20" s="188"/>
      <c r="AW20" s="188"/>
      <c r="AX20" s="188"/>
      <c r="AY20" s="188"/>
      <c r="AZ20" s="188"/>
      <c r="BA20" s="188"/>
      <c r="BB20" s="188"/>
      <c r="BC20" s="188"/>
      <c r="BD20" s="188"/>
      <c r="BE20" s="188"/>
      <c r="BF20" s="188"/>
      <c r="BG20" s="188"/>
      <c r="BH20" s="188"/>
      <c r="BI20" s="188"/>
      <c r="BJ20" s="188"/>
    </row>
    <row r="21" spans="1:62" ht="93" customHeight="1" x14ac:dyDescent="0.3">
      <c r="A21" s="240"/>
      <c r="B21" s="257"/>
      <c r="C21" s="257"/>
      <c r="D21" s="257"/>
      <c r="E21" s="257"/>
      <c r="F21" s="257"/>
      <c r="G21" s="260"/>
      <c r="H21" s="255" t="s">
        <v>231</v>
      </c>
      <c r="I21" s="253"/>
      <c r="J21" s="64"/>
      <c r="K21" s="69"/>
      <c r="L21" s="64"/>
      <c r="M21" s="69"/>
      <c r="N21" s="70"/>
      <c r="O21" s="27">
        <v>3</v>
      </c>
      <c r="P21" s="244" t="s">
        <v>235</v>
      </c>
      <c r="Q21" s="27" t="str">
        <f>IF(OR(R21="Preventivo",R21="Detectivo"),"Probabilidad",IF(R21="Correctivo","Impacto",""))</f>
        <v/>
      </c>
      <c r="R21" s="245" t="s">
        <v>176</v>
      </c>
      <c r="S21" s="245" t="s">
        <v>176</v>
      </c>
      <c r="T21" s="28" t="str">
        <f t="shared" si="12"/>
        <v/>
      </c>
      <c r="U21" s="245" t="s">
        <v>176</v>
      </c>
      <c r="V21" s="245" t="s">
        <v>176</v>
      </c>
      <c r="W21" s="245" t="s">
        <v>176</v>
      </c>
      <c r="X21" s="246" t="s">
        <v>176</v>
      </c>
      <c r="Y21" s="247" t="str">
        <f>IFERROR(IF(AND(Q20="Probabilidad",Q21="Probabilidad"),(AA20-(+AA20*T21)),IF(AND(Q20="Impacto",Q21="Probabilidad"),(AA19-(+AA19*T21)),IF(Q21="Impacto",AA20,""))),"")</f>
        <v/>
      </c>
      <c r="Z21" s="30" t="str">
        <f t="shared" si="8"/>
        <v/>
      </c>
      <c r="AA21" s="28" t="str">
        <f t="shared" si="13"/>
        <v/>
      </c>
      <c r="AB21" s="30" t="str">
        <f t="shared" si="14"/>
        <v/>
      </c>
      <c r="AC21" s="28" t="str">
        <f>IFERROR(IF(AND(Q20="Impacto",Q21="Impacto"),(AC20-(+AC20*T21)),IF(AND(Q20="Probabilidad",Q21="Impacto"),(AC19-(+AC19*T21)),IF(Q21="Probabilidad",AC20,""))),"")</f>
        <v/>
      </c>
      <c r="AD21" s="64"/>
      <c r="AE21" s="66"/>
      <c r="AF21" s="64"/>
      <c r="AG21" s="66"/>
      <c r="AH21" s="68"/>
      <c r="AI21" s="254"/>
      <c r="AJ21" s="256"/>
      <c r="AK21" s="249"/>
      <c r="AL21" s="249"/>
      <c r="AM21" s="249"/>
      <c r="AN21" s="249"/>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row>
    <row r="22" spans="1:62" ht="151.5" customHeight="1" x14ac:dyDescent="0.3">
      <c r="A22" s="240">
        <v>4</v>
      </c>
      <c r="B22" s="257"/>
      <c r="C22" s="257" t="s">
        <v>243</v>
      </c>
      <c r="D22" s="243" t="s">
        <v>237</v>
      </c>
      <c r="E22" s="243" t="s">
        <v>238</v>
      </c>
      <c r="F22" s="243" t="s">
        <v>239</v>
      </c>
      <c r="G22" s="258" t="s">
        <v>240</v>
      </c>
      <c r="H22" s="255" t="s">
        <v>241</v>
      </c>
      <c r="I22" s="243" t="s">
        <v>132</v>
      </c>
      <c r="J22" s="63" t="s">
        <v>89</v>
      </c>
      <c r="K22" s="69">
        <f>IF(J22="","",IF(J22="Muy Baja",0.2,IF(J22="Baja",0.4,IF(J22="Media",0.6,IF(J22="Alta",0.8,IF(J22="Muy Alta",1,))))))</f>
        <v>0.6</v>
      </c>
      <c r="L22" s="63" t="s">
        <v>71</v>
      </c>
      <c r="M22" s="69">
        <f>IF(L22="","",IF(L22="Leve",0.2,IF(L22="Menor",0.4,IF(L22="Moderado",0.6,IF(L22="Mayor",0.8,IF(L22="Catastrófico",1,))))))</f>
        <v>1</v>
      </c>
      <c r="N22" s="70" t="str">
        <f>IF(OR(AND(J22="Muy Baja",L22="Leve"),AND(J22="Muy Baja",L22="Menor"),AND(J22="Baja",L22="Leve")),"Bajo",IF(OR(AND(J22="Muy baja",L22="Moderado"),AND(J22="Baja",L22="Menor"),AND(J22="Baja",L22="Moderado"),AND(J22="Media",L22="Leve"),AND(J22="Media",L22="Menor"),AND(J22="Media",L22="Moderado"),AND(J22="Alta",L22="Leve"),AND(J22="Alta",L22="Menor")),"Moderado",IF(OR(AND(J22="Muy Baja",L22="Mayor"),AND(J22="Baja",L22="Mayor"),AND(J22="Media",L22="Mayor"),AND(J22="Alta",L22="Moderado"),AND(J22="Alta",L22="Mayor"),AND(J22="Muy Alta",L22="Leve"),AND(J22="Muy Alta",L22="Menor"),AND(J22="Muy Alta",L22="Moderado"),AND(J22="Muy Alta",L22="Mayor")),"Alto",IF(OR(AND(J22="Muy Baja",L22="Catastrófico"),AND(J22="Baja",L22="Catastrófico"),AND(J22="Media",L22="Catastrófico"),AND(J22="Alta",L22="Catastrófico"),AND(J22="Muy Alta",L22="Catastrófico")),"Extremo",""))))</f>
        <v>Extremo</v>
      </c>
      <c r="O22" s="27">
        <v>1</v>
      </c>
      <c r="P22" s="242" t="s">
        <v>247</v>
      </c>
      <c r="Q22" s="27" t="str">
        <f>IF(OR(R22="Preventivo",R22="Detectivo"),"Probabilidad",IF(R22="Correctivo","Impacto",""))</f>
        <v>Probabilidad</v>
      </c>
      <c r="R22" s="245" t="s">
        <v>13</v>
      </c>
      <c r="S22" s="245" t="s">
        <v>8</v>
      </c>
      <c r="T22" s="28" t="str">
        <f>IF(AND(R22="Preventivo",S22="Automático"),"50%",IF(AND(R22="Preventivo",S22="Manual"),"40%",IF(AND(R22="Detectivo",S22="Automático"),"40%",IF(AND(R22="Detectivo",S22="Manual"),"30%",IF(AND(R22="Correctivo",S22="Automático"),"35%",IF(AND(R22="Correctivo",S22="Manual"),"25%",""))))))</f>
        <v>40%</v>
      </c>
      <c r="U22" s="245" t="s">
        <v>19</v>
      </c>
      <c r="V22" s="245" t="s">
        <v>22</v>
      </c>
      <c r="W22" s="245" t="s">
        <v>101</v>
      </c>
      <c r="X22" s="262" t="s">
        <v>249</v>
      </c>
      <c r="Y22" s="247">
        <f>IFERROR(IF(Q22="Probabilidad",(K22-(+K22*T22)),IF(Q22="Impacto",K22,"")),"")</f>
        <v>0.36</v>
      </c>
      <c r="Z22" s="30" t="str">
        <f t="shared" ref="Z22:Z31" si="15">IFERROR(IF(Y22="","",IF(Y22&lt;=0.2,"Muy Baja",IF(Y22&lt;=0.4,"Baja",IF(Y22&lt;=0.6,"Media",IF(Y22&lt;=0.8,"Alta","Muy Alta"))))),"")</f>
        <v>Baja</v>
      </c>
      <c r="AA22" s="28">
        <f>+Y22</f>
        <v>0.36</v>
      </c>
      <c r="AB22" s="30" t="str">
        <f>IFERROR(IF(AC22="","",IF(AC22&lt;=0.2,"Leve",IF(AC22&lt;=0.4,"Menor",IF(AC22&lt;=0.6,"Moderado",IF(AC22&lt;=0.8,"Mayor","Catastrófico"))))),"")</f>
        <v>Catastrófico</v>
      </c>
      <c r="AC22" s="28">
        <f>IFERROR(IF(Q22="Impacto",(M22-(+M22*T22)),IF(Q22="Probabilidad",M22,"")),"")</f>
        <v>1</v>
      </c>
      <c r="AD22" s="63" t="str">
        <f t="shared" ref="AD22" si="16">IFERROR(IF(AE22=0,"",IF(AND(AE22&gt;0,AE22&lt;=0.2),"Muy Baja",IF(AE22&lt;=0.4,"Baja",IF(AE22&lt;=0.6,"Media",IF(AE22&lt;=0.8,"Alta","Muy Alta"))))),"")</f>
        <v>Baja</v>
      </c>
      <c r="AE22" s="65">
        <f>MIN(Y22:Y23)</f>
        <v>0.216</v>
      </c>
      <c r="AF22" s="63" t="str">
        <f t="shared" ref="AF22" si="17">IFERROR(IF(AG22=0,"",IF(AND(AG22&gt;0,AG22&lt;=0.2),"Leve",IF(AG22&lt;=0.4,"Menor",IF(AG22&lt;=0.6,"Moderado",IF(AG22&lt;=0.8,"Mayor","Catastrófico"))))),"")</f>
        <v>Catastrófico</v>
      </c>
      <c r="AG22" s="65">
        <f>MIN(AC22:AC23)</f>
        <v>1</v>
      </c>
      <c r="AH22" s="67" t="str">
        <f t="shared" ref="AH22" si="18">IFERROR(IF(OR(AND(AD22="Muy Baja",AF22="Leve"),AND(AD22="Muy Baja",AF22="Menor"),AND(AD22="Baja",AF22="Leve")),"Bajo",IF(OR(AND(AD22="Muy Baja",AF22="Moderado"),AND(AD22="Baja",AF22="Menor"),AND(AD22="Baja",AF22="Moderado"),AND(AD22="Media",AF22="Leve"),AND(AD22="Media",AF22="Menor"),AND(AD22="Media",AF22="Moderado"),AND(AD22="Alta",AF22="Leve"),AND(AD22="Alta",AF22="Menor")),"Moderado",IF(OR(AND(AD22="Muy Baja",AF22="Mayor"),AND(AD22="Baja",AF22="Mayor"),AND(AD22="Media",AF22="Mayor"),AND(AD22="Alta",AF22="Moderado"),AND(AD22="Alta",AF22="Mayor"),AND(AD22="Muy Alta",AF22="Leve"),AND(AD22="Muy Alta",AF22="Menor"),AND(AD22="Muy Alta",AF22="Moderado"),AND(AD22="Muy Alta",AF22="Mayor")),"Alto",IF(OR(AND(AD22="Muy Baja",AF22="Catastrófico"),AND(AD22="Baja",AF22="Catastrófico"),AND(AD22="Media",AF22="Catastrófico"),AND(AD22="Alta",AF22="Catastrófico"),AND(AD22="Muy Alta",AF22="Catastrófico")),"Extremo","")))),"")</f>
        <v>Extremo</v>
      </c>
      <c r="AI22" s="248" t="s">
        <v>108</v>
      </c>
      <c r="AJ22" s="241" t="s">
        <v>251</v>
      </c>
      <c r="AK22" s="249"/>
      <c r="AL22" s="249"/>
      <c r="AM22" s="249"/>
      <c r="AN22" s="249"/>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row>
    <row r="23" spans="1:62" ht="151.5" customHeight="1" x14ac:dyDescent="0.3">
      <c r="A23" s="240"/>
      <c r="B23" s="257"/>
      <c r="C23" s="257"/>
      <c r="D23" s="253"/>
      <c r="E23" s="253"/>
      <c r="F23" s="253"/>
      <c r="G23" s="259"/>
      <c r="H23" s="255" t="s">
        <v>242</v>
      </c>
      <c r="I23" s="253"/>
      <c r="J23" s="64"/>
      <c r="K23" s="69"/>
      <c r="L23" s="64"/>
      <c r="M23" s="69"/>
      <c r="N23" s="70"/>
      <c r="O23" s="27">
        <v>2</v>
      </c>
      <c r="P23" s="242" t="s">
        <v>248</v>
      </c>
      <c r="Q23" s="27" t="str">
        <f>IF(OR(R23="Preventivo",R23="Detectivo"),"Probabilidad",IF(R23="Correctivo","Impacto",""))</f>
        <v>Probabilidad</v>
      </c>
      <c r="R23" s="245" t="s">
        <v>13</v>
      </c>
      <c r="S23" s="245" t="s">
        <v>8</v>
      </c>
      <c r="T23" s="28" t="str">
        <f t="shared" ref="T23" si="19">IF(AND(R23="Preventivo",S23="Automático"),"50%",IF(AND(R23="Preventivo",S23="Manual"),"40%",IF(AND(R23="Detectivo",S23="Automático"),"40%",IF(AND(R23="Detectivo",S23="Manual"),"30%",IF(AND(R23="Correctivo",S23="Automático"),"35%",IF(AND(R23="Correctivo",S23="Manual"),"25%",""))))))</f>
        <v>40%</v>
      </c>
      <c r="U23" s="245" t="s">
        <v>19</v>
      </c>
      <c r="V23" s="245" t="s">
        <v>21</v>
      </c>
      <c r="W23" s="245" t="s">
        <v>101</v>
      </c>
      <c r="X23" s="262" t="s">
        <v>250</v>
      </c>
      <c r="Y23" s="247">
        <f>IFERROR(IF(AND(Q22="Probabilidad",Q23="Probabilidad"),(AA22-(+AA22*T23)),IF(Q23="Probabilidad",(K22-(+K22*T23)),IF(Q23="Impacto",AA22,""))),"")</f>
        <v>0.216</v>
      </c>
      <c r="Z23" s="30" t="str">
        <f t="shared" si="15"/>
        <v>Baja</v>
      </c>
      <c r="AA23" s="28">
        <f t="shared" ref="AA23" si="20">+Y23</f>
        <v>0.216</v>
      </c>
      <c r="AB23" s="30" t="str">
        <f t="shared" ref="AB23" si="21">IFERROR(IF(AC23="","",IF(AC23&lt;=0.2,"Leve",IF(AC23&lt;=0.4,"Menor",IF(AC23&lt;=0.6,"Moderado",IF(AC23&lt;=0.8,"Mayor","Catastrófico"))))),"")</f>
        <v>Catastrófico</v>
      </c>
      <c r="AC23" s="28">
        <f>IFERROR(IF(AND(Q22="Impacto",Q23="Impacto"),(AC22-(+AC22*T23)),IF(Q23="Impacto",($M$13-(+$M$13*T23)),IF(Q23="Probabilidad",AC22,""))),"")</f>
        <v>1</v>
      </c>
      <c r="AD23" s="64"/>
      <c r="AE23" s="66"/>
      <c r="AF23" s="64"/>
      <c r="AG23" s="66"/>
      <c r="AH23" s="68"/>
      <c r="AI23" s="254"/>
      <c r="AJ23" s="256"/>
      <c r="AK23" s="249"/>
      <c r="AL23" s="249"/>
      <c r="AM23" s="249"/>
      <c r="AN23" s="249"/>
      <c r="AO23" s="188"/>
      <c r="AP23" s="188"/>
      <c r="AQ23" s="188"/>
      <c r="AR23" s="188"/>
      <c r="AS23" s="188"/>
      <c r="AT23" s="188"/>
      <c r="AU23" s="188"/>
      <c r="AV23" s="188"/>
      <c r="AW23" s="188"/>
      <c r="AX23" s="188"/>
      <c r="AY23" s="188"/>
      <c r="AZ23" s="188"/>
      <c r="BA23" s="188"/>
      <c r="BB23" s="188"/>
      <c r="BC23" s="188"/>
      <c r="BD23" s="188"/>
      <c r="BE23" s="188"/>
      <c r="BF23" s="188"/>
      <c r="BG23" s="188"/>
      <c r="BH23" s="188"/>
      <c r="BI23" s="188"/>
      <c r="BJ23" s="188"/>
    </row>
    <row r="24" spans="1:62" ht="163.5" customHeight="1" x14ac:dyDescent="0.3">
      <c r="A24" s="240">
        <v>5</v>
      </c>
      <c r="B24" s="257"/>
      <c r="C24" s="257" t="s">
        <v>278</v>
      </c>
      <c r="D24" s="257" t="s">
        <v>254</v>
      </c>
      <c r="E24" s="257" t="s">
        <v>255</v>
      </c>
      <c r="F24" s="257" t="s">
        <v>256</v>
      </c>
      <c r="G24" s="260" t="s">
        <v>257</v>
      </c>
      <c r="H24" s="255" t="s">
        <v>258</v>
      </c>
      <c r="I24" s="243" t="s">
        <v>132</v>
      </c>
      <c r="J24" s="63" t="s">
        <v>40</v>
      </c>
      <c r="K24" s="69">
        <f>IF(J24="","",IF(J24="Muy Baja",0.2,IF(J24="Baja",0.4,IF(J24="Media",0.6,IF(J24="Alta",0.8,IF(J24="Muy Alta",1,))))))</f>
        <v>0.2</v>
      </c>
      <c r="L24" s="63" t="s">
        <v>71</v>
      </c>
      <c r="M24" s="69">
        <f>IF(L24="","",IF(L24="Leve",0.2,IF(L24="Menor",0.4,IF(L24="Moderado",0.6,IF(L24="Mayor",0.8,IF(L24="Catastrófico",1,))))))</f>
        <v>1</v>
      </c>
      <c r="N24" s="70" t="str">
        <f>IF(OR(AND(J24="Muy Baja",L24="Leve"),AND(J24="Muy Baja",L24="Menor"),AND(J24="Baja",L24="Leve")),"Bajo",IF(OR(AND(J24="Muy baja",L24="Moderado"),AND(J24="Baja",L24="Menor"),AND(J24="Baja",L24="Moderado"),AND(J24="Media",L24="Leve"),AND(J24="Media",L24="Menor"),AND(J24="Media",L24="Moderado"),AND(J24="Alta",L24="Leve"),AND(J24="Alta",L24="Menor")),"Moderado",IF(OR(AND(J24="Muy Baja",L24="Mayor"),AND(J24="Baja",L24="Mayor"),AND(J24="Media",L24="Mayor"),AND(J24="Alta",L24="Moderado"),AND(J24="Alta",L24="Mayor"),AND(J24="Muy Alta",L24="Leve"),AND(J24="Muy Alta",L24="Menor"),AND(J24="Muy Alta",L24="Moderado"),AND(J24="Muy Alta",L24="Mayor")),"Alto",IF(OR(AND(J24="Muy Baja",L24="Catastrófico"),AND(J24="Baja",L24="Catastrófico"),AND(J24="Media",L24="Catastrófico"),AND(J24="Alta",L24="Catastrófico"),AND(J24="Muy Alta",L24="Catastrófico")),"Extremo",""))))</f>
        <v>Extremo</v>
      </c>
      <c r="O24" s="27">
        <v>1</v>
      </c>
      <c r="P24" s="242" t="s">
        <v>261</v>
      </c>
      <c r="Q24" s="27" t="str">
        <f t="shared" ref="Q24:Q31" si="22">IF(OR(R24="Preventivo",R24="Detectivo"),"Probabilidad",IF(R24="Correctivo","Impacto",""))</f>
        <v>Probabilidad</v>
      </c>
      <c r="R24" s="245" t="s">
        <v>13</v>
      </c>
      <c r="S24" s="245" t="s">
        <v>8</v>
      </c>
      <c r="T24" s="28" t="str">
        <f>IF(AND(R24="Preventivo",S24="Automático"),"50%",IF(AND(R24="Preventivo",S24="Manual"),"40%",IF(AND(R24="Detectivo",S24="Automático"),"40%",IF(AND(R24="Detectivo",S24="Manual"),"30%",IF(AND(R24="Correctivo",S24="Automático"),"35%",IF(AND(R24="Correctivo",S24="Manual"),"25%",""))))))</f>
        <v>40%</v>
      </c>
      <c r="U24" s="245" t="s">
        <v>18</v>
      </c>
      <c r="V24" s="245" t="s">
        <v>21</v>
      </c>
      <c r="W24" s="245" t="s">
        <v>101</v>
      </c>
      <c r="X24" s="262" t="s">
        <v>259</v>
      </c>
      <c r="Y24" s="247">
        <f>IFERROR(IF(Q24="Probabilidad",(K24-(+K24*T24)),IF(Q24="Impacto",K24,"")),"")</f>
        <v>0.12</v>
      </c>
      <c r="Z24" s="30" t="str">
        <f t="shared" si="15"/>
        <v>Muy Baja</v>
      </c>
      <c r="AA24" s="28">
        <f>+Y24</f>
        <v>0.12</v>
      </c>
      <c r="AB24" s="30" t="str">
        <f>IFERROR(IF(AC24="","",IF(AC24&lt;=0.2,"Leve",IF(AC24&lt;=0.4,"Menor",IF(AC24&lt;=0.6,"Moderado",IF(AC24&lt;=0.8,"Mayor","Catastrófico"))))),"")</f>
        <v>Catastrófico</v>
      </c>
      <c r="AC24" s="28">
        <f>IFERROR(IF(Q24="Impacto",(M24-(+M24*T24)),IF(Q24="Probabilidad",M24,"")),"")</f>
        <v>1</v>
      </c>
      <c r="AD24" s="63" t="str">
        <f t="shared" ref="AD24" si="23">IFERROR(IF(AE24=0,"",IF(AND(AE24&gt;0,AE24&lt;=0.2),"Muy Baja",IF(AE24&lt;=0.4,"Baja",IF(AE24&lt;=0.6,"Media",IF(AE24&lt;=0.8,"Alta","Muy Alta"))))),"")</f>
        <v>Muy Baja</v>
      </c>
      <c r="AE24" s="65">
        <f>MIN(Y24:Y26)</f>
        <v>0.12</v>
      </c>
      <c r="AF24" s="63" t="str">
        <f t="shared" ref="AF24" si="24">IFERROR(IF(AG24=0,"",IF(AND(AG24&gt;0,AG24&lt;=0.2),"Leve",IF(AG24&lt;=0.4,"Menor",IF(AG24&lt;=0.6,"Moderado",IF(AG24&lt;=0.8,"Mayor","Catastrófico"))))),"")</f>
        <v>Catastrófico</v>
      </c>
      <c r="AG24" s="65">
        <f>MIN(AC24:AC26)</f>
        <v>1</v>
      </c>
      <c r="AH24" s="67" t="str">
        <f t="shared" ref="AH24" si="25">IFERROR(IF(OR(AND(AD24="Muy Baja",AF24="Leve"),AND(AD24="Muy Baja",AF24="Menor"),AND(AD24="Baja",AF24="Leve")),"Bajo",IF(OR(AND(AD24="Muy Baja",AF24="Moderado"),AND(AD24="Baja",AF24="Menor"),AND(AD24="Baja",AF24="Moderado"),AND(AD24="Media",AF24="Leve"),AND(AD24="Media",AF24="Menor"),AND(AD24="Media",AF24="Moderado"),AND(AD24="Alta",AF24="Leve"),AND(AD24="Alta",AF24="Menor")),"Moderado",IF(OR(AND(AD24="Muy Baja",AF24="Mayor"),AND(AD24="Baja",AF24="Mayor"),AND(AD24="Media",AF24="Mayor"),AND(AD24="Alta",AF24="Moderado"),AND(AD24="Alta",AF24="Mayor"),AND(AD24="Muy Alta",AF24="Leve"),AND(AD24="Muy Alta",AF24="Menor"),AND(AD24="Muy Alta",AF24="Moderado"),AND(AD24="Muy Alta",AF24="Mayor")),"Alto",IF(OR(AND(AD24="Muy Baja",AF24="Catastrófico"),AND(AD24="Baja",AF24="Catastrófico"),AND(AD24="Media",AF24="Catastrófico"),AND(AD24="Alta",AF24="Catastrófico"),AND(AD24="Muy Alta",AF24="Catastrófico")),"Extremo","")))),"")</f>
        <v>Extremo</v>
      </c>
      <c r="AI24" s="248" t="s">
        <v>108</v>
      </c>
      <c r="AJ24" s="241" t="s">
        <v>217</v>
      </c>
      <c r="AK24" s="249"/>
      <c r="AL24" s="249"/>
      <c r="AM24" s="249"/>
      <c r="AN24" s="249"/>
      <c r="AO24" s="188"/>
      <c r="AP24" s="188"/>
      <c r="AQ24" s="188"/>
      <c r="AR24" s="188"/>
      <c r="AS24" s="188"/>
      <c r="AT24" s="188"/>
      <c r="AU24" s="188"/>
      <c r="AV24" s="188"/>
      <c r="AW24" s="188"/>
      <c r="AX24" s="188"/>
      <c r="AY24" s="188"/>
      <c r="AZ24" s="188"/>
      <c r="BA24" s="188"/>
      <c r="BB24" s="188"/>
      <c r="BC24" s="188"/>
      <c r="BD24" s="188"/>
      <c r="BE24" s="188"/>
      <c r="BF24" s="188"/>
      <c r="BG24" s="188"/>
      <c r="BH24" s="188"/>
      <c r="BI24" s="188"/>
      <c r="BJ24" s="188"/>
    </row>
    <row r="25" spans="1:62" ht="63.75" customHeight="1" x14ac:dyDescent="0.3">
      <c r="A25" s="240"/>
      <c r="B25" s="257"/>
      <c r="C25" s="257"/>
      <c r="D25" s="257"/>
      <c r="E25" s="257"/>
      <c r="F25" s="257"/>
      <c r="G25" s="260"/>
      <c r="H25" s="255" t="s">
        <v>260</v>
      </c>
      <c r="I25" s="253"/>
      <c r="J25" s="64"/>
      <c r="K25" s="69"/>
      <c r="L25" s="64"/>
      <c r="M25" s="69"/>
      <c r="N25" s="70"/>
      <c r="O25" s="27">
        <v>2</v>
      </c>
      <c r="P25" s="244" t="s">
        <v>235</v>
      </c>
      <c r="Q25" s="27" t="str">
        <f t="shared" si="22"/>
        <v/>
      </c>
      <c r="R25" s="245" t="s">
        <v>176</v>
      </c>
      <c r="S25" s="245" t="s">
        <v>176</v>
      </c>
      <c r="T25" s="28" t="str">
        <f t="shared" ref="T25:T26" si="26">IF(AND(R25="Preventivo",S25="Automático"),"50%",IF(AND(R25="Preventivo",S25="Manual"),"40%",IF(AND(R25="Detectivo",S25="Automático"),"40%",IF(AND(R25="Detectivo",S25="Manual"),"30%",IF(AND(R25="Correctivo",S25="Automático"),"35%",IF(AND(R25="Correctivo",S25="Manual"),"25%",""))))))</f>
        <v/>
      </c>
      <c r="U25" s="245" t="s">
        <v>176</v>
      </c>
      <c r="V25" s="245" t="s">
        <v>176</v>
      </c>
      <c r="W25" s="245" t="s">
        <v>176</v>
      </c>
      <c r="X25" s="262" t="s">
        <v>176</v>
      </c>
      <c r="Y25" s="247" t="str">
        <f>IFERROR(IF(AND(Q24="Probabilidad",Q25="Probabilidad"),(AA24-(+AA24*T25)),IF(Q25="Probabilidad",(K24-(+K24*T25)),IF(Q25="Impacto",AA24,""))),"")</f>
        <v/>
      </c>
      <c r="Z25" s="30" t="str">
        <f t="shared" si="15"/>
        <v/>
      </c>
      <c r="AA25" s="28" t="str">
        <f t="shared" ref="AA25:AA26" si="27">+Y25</f>
        <v/>
      </c>
      <c r="AB25" s="30" t="str">
        <f t="shared" ref="AB25:AB26" si="28">IFERROR(IF(AC25="","",IF(AC25&lt;=0.2,"Leve",IF(AC25&lt;=0.4,"Menor",IF(AC25&lt;=0.6,"Moderado",IF(AC25&lt;=0.8,"Mayor","Catastrófico"))))),"")</f>
        <v/>
      </c>
      <c r="AC25" s="28" t="str">
        <f>IFERROR(IF(AND(Q24="Impacto",Q25="Impacto"),(AC24-(+AC24*T25)),IF(Q25="Impacto",($M$15-(+$M$15*T25)),IF(Q25="Probabilidad",AC24,""))),"")</f>
        <v/>
      </c>
      <c r="AD25" s="64"/>
      <c r="AE25" s="66"/>
      <c r="AF25" s="64"/>
      <c r="AG25" s="66"/>
      <c r="AH25" s="68"/>
      <c r="AI25" s="254"/>
      <c r="AJ25" s="252"/>
      <c r="AK25" s="249"/>
      <c r="AL25" s="249"/>
      <c r="AM25" s="249"/>
      <c r="AN25" s="249"/>
      <c r="AO25" s="188"/>
      <c r="AP25" s="188"/>
      <c r="AQ25" s="188"/>
      <c r="AR25" s="188"/>
      <c r="AS25" s="188"/>
      <c r="AT25" s="188"/>
      <c r="AU25" s="188"/>
      <c r="AV25" s="188"/>
      <c r="AW25" s="188"/>
      <c r="AX25" s="188"/>
      <c r="AY25" s="188"/>
      <c r="AZ25" s="188"/>
      <c r="BA25" s="188"/>
      <c r="BB25" s="188"/>
      <c r="BC25" s="188"/>
      <c r="BD25" s="188"/>
      <c r="BE25" s="188"/>
      <c r="BF25" s="188"/>
      <c r="BG25" s="188"/>
      <c r="BH25" s="188"/>
      <c r="BI25" s="188"/>
      <c r="BJ25" s="188"/>
    </row>
    <row r="26" spans="1:62" ht="63.75" customHeight="1" x14ac:dyDescent="0.3">
      <c r="A26" s="240"/>
      <c r="B26" s="257"/>
      <c r="C26" s="257"/>
      <c r="D26" s="257"/>
      <c r="E26" s="257"/>
      <c r="F26" s="257"/>
      <c r="G26" s="260"/>
      <c r="H26" s="255" t="s">
        <v>253</v>
      </c>
      <c r="I26" s="253"/>
      <c r="J26" s="64"/>
      <c r="K26" s="69"/>
      <c r="L26" s="64"/>
      <c r="M26" s="69"/>
      <c r="N26" s="70"/>
      <c r="O26" s="27">
        <v>3</v>
      </c>
      <c r="P26" s="244" t="s">
        <v>218</v>
      </c>
      <c r="Q26" s="27" t="str">
        <f t="shared" si="22"/>
        <v/>
      </c>
      <c r="R26" s="245" t="s">
        <v>176</v>
      </c>
      <c r="S26" s="245" t="s">
        <v>176</v>
      </c>
      <c r="T26" s="28" t="str">
        <f t="shared" si="26"/>
        <v/>
      </c>
      <c r="U26" s="245" t="s">
        <v>176</v>
      </c>
      <c r="V26" s="245" t="s">
        <v>176</v>
      </c>
      <c r="W26" s="245" t="s">
        <v>176</v>
      </c>
      <c r="X26" s="262" t="s">
        <v>176</v>
      </c>
      <c r="Y26" s="247" t="str">
        <f>IFERROR(IF(AND(Q25="Probabilidad",Q26="Probabilidad"),(AA25-(+AA25*T26)),IF(AND(Q25="Impacto",Q26="Probabilidad"),(AA24-(+AA24*T26)),IF(Q26="Impacto",AA25,""))),"")</f>
        <v/>
      </c>
      <c r="Z26" s="30" t="str">
        <f t="shared" si="15"/>
        <v/>
      </c>
      <c r="AA26" s="28" t="str">
        <f t="shared" si="27"/>
        <v/>
      </c>
      <c r="AB26" s="30" t="str">
        <f t="shared" si="28"/>
        <v/>
      </c>
      <c r="AC26" s="28" t="str">
        <f>IFERROR(IF(AND(Q25="Impacto",Q26="Impacto"),(AC25-(+AC25*T26)),IF(AND(Q25="Probabilidad",Q26="Impacto"),(AC24-(+AC24*T26)),IF(Q26="Probabilidad",AC25,""))),"")</f>
        <v/>
      </c>
      <c r="AD26" s="64"/>
      <c r="AE26" s="66"/>
      <c r="AF26" s="64"/>
      <c r="AG26" s="66"/>
      <c r="AH26" s="68"/>
      <c r="AI26" s="263"/>
      <c r="AJ26" s="256"/>
      <c r="AK26" s="249"/>
      <c r="AL26" s="249"/>
      <c r="AM26" s="249"/>
      <c r="AN26" s="249"/>
      <c r="AO26" s="188"/>
      <c r="AP26" s="188"/>
      <c r="AQ26" s="188"/>
      <c r="AR26" s="188"/>
      <c r="AS26" s="188"/>
      <c r="AT26" s="188"/>
      <c r="AU26" s="188"/>
      <c r="AV26" s="188"/>
      <c r="AW26" s="188"/>
      <c r="AX26" s="188"/>
      <c r="AY26" s="188"/>
      <c r="AZ26" s="188"/>
      <c r="BA26" s="188"/>
      <c r="BB26" s="188"/>
      <c r="BC26" s="188"/>
      <c r="BD26" s="188"/>
      <c r="BE26" s="188"/>
      <c r="BF26" s="188"/>
      <c r="BG26" s="188"/>
      <c r="BH26" s="188"/>
      <c r="BI26" s="188"/>
      <c r="BJ26" s="188"/>
    </row>
    <row r="27" spans="1:62" ht="70.5" customHeight="1" x14ac:dyDescent="0.3">
      <c r="A27" s="240">
        <v>6</v>
      </c>
      <c r="B27" s="257"/>
      <c r="C27" s="257" t="s">
        <v>277</v>
      </c>
      <c r="D27" s="257" t="s">
        <v>210</v>
      </c>
      <c r="E27" s="257" t="s">
        <v>262</v>
      </c>
      <c r="F27" s="257" t="s">
        <v>263</v>
      </c>
      <c r="G27" s="260" t="s">
        <v>264</v>
      </c>
      <c r="H27" s="255" t="s">
        <v>265</v>
      </c>
      <c r="I27" s="243" t="s">
        <v>132</v>
      </c>
      <c r="J27" s="63" t="s">
        <v>5</v>
      </c>
      <c r="K27" s="69">
        <f>IF(J27="","",IF(J27="Muy Baja",0.2,IF(J27="Baja",0.4,IF(J27="Media",0.6,IF(J27="Alta",0.8,IF(J27="Muy Alta",1,))))))</f>
        <v>0.8</v>
      </c>
      <c r="L27" s="63" t="s">
        <v>71</v>
      </c>
      <c r="M27" s="69">
        <f>IF(L27="","",IF(L27="Leve",0.2,IF(L27="Menor",0.4,IF(L27="Moderado",0.6,IF(L27="Mayor",0.8,IF(L27="Catastrófico",1,))))))</f>
        <v>1</v>
      </c>
      <c r="N27" s="70" t="str">
        <f>IF(OR(AND(J27="Muy Baja",L27="Leve"),AND(J27="Muy Baja",L27="Menor"),AND(J27="Baja",L27="Leve")),"Bajo",IF(OR(AND(J27="Muy baja",L27="Moderado"),AND(J27="Baja",L27="Menor"),AND(J27="Baja",L27="Moderado"),AND(J27="Media",L27="Leve"),AND(J27="Media",L27="Menor"),AND(J27="Media",L27="Moderado"),AND(J27="Alta",L27="Leve"),AND(J27="Alta",L27="Menor")),"Moderado",IF(OR(AND(J27="Muy Baja",L27="Mayor"),AND(J27="Baja",L27="Mayor"),AND(J27="Media",L27="Mayor"),AND(J27="Alta",L27="Moderado"),AND(J27="Alta",L27="Mayor"),AND(J27="Muy Alta",L27="Leve"),AND(J27="Muy Alta",L27="Menor"),AND(J27="Muy Alta",L27="Moderado"),AND(J27="Muy Alta",L27="Mayor")),"Alto",IF(OR(AND(J27="Muy Baja",L27="Catastrófico"),AND(J27="Baja",L27="Catastrófico"),AND(J27="Media",L27="Catastrófico"),AND(J27="Alta",L27="Catastrófico"),AND(J27="Muy Alta",L27="Catastrófico")),"Extremo",""))))</f>
        <v>Extremo</v>
      </c>
      <c r="O27" s="27">
        <v>1</v>
      </c>
      <c r="P27" s="255" t="s">
        <v>266</v>
      </c>
      <c r="Q27" s="27" t="str">
        <f t="shared" si="22"/>
        <v>Probabilidad</v>
      </c>
      <c r="R27" s="245" t="s">
        <v>13</v>
      </c>
      <c r="S27" s="245" t="s">
        <v>8</v>
      </c>
      <c r="T27" s="28" t="str">
        <f>IF(AND(R27="Preventivo",S27="Automático"),"50%",IF(AND(R27="Preventivo",S27="Manual"),"40%",IF(AND(R27="Detectivo",S27="Automático"),"40%",IF(AND(R27="Detectivo",S27="Manual"),"30%",IF(AND(R27="Correctivo",S27="Automático"),"35%",IF(AND(R27="Correctivo",S27="Manual"),"25%",""))))))</f>
        <v>40%</v>
      </c>
      <c r="U27" s="245" t="s">
        <v>19</v>
      </c>
      <c r="V27" s="245" t="s">
        <v>22</v>
      </c>
      <c r="W27" s="245" t="s">
        <v>102</v>
      </c>
      <c r="X27" s="27" t="s">
        <v>176</v>
      </c>
      <c r="Y27" s="247">
        <f>IFERROR(IF(Q27="Probabilidad",(K27-(+K27*T27)),IF(Q27="Impacto",K27,"")),"")</f>
        <v>0.48</v>
      </c>
      <c r="Z27" s="30" t="str">
        <f t="shared" si="15"/>
        <v>Media</v>
      </c>
      <c r="AA27" s="28">
        <f>+Y27</f>
        <v>0.48</v>
      </c>
      <c r="AB27" s="30" t="str">
        <f>IFERROR(IF(AC27="","",IF(AC27&lt;=0.2,"Leve",IF(AC27&lt;=0.4,"Menor",IF(AC27&lt;=0.6,"Moderado",IF(AC27&lt;=0.8,"Mayor","Catastrófico"))))),"")</f>
        <v>Catastrófico</v>
      </c>
      <c r="AC27" s="28">
        <f>IFERROR(IF(Q27="Impacto",(M27-(+M27*T27)),IF(Q27="Probabilidad",M27,"")),"")</f>
        <v>1</v>
      </c>
      <c r="AD27" s="63" t="str">
        <f>IFERROR(IF(AE27=0,"",IF(AND(AE27&gt;0,AE27&lt;=0.2),"Muy Baja",IF(AE27&lt;=0.4,"Baja",IF(AE27&lt;=0.6,"Media",IF(AE27&lt;=0.8,"Alta","Muy Alta"))))),"")</f>
        <v>Baja</v>
      </c>
      <c r="AE27" s="65">
        <f>MIN(Y27:Y31)</f>
        <v>0.2016</v>
      </c>
      <c r="AF27" s="63" t="str">
        <f>IFERROR(IF(AG27=0,"",IF(AND(AG27&gt;0,AG27&lt;=0.2),"Leve",IF(AG27&lt;=0.4,"Menor",IF(AG27&lt;=0.6,"Moderado",IF(AG27&lt;=0.8,"Mayor","Catastrófico"))))),"")</f>
        <v>Catastrófico</v>
      </c>
      <c r="AG27" s="65">
        <f>MIN(AC27:AC31)</f>
        <v>1</v>
      </c>
      <c r="AH27" s="67" t="str">
        <f>IFERROR(IF(OR(AND(AD27="Muy Baja",AF27="Leve"),AND(AD27="Muy Baja",AF27="Menor"),AND(AD27="Baja",AF27="Leve")),"Bajo",IF(OR(AND(AD27="Muy Baja",AF27="Moderado"),AND(AD27="Baja",AF27="Menor"),AND(AD27="Baja",AF27="Moderado"),AND(AD27="Media",AF27="Leve"),AND(AD27="Media",AF27="Menor"),AND(AD27="Media",AF27="Moderado"),AND(AD27="Alta",AF27="Leve"),AND(AD27="Alta",AF27="Menor")),"Moderado",IF(OR(AND(AD27="Muy Baja",AF27="Mayor"),AND(AD27="Baja",AF27="Mayor"),AND(AD27="Media",AF27="Mayor"),AND(AD27="Alta",AF27="Moderado"),AND(AD27="Alta",AF27="Mayor"),AND(AD27="Muy Alta",AF27="Leve"),AND(AD27="Muy Alta",AF27="Menor"),AND(AD27="Muy Alta",AF27="Moderado"),AND(AD27="Muy Alta",AF27="Mayor")),"Alto",IF(OR(AND(AD27="Muy Baja",AF27="Catastrófico"),AND(AD27="Baja",AF27="Catastrófico"),AND(AD27="Media",AF27="Catastrófico"),AND(AD27="Alta",AF27="Catastrófico"),AND(AD27="Muy Alta",AF27="Catastrófico")),"Extremo","")))),"")</f>
        <v>Extremo</v>
      </c>
      <c r="AI27" s="248" t="s">
        <v>108</v>
      </c>
      <c r="AJ27" s="264" t="s">
        <v>267</v>
      </c>
      <c r="AK27" s="249"/>
      <c r="AL27" s="249"/>
      <c r="AM27" s="249"/>
      <c r="AN27" s="249"/>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row>
    <row r="28" spans="1:62" ht="70.5" customHeight="1" x14ac:dyDescent="0.3">
      <c r="A28" s="240"/>
      <c r="B28" s="257"/>
      <c r="C28" s="257"/>
      <c r="D28" s="257"/>
      <c r="E28" s="257"/>
      <c r="F28" s="257"/>
      <c r="G28" s="260"/>
      <c r="H28" s="255" t="s">
        <v>268</v>
      </c>
      <c r="I28" s="253"/>
      <c r="J28" s="64"/>
      <c r="K28" s="69"/>
      <c r="L28" s="64"/>
      <c r="M28" s="69"/>
      <c r="N28" s="70"/>
      <c r="O28" s="27">
        <v>2</v>
      </c>
      <c r="P28" s="255" t="s">
        <v>269</v>
      </c>
      <c r="Q28" s="27" t="str">
        <f t="shared" si="22"/>
        <v>Probabilidad</v>
      </c>
      <c r="R28" s="245" t="s">
        <v>13</v>
      </c>
      <c r="S28" s="245" t="s">
        <v>8</v>
      </c>
      <c r="T28" s="28" t="str">
        <f t="shared" ref="T28:T31" si="29">IF(AND(R28="Preventivo",S28="Automático"),"50%",IF(AND(R28="Preventivo",S28="Manual"),"40%",IF(AND(R28="Detectivo",S28="Automático"),"40%",IF(AND(R28="Detectivo",S28="Manual"),"30%",IF(AND(R28="Correctivo",S28="Automático"),"35%",IF(AND(R28="Correctivo",S28="Manual"),"25%",""))))))</f>
        <v>40%</v>
      </c>
      <c r="U28" s="245" t="s">
        <v>18</v>
      </c>
      <c r="V28" s="245" t="s">
        <v>22</v>
      </c>
      <c r="W28" s="245" t="s">
        <v>101</v>
      </c>
      <c r="X28" s="265" t="s">
        <v>270</v>
      </c>
      <c r="Y28" s="247">
        <f>IFERROR(IF(AND(Q27="Probabilidad",Q28="Probabilidad"),(AA27-(+AA27*T28)),IF(Q28="Probabilidad",(K27-(+K27*T28)),IF(Q28="Impacto",AA27,""))),"")</f>
        <v>0.28799999999999998</v>
      </c>
      <c r="Z28" s="30" t="str">
        <f t="shared" si="15"/>
        <v>Baja</v>
      </c>
      <c r="AA28" s="28">
        <f t="shared" ref="AA28:AA31" si="30">+Y28</f>
        <v>0.28799999999999998</v>
      </c>
      <c r="AB28" s="30" t="str">
        <f t="shared" ref="AB28:AB31" si="31">IFERROR(IF(AC28="","",IF(AC28&lt;=0.2,"Leve",IF(AC28&lt;=0.4,"Menor",IF(AC28&lt;=0.6,"Moderado",IF(AC28&lt;=0.8,"Mayor","Catastrófico"))))),"")</f>
        <v>Catastrófico</v>
      </c>
      <c r="AC28" s="28">
        <f>IFERROR(IF(AND(Q27="Impacto",Q28="Impacto"),(AC27-(+AC27*T28)),IF(Q28="Impacto",($M$15-(+$M$15*T28)),IF(Q28="Probabilidad",AC27,""))),"")</f>
        <v>1</v>
      </c>
      <c r="AD28" s="64"/>
      <c r="AE28" s="66"/>
      <c r="AF28" s="64"/>
      <c r="AG28" s="66"/>
      <c r="AH28" s="68"/>
      <c r="AI28" s="254"/>
      <c r="AJ28" s="264"/>
      <c r="AK28" s="249"/>
      <c r="AL28" s="249"/>
      <c r="AM28" s="249"/>
      <c r="AN28" s="249"/>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row>
    <row r="29" spans="1:62" ht="70.5" customHeight="1" x14ac:dyDescent="0.3">
      <c r="A29" s="240"/>
      <c r="B29" s="257"/>
      <c r="C29" s="257"/>
      <c r="D29" s="257"/>
      <c r="E29" s="257"/>
      <c r="F29" s="257"/>
      <c r="G29" s="260"/>
      <c r="H29" s="255" t="s">
        <v>271</v>
      </c>
      <c r="I29" s="253"/>
      <c r="J29" s="64"/>
      <c r="K29" s="69"/>
      <c r="L29" s="64"/>
      <c r="M29" s="69"/>
      <c r="N29" s="70"/>
      <c r="O29" s="27">
        <v>3</v>
      </c>
      <c r="P29" s="255" t="s">
        <v>272</v>
      </c>
      <c r="Q29" s="27" t="str">
        <f t="shared" si="22"/>
        <v>Probabilidad</v>
      </c>
      <c r="R29" s="245" t="s">
        <v>14</v>
      </c>
      <c r="S29" s="245" t="s">
        <v>8</v>
      </c>
      <c r="T29" s="28" t="str">
        <f t="shared" si="29"/>
        <v>30%</v>
      </c>
      <c r="U29" s="245" t="s">
        <v>18</v>
      </c>
      <c r="V29" s="245" t="s">
        <v>21</v>
      </c>
      <c r="W29" s="245" t="s">
        <v>101</v>
      </c>
      <c r="X29" s="265" t="s">
        <v>273</v>
      </c>
      <c r="Y29" s="247">
        <f>IFERROR(IF(AND(Q28="Probabilidad",Q29="Probabilidad"),(AA28-(+AA28*T29)),IF(AND(Q28="Impacto",Q29="Probabilidad"),(AA27-(+AA27*T29)),IF(Q29="Impacto",AA28,""))),"")</f>
        <v>0.2016</v>
      </c>
      <c r="Z29" s="30" t="str">
        <f t="shared" si="15"/>
        <v>Baja</v>
      </c>
      <c r="AA29" s="28">
        <f t="shared" si="30"/>
        <v>0.2016</v>
      </c>
      <c r="AB29" s="30" t="str">
        <f t="shared" si="31"/>
        <v>Catastrófico</v>
      </c>
      <c r="AC29" s="28">
        <f>IFERROR(IF(AND(Q28="Impacto",Q29="Impacto"),(AC28-(+AC28*T29)),IF(AND(Q28="Probabilidad",Q29="Impacto"),(AC27-(+AC27*T29)),IF(Q29="Probabilidad",AC28,""))),"")</f>
        <v>1</v>
      </c>
      <c r="AD29" s="64"/>
      <c r="AE29" s="66"/>
      <c r="AF29" s="64"/>
      <c r="AG29" s="66"/>
      <c r="AH29" s="68"/>
      <c r="AI29" s="254"/>
      <c r="AJ29" s="264"/>
      <c r="AK29" s="249"/>
      <c r="AL29" s="249"/>
      <c r="AM29" s="249"/>
      <c r="AN29" s="249"/>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row>
    <row r="30" spans="1:62" ht="70.5" customHeight="1" x14ac:dyDescent="0.3">
      <c r="A30" s="240"/>
      <c r="B30" s="257"/>
      <c r="C30" s="257"/>
      <c r="D30" s="257"/>
      <c r="E30" s="257"/>
      <c r="F30" s="257"/>
      <c r="G30" s="260"/>
      <c r="H30" s="255" t="s">
        <v>274</v>
      </c>
      <c r="I30" s="253"/>
      <c r="J30" s="64"/>
      <c r="K30" s="69"/>
      <c r="L30" s="64"/>
      <c r="M30" s="69"/>
      <c r="N30" s="70"/>
      <c r="O30" s="27">
        <v>4</v>
      </c>
      <c r="P30" s="266" t="s">
        <v>275</v>
      </c>
      <c r="Q30" s="27" t="str">
        <f t="shared" si="22"/>
        <v/>
      </c>
      <c r="R30" s="245" t="s">
        <v>176</v>
      </c>
      <c r="S30" s="245" t="s">
        <v>176</v>
      </c>
      <c r="T30" s="28" t="str">
        <f t="shared" si="29"/>
        <v/>
      </c>
      <c r="U30" s="245" t="s">
        <v>176</v>
      </c>
      <c r="V30" s="245" t="s">
        <v>176</v>
      </c>
      <c r="W30" s="245" t="s">
        <v>176</v>
      </c>
      <c r="X30" s="27" t="s">
        <v>176</v>
      </c>
      <c r="Y30" s="247" t="str">
        <f>IFERROR(IF(AND(Q29="Probabilidad",Q30="Probabilidad"),(AA29-(+AA29*T30)),IF(AND(Q29="Impacto",Q30="Probabilidad"),(AA28-(+AA28*T30)),IF(Q30="Impacto",AA29,""))),"")</f>
        <v/>
      </c>
      <c r="Z30" s="30" t="str">
        <f t="shared" si="15"/>
        <v/>
      </c>
      <c r="AA30" s="28" t="str">
        <f t="shared" si="30"/>
        <v/>
      </c>
      <c r="AB30" s="30" t="str">
        <f t="shared" si="31"/>
        <v/>
      </c>
      <c r="AC30" s="28" t="str">
        <f>IFERROR(IF(AND(Q29="Impacto",Q30="Impacto"),(AC29-(+AC29*T30)),IF(AND(Q29="Probabilidad",Q30="Impacto"),(AC28-(+AC28*T30)),IF(Q30="Probabilidad",AC29,""))),"")</f>
        <v/>
      </c>
      <c r="AD30" s="64"/>
      <c r="AE30" s="66"/>
      <c r="AF30" s="64"/>
      <c r="AG30" s="66"/>
      <c r="AH30" s="68"/>
      <c r="AI30" s="254"/>
      <c r="AJ30" s="264"/>
      <c r="AK30" s="249"/>
      <c r="AL30" s="249"/>
      <c r="AM30" s="249"/>
      <c r="AN30" s="249"/>
      <c r="AO30" s="188"/>
      <c r="AP30" s="188"/>
      <c r="AQ30" s="188"/>
      <c r="AR30" s="188"/>
      <c r="AS30" s="188"/>
      <c r="AT30" s="188"/>
      <c r="AU30" s="188"/>
      <c r="AV30" s="188"/>
      <c r="AW30" s="188"/>
      <c r="AX30" s="188"/>
      <c r="AY30" s="188"/>
      <c r="AZ30" s="188"/>
      <c r="BA30" s="188"/>
      <c r="BB30" s="188"/>
      <c r="BC30" s="188"/>
      <c r="BD30" s="188"/>
      <c r="BE30" s="188"/>
      <c r="BF30" s="188"/>
      <c r="BG30" s="188"/>
      <c r="BH30" s="188"/>
      <c r="BI30" s="188"/>
      <c r="BJ30" s="188"/>
    </row>
    <row r="31" spans="1:62" ht="70.5" customHeight="1" x14ac:dyDescent="0.3">
      <c r="A31" s="240"/>
      <c r="B31" s="257"/>
      <c r="C31" s="257"/>
      <c r="D31" s="257"/>
      <c r="E31" s="257"/>
      <c r="F31" s="257"/>
      <c r="G31" s="260"/>
      <c r="H31" s="255" t="s">
        <v>276</v>
      </c>
      <c r="I31" s="253"/>
      <c r="J31" s="64"/>
      <c r="K31" s="69"/>
      <c r="L31" s="64"/>
      <c r="M31" s="69"/>
      <c r="N31" s="70"/>
      <c r="O31" s="27">
        <v>5</v>
      </c>
      <c r="P31" s="266" t="s">
        <v>275</v>
      </c>
      <c r="Q31" s="27" t="str">
        <f t="shared" si="22"/>
        <v/>
      </c>
      <c r="R31" s="245" t="s">
        <v>176</v>
      </c>
      <c r="S31" s="245" t="s">
        <v>176</v>
      </c>
      <c r="T31" s="28" t="str">
        <f t="shared" si="29"/>
        <v/>
      </c>
      <c r="U31" s="245" t="s">
        <v>176</v>
      </c>
      <c r="V31" s="245" t="s">
        <v>176</v>
      </c>
      <c r="W31" s="245" t="s">
        <v>176</v>
      </c>
      <c r="X31" s="27" t="s">
        <v>176</v>
      </c>
      <c r="Y31" s="247" t="str">
        <f>IFERROR(IF(AND(Q30="Probabilidad",Q31="Probabilidad"),(AA30-(+AA30*T31)),IF(AND(Q30="Impacto",Q31="Probabilidad"),(AA29-(+AA29*T31)),IF(Q31="Impacto",AA30,""))),"")</f>
        <v/>
      </c>
      <c r="Z31" s="30" t="str">
        <f t="shared" si="15"/>
        <v/>
      </c>
      <c r="AA31" s="28" t="str">
        <f t="shared" si="30"/>
        <v/>
      </c>
      <c r="AB31" s="30" t="str">
        <f t="shared" si="31"/>
        <v/>
      </c>
      <c r="AC31" s="28" t="str">
        <f>IFERROR(IF(AND(Q30="Impacto",Q31="Impacto"),(AC30-(+AC30*T31)),IF(AND(Q30="Probabilidad",Q31="Impacto"),(AC29-(+AC29*T31)),IF(Q31="Probabilidad",AC30,""))),"")</f>
        <v/>
      </c>
      <c r="AD31" s="64"/>
      <c r="AE31" s="66"/>
      <c r="AF31" s="64"/>
      <c r="AG31" s="66"/>
      <c r="AH31" s="68"/>
      <c r="AI31" s="254"/>
      <c r="AJ31" s="264"/>
      <c r="AK31" s="249"/>
      <c r="AL31" s="249"/>
      <c r="AM31" s="249"/>
      <c r="AN31" s="249"/>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row>
    <row r="32" spans="1:62" ht="81.75" customHeight="1" x14ac:dyDescent="0.3">
      <c r="A32" s="240">
        <v>7</v>
      </c>
      <c r="B32" s="257"/>
      <c r="C32" s="257" t="s">
        <v>292</v>
      </c>
      <c r="D32" s="257" t="s">
        <v>279</v>
      </c>
      <c r="E32" s="257" t="s">
        <v>280</v>
      </c>
      <c r="F32" s="257" t="s">
        <v>293</v>
      </c>
      <c r="G32" s="260" t="s">
        <v>281</v>
      </c>
      <c r="H32" s="267" t="s">
        <v>282</v>
      </c>
      <c r="I32" s="257" t="s">
        <v>132</v>
      </c>
      <c r="J32" s="179" t="s">
        <v>5</v>
      </c>
      <c r="K32" s="69">
        <v>0.8</v>
      </c>
      <c r="L32" s="179" t="s">
        <v>71</v>
      </c>
      <c r="M32" s="69">
        <v>1</v>
      </c>
      <c r="N32" s="178" t="s">
        <v>65</v>
      </c>
      <c r="O32" s="27">
        <v>1</v>
      </c>
      <c r="P32" s="266" t="s">
        <v>283</v>
      </c>
      <c r="Q32" s="27" t="s">
        <v>3</v>
      </c>
      <c r="R32" s="245" t="s">
        <v>13</v>
      </c>
      <c r="S32" s="245" t="s">
        <v>9</v>
      </c>
      <c r="T32" s="28" t="s">
        <v>284</v>
      </c>
      <c r="U32" s="245" t="s">
        <v>18</v>
      </c>
      <c r="V32" s="245" t="s">
        <v>21</v>
      </c>
      <c r="W32" s="245" t="s">
        <v>101</v>
      </c>
      <c r="X32" s="246" t="s">
        <v>285</v>
      </c>
      <c r="Y32" s="247">
        <f>IFERROR(IF(Q32="Probabilidad",(K32-(+K32*T32)),IF(Q32="Impacto",K32,"")),"")</f>
        <v>0.4</v>
      </c>
      <c r="Z32" s="30" t="s">
        <v>42</v>
      </c>
      <c r="AA32" s="28">
        <v>0.4</v>
      </c>
      <c r="AB32" s="30" t="s">
        <v>71</v>
      </c>
      <c r="AC32" s="28">
        <v>1</v>
      </c>
      <c r="AD32" s="179" t="s">
        <v>42</v>
      </c>
      <c r="AE32" s="180">
        <v>0.4</v>
      </c>
      <c r="AF32" s="179" t="s">
        <v>71</v>
      </c>
      <c r="AG32" s="180">
        <v>1</v>
      </c>
      <c r="AH32" s="70" t="s">
        <v>65</v>
      </c>
      <c r="AI32" s="268" t="s">
        <v>108</v>
      </c>
      <c r="AJ32" s="269"/>
      <c r="AK32" s="249"/>
      <c r="AL32" s="249"/>
      <c r="AM32" s="249"/>
      <c r="AN32" s="249"/>
      <c r="AO32" s="188"/>
      <c r="AP32" s="188"/>
      <c r="AQ32" s="188"/>
      <c r="AR32" s="188"/>
      <c r="AS32" s="188"/>
      <c r="AT32" s="188"/>
      <c r="AU32" s="188"/>
      <c r="AV32" s="188"/>
      <c r="AW32" s="188"/>
      <c r="AX32" s="188"/>
      <c r="AY32" s="188"/>
      <c r="AZ32" s="188"/>
      <c r="BA32" s="188"/>
      <c r="BB32" s="188"/>
      <c r="BC32" s="188"/>
      <c r="BD32" s="188"/>
      <c r="BE32" s="188"/>
      <c r="BF32" s="188"/>
      <c r="BG32" s="188"/>
      <c r="BH32" s="188"/>
      <c r="BI32" s="188"/>
      <c r="BJ32" s="188"/>
    </row>
    <row r="33" spans="1:62" ht="81.75" customHeight="1" x14ac:dyDescent="0.3">
      <c r="A33" s="240"/>
      <c r="B33" s="257"/>
      <c r="C33" s="257"/>
      <c r="D33" s="257"/>
      <c r="E33" s="257"/>
      <c r="F33" s="257"/>
      <c r="G33" s="260"/>
      <c r="H33" s="267" t="s">
        <v>286</v>
      </c>
      <c r="I33" s="257"/>
      <c r="J33" s="179"/>
      <c r="K33" s="69"/>
      <c r="L33" s="179"/>
      <c r="M33" s="69"/>
      <c r="N33" s="178"/>
      <c r="O33" s="27">
        <v>2</v>
      </c>
      <c r="P33" s="266" t="s">
        <v>287</v>
      </c>
      <c r="Q33" s="27" t="s">
        <v>288</v>
      </c>
      <c r="R33" s="245" t="s">
        <v>176</v>
      </c>
      <c r="S33" s="245" t="s">
        <v>176</v>
      </c>
      <c r="T33" s="28" t="s">
        <v>288</v>
      </c>
      <c r="U33" s="245" t="s">
        <v>176</v>
      </c>
      <c r="V33" s="245" t="s">
        <v>176</v>
      </c>
      <c r="W33" s="245" t="s">
        <v>176</v>
      </c>
      <c r="X33" s="27" t="s">
        <v>176</v>
      </c>
      <c r="Y33" s="247" t="str">
        <f>IFERROR(IF(AND(Q32="Probabilidad",Q33="Probabilidad"),(AA32-(+AA32*T33)),IF(Q33="Probabilidad",(K32-(+K32*T33)),IF(Q33="Impacto",AA32,""))),"")</f>
        <v/>
      </c>
      <c r="Z33" s="30" t="s">
        <v>288</v>
      </c>
      <c r="AA33" s="28" t="s">
        <v>288</v>
      </c>
      <c r="AB33" s="30" t="s">
        <v>288</v>
      </c>
      <c r="AC33" s="28" t="s">
        <v>288</v>
      </c>
      <c r="AD33" s="179"/>
      <c r="AE33" s="180"/>
      <c r="AF33" s="179"/>
      <c r="AG33" s="180"/>
      <c r="AH33" s="70" t="s">
        <v>288</v>
      </c>
      <c r="AI33" s="268"/>
      <c r="AJ33" s="270" t="s">
        <v>289</v>
      </c>
      <c r="AK33" s="249"/>
      <c r="AL33" s="249"/>
      <c r="AM33" s="249"/>
      <c r="AN33" s="249"/>
      <c r="AO33" s="188"/>
      <c r="AP33" s="188"/>
      <c r="AQ33" s="188"/>
      <c r="AR33" s="188"/>
      <c r="AS33" s="188"/>
      <c r="AT33" s="188"/>
      <c r="AU33" s="188"/>
      <c r="AV33" s="188"/>
      <c r="AW33" s="188"/>
      <c r="AX33" s="188"/>
      <c r="AY33" s="188"/>
      <c r="AZ33" s="188"/>
      <c r="BA33" s="188"/>
      <c r="BB33" s="188"/>
      <c r="BC33" s="188"/>
      <c r="BD33" s="188"/>
      <c r="BE33" s="188"/>
      <c r="BF33" s="188"/>
      <c r="BG33" s="188"/>
      <c r="BH33" s="188"/>
      <c r="BI33" s="188"/>
      <c r="BJ33" s="188"/>
    </row>
    <row r="34" spans="1:62" ht="81.75" customHeight="1" x14ac:dyDescent="0.3">
      <c r="A34" s="240"/>
      <c r="B34" s="257"/>
      <c r="C34" s="257"/>
      <c r="D34" s="257"/>
      <c r="E34" s="257"/>
      <c r="F34" s="257"/>
      <c r="G34" s="260"/>
      <c r="H34" s="267" t="s">
        <v>290</v>
      </c>
      <c r="I34" s="257"/>
      <c r="J34" s="179"/>
      <c r="K34" s="69"/>
      <c r="L34" s="179"/>
      <c r="M34" s="69"/>
      <c r="N34" s="178"/>
      <c r="O34" s="27">
        <v>3</v>
      </c>
      <c r="P34" s="266" t="s">
        <v>287</v>
      </c>
      <c r="Q34" s="27" t="s">
        <v>288</v>
      </c>
      <c r="R34" s="245" t="s">
        <v>176</v>
      </c>
      <c r="S34" s="245" t="s">
        <v>176</v>
      </c>
      <c r="T34" s="28" t="s">
        <v>288</v>
      </c>
      <c r="U34" s="245" t="s">
        <v>176</v>
      </c>
      <c r="V34" s="245" t="s">
        <v>176</v>
      </c>
      <c r="W34" s="245" t="s">
        <v>176</v>
      </c>
      <c r="X34" s="27" t="s">
        <v>176</v>
      </c>
      <c r="Y34" s="247" t="str">
        <f>IFERROR(IF(AND(Q33="Probabilidad",Q34="Probabilidad"),(AA33-(+AA33*T34)),IF(AND(Q33="Impacto",Q34="Probabilidad"),(AA32-(+AA32*T34)),IF(Q34="Impacto",AA33,""))),"")</f>
        <v/>
      </c>
      <c r="Z34" s="30" t="s">
        <v>288</v>
      </c>
      <c r="AA34" s="28" t="s">
        <v>288</v>
      </c>
      <c r="AB34" s="30" t="s">
        <v>288</v>
      </c>
      <c r="AC34" s="28" t="s">
        <v>288</v>
      </c>
      <c r="AD34" s="179"/>
      <c r="AE34" s="180"/>
      <c r="AF34" s="179"/>
      <c r="AG34" s="180"/>
      <c r="AH34" s="70" t="s">
        <v>288</v>
      </c>
      <c r="AI34" s="268"/>
      <c r="AJ34" s="270" t="s">
        <v>291</v>
      </c>
      <c r="AK34" s="249"/>
      <c r="AL34" s="249"/>
      <c r="AM34" s="249"/>
      <c r="AN34" s="249"/>
      <c r="AO34" s="188"/>
      <c r="AP34" s="188"/>
      <c r="AQ34" s="188"/>
      <c r="AR34" s="188"/>
      <c r="AS34" s="188"/>
      <c r="AT34" s="188"/>
      <c r="AU34" s="188"/>
      <c r="AV34" s="188"/>
      <c r="AW34" s="188"/>
      <c r="AX34" s="188"/>
      <c r="AY34" s="188"/>
      <c r="AZ34" s="188"/>
      <c r="BA34" s="188"/>
      <c r="BB34" s="188"/>
      <c r="BC34" s="188"/>
      <c r="BD34" s="188"/>
      <c r="BE34" s="188"/>
      <c r="BF34" s="188"/>
      <c r="BG34" s="188"/>
      <c r="BH34" s="188"/>
      <c r="BI34" s="188"/>
      <c r="BJ34" s="188"/>
    </row>
    <row r="36" spans="1:62" x14ac:dyDescent="0.3">
      <c r="A36" s="189"/>
      <c r="B36" s="189"/>
      <c r="C36" s="189"/>
      <c r="D36" s="273" t="s">
        <v>111</v>
      </c>
      <c r="E36" s="189"/>
      <c r="F36" s="189"/>
      <c r="I36" s="189"/>
    </row>
  </sheetData>
  <sheetProtection algorithmName="SHA-512" hashValue="q1S73evYe6E3bn+r2CQapFEnkr616hoYklNT9Hz7sr6WfnPjguZ1okH7qsPSgLQHi0rBa8nLuQl6z9VEG2PL3Q==" saltValue="CSPQpwPIGJui8SiymBZ1mQ==" spinCount="100000" sheet="1" formatCells="0" formatRows="0" insertRows="0" deleteRows="0"/>
  <dataConsolidate/>
  <mergeCells count="219">
    <mergeCell ref="AJ22:AJ23"/>
    <mergeCell ref="AJ24:AJ26"/>
    <mergeCell ref="AJ27:AJ31"/>
    <mergeCell ref="AM22:AM23"/>
    <mergeCell ref="AN22:AN23"/>
    <mergeCell ref="AL24:AL26"/>
    <mergeCell ref="AM24:AM26"/>
    <mergeCell ref="AN24:AN26"/>
    <mergeCell ref="AL27:AL31"/>
    <mergeCell ref="AM27:AM31"/>
    <mergeCell ref="AN27:AN31"/>
    <mergeCell ref="AL32:AL34"/>
    <mergeCell ref="AM32:AM34"/>
    <mergeCell ref="AN32:AN34"/>
    <mergeCell ref="AM9:AM12"/>
    <mergeCell ref="AN9:AN12"/>
    <mergeCell ref="AL13:AL15"/>
    <mergeCell ref="AM13:AM15"/>
    <mergeCell ref="AN13:AN15"/>
    <mergeCell ref="AL16:AL18"/>
    <mergeCell ref="AM16:AM18"/>
    <mergeCell ref="AN16:AN18"/>
    <mergeCell ref="AL19:AL21"/>
    <mergeCell ref="AM19:AM21"/>
    <mergeCell ref="AN19:AN21"/>
    <mergeCell ref="AE32:AE34"/>
    <mergeCell ref="AF32:AF34"/>
    <mergeCell ref="AG32:AG34"/>
    <mergeCell ref="AH32:AH34"/>
    <mergeCell ref="AI32:AI34"/>
    <mergeCell ref="AE27:AE31"/>
    <mergeCell ref="AF27:AF31"/>
    <mergeCell ref="AG27:AG31"/>
    <mergeCell ref="AL9:AL12"/>
    <mergeCell ref="AL22:AL23"/>
    <mergeCell ref="AK19:AK21"/>
    <mergeCell ref="AI13:AI15"/>
    <mergeCell ref="AK13:AK15"/>
    <mergeCell ref="AK9:AK12"/>
    <mergeCell ref="AI10:AI12"/>
    <mergeCell ref="AK16:AK18"/>
    <mergeCell ref="AJ11:AJ12"/>
    <mergeCell ref="AH11:AH12"/>
    <mergeCell ref="AJ13:AJ15"/>
    <mergeCell ref="AJ16:AJ18"/>
    <mergeCell ref="AJ19:AJ21"/>
    <mergeCell ref="L32:L34"/>
    <mergeCell ref="M32:M34"/>
    <mergeCell ref="N32:N34"/>
    <mergeCell ref="AK32:AK34"/>
    <mergeCell ref="D32:D34"/>
    <mergeCell ref="E32:E34"/>
    <mergeCell ref="F32:F34"/>
    <mergeCell ref="G32:G34"/>
    <mergeCell ref="I32:I34"/>
    <mergeCell ref="J32:J34"/>
    <mergeCell ref="K32:K34"/>
    <mergeCell ref="AD32:AD34"/>
    <mergeCell ref="L24:L26"/>
    <mergeCell ref="M24:M26"/>
    <mergeCell ref="N24:N26"/>
    <mergeCell ref="AK24:AK26"/>
    <mergeCell ref="A27:A31"/>
    <mergeCell ref="C27:C31"/>
    <mergeCell ref="D27:D31"/>
    <mergeCell ref="E27:E31"/>
    <mergeCell ref="F27:F31"/>
    <mergeCell ref="G27:G31"/>
    <mergeCell ref="AK27:AK31"/>
    <mergeCell ref="L27:L31"/>
    <mergeCell ref="M27:M31"/>
    <mergeCell ref="N27:N31"/>
    <mergeCell ref="AD24:AD26"/>
    <mergeCell ref="AE24:AE26"/>
    <mergeCell ref="AF24:AF26"/>
    <mergeCell ref="AG24:AG26"/>
    <mergeCell ref="AH24:AH26"/>
    <mergeCell ref="AI24:AI26"/>
    <mergeCell ref="AD27:AD31"/>
    <mergeCell ref="AH27:AH31"/>
    <mergeCell ref="AI27:AI31"/>
    <mergeCell ref="F24:F26"/>
    <mergeCell ref="G24:G26"/>
    <mergeCell ref="I24:I26"/>
    <mergeCell ref="J24:J26"/>
    <mergeCell ref="K24:K26"/>
    <mergeCell ref="I22:I23"/>
    <mergeCell ref="J22:J23"/>
    <mergeCell ref="K22:K23"/>
    <mergeCell ref="I27:I31"/>
    <mergeCell ref="J27:J31"/>
    <mergeCell ref="K27:K31"/>
    <mergeCell ref="G22:G23"/>
    <mergeCell ref="A22:A23"/>
    <mergeCell ref="AK22:AK23"/>
    <mergeCell ref="L22:L23"/>
    <mergeCell ref="M22:M23"/>
    <mergeCell ref="N22:N23"/>
    <mergeCell ref="AD22:AD23"/>
    <mergeCell ref="AE22:AE23"/>
    <mergeCell ref="AF22:AF23"/>
    <mergeCell ref="AG22:AG23"/>
    <mergeCell ref="AH22:AH23"/>
    <mergeCell ref="AI22:AI23"/>
    <mergeCell ref="C22:C23"/>
    <mergeCell ref="D22:D23"/>
    <mergeCell ref="E22:E23"/>
    <mergeCell ref="F22:F23"/>
    <mergeCell ref="A16:A18"/>
    <mergeCell ref="C16:C18"/>
    <mergeCell ref="D16:D18"/>
    <mergeCell ref="E16:E18"/>
    <mergeCell ref="F16:F18"/>
    <mergeCell ref="G16:G18"/>
    <mergeCell ref="L19:L21"/>
    <mergeCell ref="M19:M21"/>
    <mergeCell ref="N19:N21"/>
    <mergeCell ref="A19:A21"/>
    <mergeCell ref="C19:C21"/>
    <mergeCell ref="D19:D21"/>
    <mergeCell ref="E19:E21"/>
    <mergeCell ref="F19:F21"/>
    <mergeCell ref="G19:G21"/>
    <mergeCell ref="I19:I21"/>
    <mergeCell ref="J19:J21"/>
    <mergeCell ref="K19:K21"/>
    <mergeCell ref="AI16:AI18"/>
    <mergeCell ref="K16:K18"/>
    <mergeCell ref="L16:L18"/>
    <mergeCell ref="M16:M18"/>
    <mergeCell ref="N16:N18"/>
    <mergeCell ref="AD19:AD21"/>
    <mergeCell ref="AE19:AE21"/>
    <mergeCell ref="AF19:AF21"/>
    <mergeCell ref="AG19:AG21"/>
    <mergeCell ref="AH19:AH21"/>
    <mergeCell ref="AI19:AI21"/>
    <mergeCell ref="R11:X11"/>
    <mergeCell ref="A10:A12"/>
    <mergeCell ref="C10:C12"/>
    <mergeCell ref="D10:D12"/>
    <mergeCell ref="E10:E12"/>
    <mergeCell ref="F10:F12"/>
    <mergeCell ref="G10:G12"/>
    <mergeCell ref="H10:H12"/>
    <mergeCell ref="I10:I12"/>
    <mergeCell ref="B10:B12"/>
    <mergeCell ref="D24:D26"/>
    <mergeCell ref="E24:E26"/>
    <mergeCell ref="A9:I9"/>
    <mergeCell ref="J10:N10"/>
    <mergeCell ref="AD10:AH10"/>
    <mergeCell ref="O10:X10"/>
    <mergeCell ref="J9:AH9"/>
    <mergeCell ref="AG1:AI1"/>
    <mergeCell ref="AG2:AI2"/>
    <mergeCell ref="AG3:AI3"/>
    <mergeCell ref="AG4:AI4"/>
    <mergeCell ref="D6:E7"/>
    <mergeCell ref="AI9:AJ9"/>
    <mergeCell ref="A1:C4"/>
    <mergeCell ref="D1:AF4"/>
    <mergeCell ref="J11:J12"/>
    <mergeCell ref="K11:K12"/>
    <mergeCell ref="L11:L12"/>
    <mergeCell ref="M11:M12"/>
    <mergeCell ref="N11:N12"/>
    <mergeCell ref="O11:O12"/>
    <mergeCell ref="P11:P12"/>
    <mergeCell ref="Q11:Q12"/>
    <mergeCell ref="E13:E15"/>
    <mergeCell ref="F13:F15"/>
    <mergeCell ref="G13:G15"/>
    <mergeCell ref="I13:I15"/>
    <mergeCell ref="J13:J15"/>
    <mergeCell ref="AF13:AF15"/>
    <mergeCell ref="AG13:AG15"/>
    <mergeCell ref="AH13:AH15"/>
    <mergeCell ref="I16:I18"/>
    <mergeCell ref="J16:J18"/>
    <mergeCell ref="K13:K15"/>
    <mergeCell ref="L13:L15"/>
    <mergeCell ref="M13:M15"/>
    <mergeCell ref="N13:N15"/>
    <mergeCell ref="AD13:AD15"/>
    <mergeCell ref="AE13:AE15"/>
    <mergeCell ref="AD16:AD18"/>
    <mergeCell ref="AE16:AE18"/>
    <mergeCell ref="AF16:AF18"/>
    <mergeCell ref="AG16:AG18"/>
    <mergeCell ref="AH16:AH18"/>
    <mergeCell ref="Y11:Y12"/>
    <mergeCell ref="Z11:Z12"/>
    <mergeCell ref="AA11:AA12"/>
    <mergeCell ref="AB11:AB12"/>
    <mergeCell ref="AC11:AC12"/>
    <mergeCell ref="AD11:AD12"/>
    <mergeCell ref="AE11:AE12"/>
    <mergeCell ref="AF11:AF12"/>
    <mergeCell ref="AG11:AG12"/>
    <mergeCell ref="A6:C7"/>
    <mergeCell ref="H6:I6"/>
    <mergeCell ref="H7:I7"/>
    <mergeCell ref="F6:G6"/>
    <mergeCell ref="F7:G7"/>
    <mergeCell ref="B13:B15"/>
    <mergeCell ref="B16:B18"/>
    <mergeCell ref="B19:B21"/>
    <mergeCell ref="B22:B23"/>
    <mergeCell ref="B24:B26"/>
    <mergeCell ref="B27:B31"/>
    <mergeCell ref="B32:B34"/>
    <mergeCell ref="A13:A15"/>
    <mergeCell ref="C13:C15"/>
    <mergeCell ref="A24:A26"/>
    <mergeCell ref="C24:C26"/>
    <mergeCell ref="A32:A34"/>
    <mergeCell ref="C32:C34"/>
    <mergeCell ref="D13:D15"/>
  </mergeCells>
  <conditionalFormatting sqref="J13">
    <cfRule type="cellIs" dxfId="405" priority="734" operator="equal">
      <formula>"Muy Alta"</formula>
    </cfRule>
    <cfRule type="cellIs" dxfId="404" priority="735" operator="equal">
      <formula>"Alta"</formula>
    </cfRule>
    <cfRule type="cellIs" dxfId="403" priority="736" operator="equal">
      <formula>"Media"</formula>
    </cfRule>
    <cfRule type="cellIs" dxfId="402" priority="737" operator="equal">
      <formula>"Baja"</formula>
    </cfRule>
    <cfRule type="cellIs" dxfId="401" priority="738" operator="equal">
      <formula>"Muy Baja"</formula>
    </cfRule>
  </conditionalFormatting>
  <conditionalFormatting sqref="L13">
    <cfRule type="cellIs" dxfId="400" priority="729" operator="equal">
      <formula>"Catastrófico"</formula>
    </cfRule>
    <cfRule type="cellIs" dxfId="399" priority="730" operator="equal">
      <formula>"Mayor"</formula>
    </cfRule>
    <cfRule type="cellIs" dxfId="398" priority="731" operator="equal">
      <formula>"Moderado"</formula>
    </cfRule>
    <cfRule type="cellIs" dxfId="397" priority="732" operator="equal">
      <formula>"Menor"</formula>
    </cfRule>
    <cfRule type="cellIs" dxfId="396" priority="733" operator="equal">
      <formula>"Leve"</formula>
    </cfRule>
  </conditionalFormatting>
  <conditionalFormatting sqref="N13">
    <cfRule type="cellIs" dxfId="395" priority="725" operator="equal">
      <formula>"Extremo"</formula>
    </cfRule>
    <cfRule type="cellIs" dxfId="394" priority="726" operator="equal">
      <formula>"Alto"</formula>
    </cfRule>
    <cfRule type="cellIs" dxfId="393" priority="727" operator="equal">
      <formula>"Moderado"</formula>
    </cfRule>
    <cfRule type="cellIs" dxfId="392" priority="728" operator="equal">
      <formula>"Bajo"</formula>
    </cfRule>
  </conditionalFormatting>
  <conditionalFormatting sqref="Z13:Z15">
    <cfRule type="cellIs" dxfId="391" priority="720" operator="equal">
      <formula>"Muy Alta"</formula>
    </cfRule>
    <cfRule type="cellIs" dxfId="390" priority="721" operator="equal">
      <formula>"Alta"</formula>
    </cfRule>
    <cfRule type="cellIs" dxfId="389" priority="722" operator="equal">
      <formula>"Media"</formula>
    </cfRule>
    <cfRule type="cellIs" dxfId="388" priority="723" operator="equal">
      <formula>"Baja"</formula>
    </cfRule>
    <cfRule type="cellIs" dxfId="387" priority="724" operator="equal">
      <formula>"Muy Baja"</formula>
    </cfRule>
  </conditionalFormatting>
  <conditionalFormatting sqref="AB13:AB15">
    <cfRule type="cellIs" dxfId="386" priority="715" operator="equal">
      <formula>"Catastrófico"</formula>
    </cfRule>
    <cfRule type="cellIs" dxfId="385" priority="716" operator="equal">
      <formula>"Mayor"</formula>
    </cfRule>
    <cfRule type="cellIs" dxfId="384" priority="717" operator="equal">
      <formula>"Moderado"</formula>
    </cfRule>
    <cfRule type="cellIs" dxfId="383" priority="718" operator="equal">
      <formula>"Menor"</formula>
    </cfRule>
    <cfRule type="cellIs" dxfId="382" priority="719" operator="equal">
      <formula>"Leve"</formula>
    </cfRule>
  </conditionalFormatting>
  <conditionalFormatting sqref="J16 J19 J22">
    <cfRule type="cellIs" dxfId="357" priority="504" operator="equal">
      <formula>"Muy Alta"</formula>
    </cfRule>
    <cfRule type="cellIs" dxfId="356" priority="505" operator="equal">
      <formula>"Alta"</formula>
    </cfRule>
    <cfRule type="cellIs" dxfId="355" priority="506" operator="equal">
      <formula>"Media"</formula>
    </cfRule>
    <cfRule type="cellIs" dxfId="354" priority="507" operator="equal">
      <formula>"Baja"</formula>
    </cfRule>
    <cfRule type="cellIs" dxfId="353" priority="508" operator="equal">
      <formula>"Muy Baja"</formula>
    </cfRule>
  </conditionalFormatting>
  <conditionalFormatting sqref="L16 L19 L22">
    <cfRule type="cellIs" dxfId="352" priority="499" operator="equal">
      <formula>"Catastrófico"</formula>
    </cfRule>
    <cfRule type="cellIs" dxfId="351" priority="500" operator="equal">
      <formula>"Mayor"</formula>
    </cfRule>
    <cfRule type="cellIs" dxfId="350" priority="501" operator="equal">
      <formula>"Moderado"</formula>
    </cfRule>
    <cfRule type="cellIs" dxfId="349" priority="502" operator="equal">
      <formula>"Menor"</formula>
    </cfRule>
    <cfRule type="cellIs" dxfId="348" priority="503" operator="equal">
      <formula>"Leve"</formula>
    </cfRule>
  </conditionalFormatting>
  <conditionalFormatting sqref="N16">
    <cfRule type="cellIs" dxfId="347" priority="369" operator="equal">
      <formula>"Extremo"</formula>
    </cfRule>
    <cfRule type="cellIs" dxfId="346" priority="370" operator="equal">
      <formula>"Alto"</formula>
    </cfRule>
    <cfRule type="cellIs" dxfId="345" priority="371" operator="equal">
      <formula>"Moderado"</formula>
    </cfRule>
    <cfRule type="cellIs" dxfId="344" priority="372" operator="equal">
      <formula>"Bajo"</formula>
    </cfRule>
  </conditionalFormatting>
  <conditionalFormatting sqref="N19 N22">
    <cfRule type="cellIs" dxfId="343" priority="365" operator="equal">
      <formula>"Extremo"</formula>
    </cfRule>
    <cfRule type="cellIs" dxfId="342" priority="366" operator="equal">
      <formula>"Alto"</formula>
    </cfRule>
    <cfRule type="cellIs" dxfId="341" priority="367" operator="equal">
      <formula>"Moderado"</formula>
    </cfRule>
    <cfRule type="cellIs" dxfId="340" priority="368" operator="equal">
      <formula>"Bajo"</formula>
    </cfRule>
  </conditionalFormatting>
  <conditionalFormatting sqref="AD16">
    <cfRule type="cellIs" dxfId="335" priority="342" operator="equal">
      <formula>"Muy Alta"</formula>
    </cfRule>
    <cfRule type="cellIs" dxfId="334" priority="343" operator="equal">
      <formula>"Alta"</formula>
    </cfRule>
    <cfRule type="cellIs" dxfId="333" priority="344" operator="equal">
      <formula>"Media"</formula>
    </cfRule>
    <cfRule type="cellIs" dxfId="332" priority="345" operator="equal">
      <formula>"Baja"</formula>
    </cfRule>
    <cfRule type="cellIs" dxfId="331" priority="346" operator="equal">
      <formula>"Muy Baja"</formula>
    </cfRule>
  </conditionalFormatting>
  <conditionalFormatting sqref="AF16">
    <cfRule type="cellIs" dxfId="330" priority="337" operator="equal">
      <formula>"Catastrófico"</formula>
    </cfRule>
    <cfRule type="cellIs" dxfId="329" priority="338" operator="equal">
      <formula>"Mayor"</formula>
    </cfRule>
    <cfRule type="cellIs" dxfId="328" priority="339" operator="equal">
      <formula>"Moderado"</formula>
    </cfRule>
    <cfRule type="cellIs" dxfId="327" priority="340" operator="equal">
      <formula>"Menor"</formula>
    </cfRule>
    <cfRule type="cellIs" dxfId="326" priority="341" operator="equal">
      <formula>"Leve"</formula>
    </cfRule>
  </conditionalFormatting>
  <conditionalFormatting sqref="AD19 AD22">
    <cfRule type="cellIs" dxfId="325" priority="332" operator="equal">
      <formula>"Muy Alta"</formula>
    </cfRule>
    <cfRule type="cellIs" dxfId="324" priority="333" operator="equal">
      <formula>"Alta"</formula>
    </cfRule>
    <cfRule type="cellIs" dxfId="323" priority="334" operator="equal">
      <formula>"Media"</formula>
    </cfRule>
    <cfRule type="cellIs" dxfId="322" priority="335" operator="equal">
      <formula>"Baja"</formula>
    </cfRule>
    <cfRule type="cellIs" dxfId="321" priority="336" operator="equal">
      <formula>"Muy Baja"</formula>
    </cfRule>
  </conditionalFormatting>
  <conditionalFormatting sqref="AF19 AF22">
    <cfRule type="cellIs" dxfId="320" priority="327" operator="equal">
      <formula>"Catastrófico"</formula>
    </cfRule>
    <cfRule type="cellIs" dxfId="319" priority="328" operator="equal">
      <formula>"Mayor"</formula>
    </cfRule>
    <cfRule type="cellIs" dxfId="318" priority="329" operator="equal">
      <formula>"Moderado"</formula>
    </cfRule>
    <cfRule type="cellIs" dxfId="317" priority="330" operator="equal">
      <formula>"Menor"</formula>
    </cfRule>
    <cfRule type="cellIs" dxfId="316" priority="331" operator="equal">
      <formula>"Leve"</formula>
    </cfRule>
  </conditionalFormatting>
  <conditionalFormatting sqref="AH16">
    <cfRule type="cellIs" dxfId="315" priority="323" operator="equal">
      <formula>"Extremo"</formula>
    </cfRule>
    <cfRule type="cellIs" dxfId="314" priority="324" operator="equal">
      <formula>"Alto"</formula>
    </cfRule>
    <cfRule type="cellIs" dxfId="313" priority="325" operator="equal">
      <formula>"Moderado"</formula>
    </cfRule>
    <cfRule type="cellIs" dxfId="312" priority="326" operator="equal">
      <formula>"Bajo"</formula>
    </cfRule>
  </conditionalFormatting>
  <conditionalFormatting sqref="AH19 AH22">
    <cfRule type="cellIs" dxfId="311" priority="319" operator="equal">
      <formula>"Extremo"</formula>
    </cfRule>
    <cfRule type="cellIs" dxfId="310" priority="320" operator="equal">
      <formula>"Alto"</formula>
    </cfRule>
    <cfRule type="cellIs" dxfId="309" priority="321" operator="equal">
      <formula>"Moderado"</formula>
    </cfRule>
    <cfRule type="cellIs" dxfId="308" priority="322" operator="equal">
      <formula>"Bajo"</formula>
    </cfRule>
  </conditionalFormatting>
  <conditionalFormatting sqref="Z16:Z18">
    <cfRule type="cellIs" dxfId="307" priority="304" operator="equal">
      <formula>"Muy Alta"</formula>
    </cfRule>
    <cfRule type="cellIs" dxfId="306" priority="305" operator="equal">
      <formula>"Alta"</formula>
    </cfRule>
    <cfRule type="cellIs" dxfId="305" priority="306" operator="equal">
      <formula>"Media"</formula>
    </cfRule>
    <cfRule type="cellIs" dxfId="304" priority="307" operator="equal">
      <formula>"Baja"</formula>
    </cfRule>
    <cfRule type="cellIs" dxfId="303" priority="308" operator="equal">
      <formula>"Muy Baja"</formula>
    </cfRule>
  </conditionalFormatting>
  <conditionalFormatting sqref="AB16:AB18">
    <cfRule type="cellIs" dxfId="302" priority="299" operator="equal">
      <formula>"Catastrófico"</formula>
    </cfRule>
    <cfRule type="cellIs" dxfId="301" priority="300" operator="equal">
      <formula>"Mayor"</formula>
    </cfRule>
    <cfRule type="cellIs" dxfId="300" priority="301" operator="equal">
      <formula>"Moderado"</formula>
    </cfRule>
    <cfRule type="cellIs" dxfId="299" priority="302" operator="equal">
      <formula>"Menor"</formula>
    </cfRule>
    <cfRule type="cellIs" dxfId="298" priority="303" operator="equal">
      <formula>"Leve"</formula>
    </cfRule>
  </conditionalFormatting>
  <conditionalFormatting sqref="Z19:Z21">
    <cfRule type="cellIs" dxfId="287" priority="284" operator="equal">
      <formula>"Muy Alta"</formula>
    </cfRule>
    <cfRule type="cellIs" dxfId="286" priority="285" operator="equal">
      <formula>"Alta"</formula>
    </cfRule>
    <cfRule type="cellIs" dxfId="285" priority="286" operator="equal">
      <formula>"Media"</formula>
    </cfRule>
    <cfRule type="cellIs" dxfId="284" priority="287" operator="equal">
      <formula>"Baja"</formula>
    </cfRule>
    <cfRule type="cellIs" dxfId="283" priority="288" operator="equal">
      <formula>"Muy Baja"</formula>
    </cfRule>
  </conditionalFormatting>
  <conditionalFormatting sqref="AB19:AB21">
    <cfRule type="cellIs" dxfId="282" priority="279" operator="equal">
      <formula>"Catastrófico"</formula>
    </cfRule>
    <cfRule type="cellIs" dxfId="281" priority="280" operator="equal">
      <formula>"Mayor"</formula>
    </cfRule>
    <cfRule type="cellIs" dxfId="280" priority="281" operator="equal">
      <formula>"Moderado"</formula>
    </cfRule>
    <cfRule type="cellIs" dxfId="279" priority="282" operator="equal">
      <formula>"Menor"</formula>
    </cfRule>
    <cfRule type="cellIs" dxfId="278" priority="283" operator="equal">
      <formula>"Leve"</formula>
    </cfRule>
  </conditionalFormatting>
  <conditionalFormatting sqref="Z22:Z23">
    <cfRule type="cellIs" dxfId="267" priority="264" operator="equal">
      <formula>"Muy Alta"</formula>
    </cfRule>
    <cfRule type="cellIs" dxfId="266" priority="265" operator="equal">
      <formula>"Alta"</formula>
    </cfRule>
    <cfRule type="cellIs" dxfId="265" priority="266" operator="equal">
      <formula>"Media"</formula>
    </cfRule>
    <cfRule type="cellIs" dxfId="264" priority="267" operator="equal">
      <formula>"Baja"</formula>
    </cfRule>
    <cfRule type="cellIs" dxfId="263" priority="268" operator="equal">
      <formula>"Muy Baja"</formula>
    </cfRule>
  </conditionalFormatting>
  <conditionalFormatting sqref="AB22:AB23">
    <cfRule type="cellIs" dxfId="262" priority="259" operator="equal">
      <formula>"Catastrófico"</formula>
    </cfRule>
    <cfRule type="cellIs" dxfId="261" priority="260" operator="equal">
      <formula>"Mayor"</formula>
    </cfRule>
    <cfRule type="cellIs" dxfId="260" priority="261" operator="equal">
      <formula>"Moderado"</formula>
    </cfRule>
    <cfRule type="cellIs" dxfId="259" priority="262" operator="equal">
      <formula>"Menor"</formula>
    </cfRule>
    <cfRule type="cellIs" dxfId="258" priority="263" operator="equal">
      <formula>"Leve"</formula>
    </cfRule>
  </conditionalFormatting>
  <conditionalFormatting sqref="AD13">
    <cfRule type="cellIs" dxfId="127" priority="124" operator="equal">
      <formula>"Muy Alta"</formula>
    </cfRule>
    <cfRule type="cellIs" dxfId="126" priority="125" operator="equal">
      <formula>"Alta"</formula>
    </cfRule>
    <cfRule type="cellIs" dxfId="125" priority="126" operator="equal">
      <formula>"Media"</formula>
    </cfRule>
    <cfRule type="cellIs" dxfId="124" priority="127" operator="equal">
      <formula>"Baja"</formula>
    </cfRule>
    <cfRule type="cellIs" dxfId="123" priority="128" operator="equal">
      <formula>"Muy Baja"</formula>
    </cfRule>
  </conditionalFormatting>
  <conditionalFormatting sqref="AF13">
    <cfRule type="cellIs" dxfId="122" priority="119" operator="equal">
      <formula>"Catastrófico"</formula>
    </cfRule>
    <cfRule type="cellIs" dxfId="121" priority="120" operator="equal">
      <formula>"Mayor"</formula>
    </cfRule>
    <cfRule type="cellIs" dxfId="120" priority="121" operator="equal">
      <formula>"Moderado"</formula>
    </cfRule>
    <cfRule type="cellIs" dxfId="119" priority="122" operator="equal">
      <formula>"Menor"</formula>
    </cfRule>
    <cfRule type="cellIs" dxfId="118" priority="123" operator="equal">
      <formula>"Leve"</formula>
    </cfRule>
  </conditionalFormatting>
  <conditionalFormatting sqref="AH13">
    <cfRule type="cellIs" dxfId="117" priority="115" operator="equal">
      <formula>"Extremo"</formula>
    </cfRule>
    <cfRule type="cellIs" dxfId="116" priority="116" operator="equal">
      <formula>"Alto"</formula>
    </cfRule>
    <cfRule type="cellIs" dxfId="115" priority="117" operator="equal">
      <formula>"Moderado"</formula>
    </cfRule>
    <cfRule type="cellIs" dxfId="114" priority="118" operator="equal">
      <formula>"Bajo"</formula>
    </cfRule>
  </conditionalFormatting>
  <conditionalFormatting sqref="J24">
    <cfRule type="cellIs" dxfId="113" priority="110" operator="equal">
      <formula>"Muy Alta"</formula>
    </cfRule>
    <cfRule type="cellIs" dxfId="112" priority="111" operator="equal">
      <formula>"Alta"</formula>
    </cfRule>
    <cfRule type="cellIs" dxfId="111" priority="112" operator="equal">
      <formula>"Media"</formula>
    </cfRule>
    <cfRule type="cellIs" dxfId="110" priority="113" operator="equal">
      <formula>"Baja"</formula>
    </cfRule>
    <cfRule type="cellIs" dxfId="109" priority="114" operator="equal">
      <formula>"Muy Baja"</formula>
    </cfRule>
  </conditionalFormatting>
  <conditionalFormatting sqref="L24">
    <cfRule type="cellIs" dxfId="108" priority="105" operator="equal">
      <formula>"Catastrófico"</formula>
    </cfRule>
    <cfRule type="cellIs" dxfId="107" priority="106" operator="equal">
      <formula>"Mayor"</formula>
    </cfRule>
    <cfRule type="cellIs" dxfId="106" priority="107" operator="equal">
      <formula>"Moderado"</formula>
    </cfRule>
    <cfRule type="cellIs" dxfId="105" priority="108" operator="equal">
      <formula>"Menor"</formula>
    </cfRule>
    <cfRule type="cellIs" dxfId="104" priority="109" operator="equal">
      <formula>"Leve"</formula>
    </cfRule>
  </conditionalFormatting>
  <conditionalFormatting sqref="N24">
    <cfRule type="cellIs" dxfId="103" priority="101" operator="equal">
      <formula>"Extremo"</formula>
    </cfRule>
    <cfRule type="cellIs" dxfId="102" priority="102" operator="equal">
      <formula>"Alto"</formula>
    </cfRule>
    <cfRule type="cellIs" dxfId="101" priority="103" operator="equal">
      <formula>"Moderado"</formula>
    </cfRule>
    <cfRule type="cellIs" dxfId="100" priority="104" operator="equal">
      <formula>"Bajo"</formula>
    </cfRule>
  </conditionalFormatting>
  <conditionalFormatting sqref="AD24">
    <cfRule type="cellIs" dxfId="99" priority="96" operator="equal">
      <formula>"Muy Alta"</formula>
    </cfRule>
    <cfRule type="cellIs" dxfId="98" priority="97" operator="equal">
      <formula>"Alta"</formula>
    </cfRule>
    <cfRule type="cellIs" dxfId="97" priority="98" operator="equal">
      <formula>"Media"</formula>
    </cfRule>
    <cfRule type="cellIs" dxfId="96" priority="99" operator="equal">
      <formula>"Baja"</formula>
    </cfRule>
    <cfRule type="cellIs" dxfId="95" priority="100" operator="equal">
      <formula>"Muy Baja"</formula>
    </cfRule>
  </conditionalFormatting>
  <conditionalFormatting sqref="AF24">
    <cfRule type="cellIs" dxfId="94" priority="91" operator="equal">
      <formula>"Catastrófico"</formula>
    </cfRule>
    <cfRule type="cellIs" dxfId="93" priority="92" operator="equal">
      <formula>"Mayor"</formula>
    </cfRule>
    <cfRule type="cellIs" dxfId="92" priority="93" operator="equal">
      <formula>"Moderado"</formula>
    </cfRule>
    <cfRule type="cellIs" dxfId="91" priority="94" operator="equal">
      <formula>"Menor"</formula>
    </cfRule>
    <cfRule type="cellIs" dxfId="90" priority="95" operator="equal">
      <formula>"Leve"</formula>
    </cfRule>
  </conditionalFormatting>
  <conditionalFormatting sqref="AH24">
    <cfRule type="cellIs" dxfId="89" priority="87" operator="equal">
      <formula>"Extremo"</formula>
    </cfRule>
    <cfRule type="cellIs" dxfId="88" priority="88" operator="equal">
      <formula>"Alto"</formula>
    </cfRule>
    <cfRule type="cellIs" dxfId="87" priority="89" operator="equal">
      <formula>"Moderado"</formula>
    </cfRule>
    <cfRule type="cellIs" dxfId="86" priority="90" operator="equal">
      <formula>"Bajo"</formula>
    </cfRule>
  </conditionalFormatting>
  <conditionalFormatting sqref="Z24:Z26">
    <cfRule type="cellIs" dxfId="85" priority="82" operator="equal">
      <formula>"Muy Alta"</formula>
    </cfRule>
    <cfRule type="cellIs" dxfId="84" priority="83" operator="equal">
      <formula>"Alta"</formula>
    </cfRule>
    <cfRule type="cellIs" dxfId="83" priority="84" operator="equal">
      <formula>"Media"</formula>
    </cfRule>
    <cfRule type="cellIs" dxfId="82" priority="85" operator="equal">
      <formula>"Baja"</formula>
    </cfRule>
    <cfRule type="cellIs" dxfId="81" priority="86" operator="equal">
      <formula>"Muy Baja"</formula>
    </cfRule>
  </conditionalFormatting>
  <conditionalFormatting sqref="AB24:AB26">
    <cfRule type="cellIs" dxfId="80" priority="77" operator="equal">
      <formula>"Catastrófico"</formula>
    </cfRule>
    <cfRule type="cellIs" dxfId="79" priority="78" operator="equal">
      <formula>"Mayor"</formula>
    </cfRule>
    <cfRule type="cellIs" dxfId="78" priority="79" operator="equal">
      <formula>"Moderado"</formula>
    </cfRule>
    <cfRule type="cellIs" dxfId="77" priority="80" operator="equal">
      <formula>"Menor"</formula>
    </cfRule>
    <cfRule type="cellIs" dxfId="76" priority="81" operator="equal">
      <formula>"Leve"</formula>
    </cfRule>
  </conditionalFormatting>
  <conditionalFormatting sqref="J27">
    <cfRule type="cellIs" dxfId="75" priority="72" operator="equal">
      <formula>"Muy Alta"</formula>
    </cfRule>
    <cfRule type="cellIs" dxfId="74" priority="73" operator="equal">
      <formula>"Alta"</formula>
    </cfRule>
    <cfRule type="cellIs" dxfId="73" priority="74" operator="equal">
      <formula>"Media"</formula>
    </cfRule>
    <cfRule type="cellIs" dxfId="72" priority="75" operator="equal">
      <formula>"Baja"</formula>
    </cfRule>
    <cfRule type="cellIs" dxfId="71" priority="76" operator="equal">
      <formula>"Muy Baja"</formula>
    </cfRule>
  </conditionalFormatting>
  <conditionalFormatting sqref="L27">
    <cfRule type="cellIs" dxfId="70" priority="67" operator="equal">
      <formula>"Catastrófico"</formula>
    </cfRule>
    <cfRule type="cellIs" dxfId="69" priority="68" operator="equal">
      <formula>"Mayor"</formula>
    </cfRule>
    <cfRule type="cellIs" dxfId="68" priority="69" operator="equal">
      <formula>"Moderado"</formula>
    </cfRule>
    <cfRule type="cellIs" dxfId="67" priority="70" operator="equal">
      <formula>"Menor"</formula>
    </cfRule>
    <cfRule type="cellIs" dxfId="66" priority="71" operator="equal">
      <formula>"Leve"</formula>
    </cfRule>
  </conditionalFormatting>
  <conditionalFormatting sqref="N27">
    <cfRule type="cellIs" dxfId="65" priority="63" operator="equal">
      <formula>"Extremo"</formula>
    </cfRule>
    <cfRule type="cellIs" dxfId="64" priority="64" operator="equal">
      <formula>"Alto"</formula>
    </cfRule>
    <cfRule type="cellIs" dxfId="63" priority="65" operator="equal">
      <formula>"Moderado"</formula>
    </cfRule>
    <cfRule type="cellIs" dxfId="62" priority="66" operator="equal">
      <formula>"Bajo"</formula>
    </cfRule>
  </conditionalFormatting>
  <conditionalFormatting sqref="Z27:Z31">
    <cfRule type="cellIs" dxfId="61" priority="58" operator="equal">
      <formula>"Muy Alta"</formula>
    </cfRule>
    <cfRule type="cellIs" dxfId="60" priority="59" operator="equal">
      <formula>"Alta"</formula>
    </cfRule>
    <cfRule type="cellIs" dxfId="59" priority="60" operator="equal">
      <formula>"Media"</formula>
    </cfRule>
    <cfRule type="cellIs" dxfId="58" priority="61" operator="equal">
      <formula>"Baja"</formula>
    </cfRule>
    <cfRule type="cellIs" dxfId="57" priority="62" operator="equal">
      <formula>"Muy Baja"</formula>
    </cfRule>
  </conditionalFormatting>
  <conditionalFormatting sqref="AB27:AB31">
    <cfRule type="cellIs" dxfId="56" priority="53" operator="equal">
      <formula>"Catastrófico"</formula>
    </cfRule>
    <cfRule type="cellIs" dxfId="55" priority="54" operator="equal">
      <formula>"Mayor"</formula>
    </cfRule>
    <cfRule type="cellIs" dxfId="54" priority="55" operator="equal">
      <formula>"Moderado"</formula>
    </cfRule>
    <cfRule type="cellIs" dxfId="53" priority="56" operator="equal">
      <formula>"Menor"</formula>
    </cfRule>
    <cfRule type="cellIs" dxfId="52" priority="57" operator="equal">
      <formula>"Leve"</formula>
    </cfRule>
  </conditionalFormatting>
  <conditionalFormatting sqref="AH27">
    <cfRule type="cellIs" dxfId="51" priority="49" operator="equal">
      <formula>"Extremo"</formula>
    </cfRule>
    <cfRule type="cellIs" dxfId="50" priority="50" operator="equal">
      <formula>"Alto"</formula>
    </cfRule>
    <cfRule type="cellIs" dxfId="49" priority="51" operator="equal">
      <formula>"Moderado"</formula>
    </cfRule>
    <cfRule type="cellIs" dxfId="48" priority="52" operator="equal">
      <formula>"Bajo"</formula>
    </cfRule>
  </conditionalFormatting>
  <conditionalFormatting sqref="AD27">
    <cfRule type="cellIs" dxfId="47" priority="44" operator="equal">
      <formula>"Muy Alta"</formula>
    </cfRule>
    <cfRule type="cellIs" dxfId="46" priority="45" operator="equal">
      <formula>"Alta"</formula>
    </cfRule>
    <cfRule type="cellIs" dxfId="45" priority="46" operator="equal">
      <formula>"Media"</formula>
    </cfRule>
    <cfRule type="cellIs" dxfId="44" priority="47" operator="equal">
      <formula>"Baja"</formula>
    </cfRule>
    <cfRule type="cellIs" dxfId="43" priority="48" operator="equal">
      <formula>"Muy Baja"</formula>
    </cfRule>
  </conditionalFormatting>
  <conditionalFormatting sqref="AF27">
    <cfRule type="cellIs" dxfId="42" priority="39" operator="equal">
      <formula>"Catastrófico"</formula>
    </cfRule>
    <cfRule type="cellIs" dxfId="41" priority="40" operator="equal">
      <formula>"Mayor"</formula>
    </cfRule>
    <cfRule type="cellIs" dxfId="40" priority="41" operator="equal">
      <formula>"Moderado"</formula>
    </cfRule>
    <cfRule type="cellIs" dxfId="39" priority="42" operator="equal">
      <formula>"Menor"</formula>
    </cfRule>
    <cfRule type="cellIs" dxfId="38" priority="43" operator="equal">
      <formula>"Leve"</formula>
    </cfRule>
  </conditionalFormatting>
  <conditionalFormatting sqref="N32">
    <cfRule type="cellIs" dxfId="37" priority="35" operator="equal">
      <formula>"Extremo"</formula>
    </cfRule>
    <cfRule type="cellIs" dxfId="36" priority="36" operator="equal">
      <formula>"Alto"</formula>
    </cfRule>
    <cfRule type="cellIs" dxfId="35" priority="37" operator="equal">
      <formula>"Moderado"</formula>
    </cfRule>
    <cfRule type="cellIs" dxfId="34" priority="38" operator="equal">
      <formula>"Bajo"</formula>
    </cfRule>
  </conditionalFormatting>
  <conditionalFormatting sqref="Z32:Z34">
    <cfRule type="cellIs" dxfId="33" priority="30" operator="equal">
      <formula>"Muy Alta"</formula>
    </cfRule>
    <cfRule type="cellIs" dxfId="32" priority="31" operator="equal">
      <formula>"Alta"</formula>
    </cfRule>
    <cfRule type="cellIs" dxfId="31" priority="32" operator="equal">
      <formula>"Media"</formula>
    </cfRule>
    <cfRule type="cellIs" dxfId="30" priority="33" operator="equal">
      <formula>"Baja"</formula>
    </cfRule>
    <cfRule type="cellIs" dxfId="29" priority="34" operator="equal">
      <formula>"Muy Baja"</formula>
    </cfRule>
  </conditionalFormatting>
  <conditionalFormatting sqref="AB32:AB34">
    <cfRule type="cellIs" dxfId="28" priority="25" operator="equal">
      <formula>"Catastrófico"</formula>
    </cfRule>
    <cfRule type="cellIs" dxfId="27" priority="26" operator="equal">
      <formula>"Mayor"</formula>
    </cfRule>
    <cfRule type="cellIs" dxfId="26" priority="27" operator="equal">
      <formula>"Moderado"</formula>
    </cfRule>
    <cfRule type="cellIs" dxfId="25" priority="28" operator="equal">
      <formula>"Menor"</formula>
    </cfRule>
    <cfRule type="cellIs" dxfId="24" priority="29" operator="equal">
      <formula>"Leve"</formula>
    </cfRule>
  </conditionalFormatting>
  <conditionalFormatting sqref="J32">
    <cfRule type="cellIs" dxfId="23" priority="20" operator="equal">
      <formula>"Muy Alta"</formula>
    </cfRule>
    <cfRule type="cellIs" dxfId="22" priority="21" operator="equal">
      <formula>"Alta"</formula>
    </cfRule>
    <cfRule type="cellIs" dxfId="21" priority="22" operator="equal">
      <formula>"Media"</formula>
    </cfRule>
    <cfRule type="cellIs" dxfId="20" priority="23" operator="equal">
      <formula>"Baja"</formula>
    </cfRule>
    <cfRule type="cellIs" dxfId="19" priority="24" operator="equal">
      <formula>"Muy Baja"</formula>
    </cfRule>
  </conditionalFormatting>
  <conditionalFormatting sqref="L32">
    <cfRule type="cellIs" dxfId="18" priority="15" operator="equal">
      <formula>"Catastrófico"</formula>
    </cfRule>
    <cfRule type="cellIs" dxfId="17" priority="16" operator="equal">
      <formula>"Mayor"</formula>
    </cfRule>
    <cfRule type="cellIs" dxfId="16" priority="17" operator="equal">
      <formula>"Moderado"</formula>
    </cfRule>
    <cfRule type="cellIs" dxfId="15" priority="18" operator="equal">
      <formula>"Menor"</formula>
    </cfRule>
    <cfRule type="cellIs" dxfId="14" priority="19" operator="equal">
      <formula>"Leve"</formula>
    </cfRule>
  </conditionalFormatting>
  <conditionalFormatting sqref="AD32">
    <cfRule type="cellIs" dxfId="13" priority="10" operator="equal">
      <formula>"Muy Alta"</formula>
    </cfRule>
    <cfRule type="cellIs" dxfId="12" priority="11" operator="equal">
      <formula>"Alta"</formula>
    </cfRule>
    <cfRule type="cellIs" dxfId="11" priority="12" operator="equal">
      <formula>"Media"</formula>
    </cfRule>
    <cfRule type="cellIs" dxfId="10" priority="13" operator="equal">
      <formula>"Baja"</formula>
    </cfRule>
    <cfRule type="cellIs" dxfId="9" priority="14" operator="equal">
      <formula>"Muy Baja"</formula>
    </cfRule>
  </conditionalFormatting>
  <conditionalFormatting sqref="AF32">
    <cfRule type="cellIs" dxfId="8" priority="5" operator="equal">
      <formula>"Catastrófico"</formula>
    </cfRule>
    <cfRule type="cellIs" dxfId="7" priority="6" operator="equal">
      <formula>"Mayor"</formula>
    </cfRule>
    <cfRule type="cellIs" dxfId="6" priority="7" operator="equal">
      <formula>"Moderado"</formula>
    </cfRule>
    <cfRule type="cellIs" dxfId="5" priority="8" operator="equal">
      <formula>"Menor"</formula>
    </cfRule>
    <cfRule type="cellIs" dxfId="4" priority="9" operator="equal">
      <formula>"Leve"</formula>
    </cfRule>
  </conditionalFormatting>
  <conditionalFormatting sqref="AH32">
    <cfRule type="cellIs" dxfId="3" priority="1" operator="equal">
      <formula>"Extremo"</formula>
    </cfRule>
    <cfRule type="cellIs" dxfId="2" priority="2" operator="equal">
      <formula>"Alto"</formula>
    </cfRule>
    <cfRule type="cellIs" dxfId="1" priority="3" operator="equal">
      <formula>"Moderado"</formula>
    </cfRule>
    <cfRule type="cellIs" dxfId="0" priority="4" operator="equal">
      <formula>"Bajo"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AE1B0128-8C4F-4697-A629-FD2328E31E68}">
          <x14:formula1>
            <xm:f>'Opciones Tratamiento'!$E$9:$E$13</xm:f>
          </x14:formula1>
          <xm:sqref>AD13:AD15 J13:J23</xm:sqref>
        </x14:dataValidation>
        <x14:dataValidation type="list" allowBlank="1" showInputMessage="1" showErrorMessage="1" xr:uid="{D58D1B3E-A5FF-4CA7-8392-5F6D420BF824}">
          <x14:formula1>
            <xm:f>'Opciones Tratamiento'!$F$9:$F$13</xm:f>
          </x14:formula1>
          <xm:sqref>AF13:AF15 L13:L23</xm:sqref>
        </x14:dataValidation>
        <x14:dataValidation type="list" allowBlank="1" showInputMessage="1" showErrorMessage="1" xr:uid="{2FF30BA0-7D99-4D7E-9558-9BB60EEFF9A3}">
          <x14:formula1>
            <xm:f>'Opciones Tratamiento'!$B$22:$B$35</xm:f>
          </x14:formula1>
          <xm:sqref>D6:E7</xm:sqref>
        </x14:dataValidation>
        <x14:dataValidation type="list" allowBlank="1" showInputMessage="1" showErrorMessage="1" xr:uid="{5651F3A8-C245-4A66-8C6F-3BD18E8DEF99}">
          <x14:formula1>
            <xm:f>'Tabla Valoración controles'!$D$4:$D$7</xm:f>
          </x14:formula1>
          <xm:sqref>R13:R21</xm:sqref>
        </x14:dataValidation>
        <x14:dataValidation type="list" allowBlank="1" showInputMessage="1" showErrorMessage="1" xr:uid="{CC30A5E2-D4B7-4070-A71B-81801ED2E66C}">
          <x14:formula1>
            <xm:f>'Tabla Valoración controles'!$D$8:$D$10</xm:f>
          </x14:formula1>
          <xm:sqref>S13:S21</xm:sqref>
        </x14:dataValidation>
        <x14:dataValidation type="list" allowBlank="1" showInputMessage="1" showErrorMessage="1" xr:uid="{11293CE2-E03C-4910-A0C2-2D4E66C672F9}">
          <x14:formula1>
            <xm:f>'Tabla Valoración controles'!$D$11:$D$13</xm:f>
          </x14:formula1>
          <xm:sqref>U13:U21</xm:sqref>
        </x14:dataValidation>
        <x14:dataValidation type="list" allowBlank="1" showInputMessage="1" showErrorMessage="1" xr:uid="{099A5600-A94B-4864-A483-15B46779B2BC}">
          <x14:formula1>
            <xm:f>'Tabla Valoración controles'!$D$14:$D$16</xm:f>
          </x14:formula1>
          <xm:sqref>V13:V21</xm:sqref>
        </x14:dataValidation>
        <x14:dataValidation type="list" allowBlank="1" showInputMessage="1" showErrorMessage="1" xr:uid="{A74564E0-1CB8-4420-9DE8-E93E7EF87B80}">
          <x14:formula1>
            <xm:f>'Tabla Valoración controles'!$D$17:$D$19</xm:f>
          </x14:formula1>
          <xm:sqref>W13:W21</xm:sqref>
        </x14:dataValidation>
        <x14:dataValidation type="list" allowBlank="1" showInputMessage="1" showErrorMessage="1" xr:uid="{2991F06F-23BC-4FE0-935E-AD52E3F5E923}">
          <x14:formula1>
            <xm:f>'Opciones Tratamiento'!$B$13:$B$19</xm:f>
          </x14:formula1>
          <xm:sqref>I13:I23</xm:sqref>
        </x14:dataValidation>
        <x14:dataValidation type="list" allowBlank="1" showInputMessage="1" showErrorMessage="1" xr:uid="{7700EA99-3C5B-4B29-9E62-39DB10B7FCB6}">
          <x14:formula1>
            <xm:f>'Opciones Tratamiento'!$B$2:$B$5</xm:f>
          </x14:formula1>
          <xm:sqref>AI13:AI23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40" zoomScaleNormal="40" workbookViewId="0">
      <selection activeCell="AR41" sqref="AR41"/>
    </sheetView>
  </sheetViews>
  <sheetFormatPr baseColWidth="10" defaultRowHeight="15" x14ac:dyDescent="0.25"/>
  <cols>
    <col min="2" max="39" width="5.7109375" customWidth="1"/>
    <col min="41" max="46" width="5.7109375" customWidth="1"/>
  </cols>
  <sheetData>
    <row r="1" spans="1:99" x14ac:dyDescent="0.25">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row>
    <row r="2" spans="1:99" ht="18" customHeight="1" x14ac:dyDescent="0.25">
      <c r="A2" s="8"/>
      <c r="B2" s="71"/>
      <c r="C2" s="71"/>
      <c r="D2" s="71"/>
      <c r="E2" s="71"/>
      <c r="F2" s="71"/>
      <c r="G2" s="71"/>
      <c r="H2" s="71"/>
      <c r="I2" s="71"/>
      <c r="J2" s="109" t="s">
        <v>2</v>
      </c>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row>
    <row r="3" spans="1:99" ht="18.75" customHeight="1" x14ac:dyDescent="0.25">
      <c r="A3" s="8"/>
      <c r="B3" s="71"/>
      <c r="C3" s="71"/>
      <c r="D3" s="71"/>
      <c r="E3" s="71"/>
      <c r="F3" s="71"/>
      <c r="G3" s="71"/>
      <c r="H3" s="71"/>
      <c r="I3" s="71"/>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row>
    <row r="4" spans="1:99" ht="15" customHeight="1" x14ac:dyDescent="0.25">
      <c r="A4" s="8"/>
      <c r="B4" s="71"/>
      <c r="C4" s="71"/>
      <c r="D4" s="71"/>
      <c r="E4" s="71"/>
      <c r="F4" s="71"/>
      <c r="G4" s="71"/>
      <c r="H4" s="71"/>
      <c r="I4" s="71"/>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row>
    <row r="5" spans="1:99" ht="15.75" thickBot="1" x14ac:dyDescent="0.3">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row>
    <row r="6" spans="1:99" ht="15" customHeight="1" x14ac:dyDescent="0.25">
      <c r="A6" s="8"/>
      <c r="B6" s="121" t="s">
        <v>3</v>
      </c>
      <c r="C6" s="121"/>
      <c r="D6" s="122"/>
      <c r="E6" s="110" t="s">
        <v>98</v>
      </c>
      <c r="F6" s="111"/>
      <c r="G6" s="111"/>
      <c r="H6" s="111"/>
      <c r="I6" s="112"/>
      <c r="J6" s="106"/>
      <c r="K6" s="107"/>
      <c r="L6" s="107"/>
      <c r="M6" s="107"/>
      <c r="N6" s="107"/>
      <c r="O6" s="108"/>
      <c r="P6" s="106"/>
      <c r="Q6" s="107"/>
      <c r="R6" s="107"/>
      <c r="S6" s="107"/>
      <c r="T6" s="107"/>
      <c r="U6" s="108"/>
      <c r="V6" s="106"/>
      <c r="W6" s="107"/>
      <c r="X6" s="107"/>
      <c r="Y6" s="107"/>
      <c r="Z6" s="107"/>
      <c r="AA6" s="108"/>
      <c r="AB6" s="106"/>
      <c r="AC6" s="107"/>
      <c r="AD6" s="107"/>
      <c r="AE6" s="107"/>
      <c r="AF6" s="107"/>
      <c r="AG6" s="108"/>
      <c r="AH6" s="96"/>
      <c r="AI6" s="97"/>
      <c r="AJ6" s="97"/>
      <c r="AK6" s="97"/>
      <c r="AL6" s="97"/>
      <c r="AM6" s="98"/>
      <c r="AO6" s="123" t="s">
        <v>65</v>
      </c>
      <c r="AP6" s="124"/>
      <c r="AQ6" s="124"/>
      <c r="AR6" s="124"/>
      <c r="AS6" s="124"/>
      <c r="AT6" s="125"/>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row>
    <row r="7" spans="1:99" ht="15" customHeight="1" x14ac:dyDescent="0.25">
      <c r="A7" s="8"/>
      <c r="B7" s="121"/>
      <c r="C7" s="121"/>
      <c r="D7" s="122"/>
      <c r="E7" s="113"/>
      <c r="F7" s="114"/>
      <c r="G7" s="114"/>
      <c r="H7" s="114"/>
      <c r="I7" s="115"/>
      <c r="J7" s="99"/>
      <c r="K7" s="100"/>
      <c r="L7" s="100"/>
      <c r="M7" s="100"/>
      <c r="N7" s="100"/>
      <c r="O7" s="102"/>
      <c r="P7" s="99"/>
      <c r="Q7" s="100"/>
      <c r="R7" s="100"/>
      <c r="S7" s="100"/>
      <c r="T7" s="100"/>
      <c r="U7" s="102"/>
      <c r="V7" s="99"/>
      <c r="W7" s="100"/>
      <c r="X7" s="100"/>
      <c r="Y7" s="100"/>
      <c r="Z7" s="100"/>
      <c r="AA7" s="102"/>
      <c r="AB7" s="99"/>
      <c r="AC7" s="100"/>
      <c r="AD7" s="100"/>
      <c r="AE7" s="100"/>
      <c r="AF7" s="100"/>
      <c r="AG7" s="102"/>
      <c r="AH7" s="90"/>
      <c r="AI7" s="91"/>
      <c r="AJ7" s="91"/>
      <c r="AK7" s="91"/>
      <c r="AL7" s="91"/>
      <c r="AM7" s="92"/>
      <c r="AN7" s="8"/>
      <c r="AO7" s="126"/>
      <c r="AP7" s="127"/>
      <c r="AQ7" s="127"/>
      <c r="AR7" s="127"/>
      <c r="AS7" s="127"/>
      <c r="AT7" s="12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row>
    <row r="8" spans="1:99" ht="15" customHeight="1" x14ac:dyDescent="0.25">
      <c r="A8" s="8"/>
      <c r="B8" s="121"/>
      <c r="C8" s="121"/>
      <c r="D8" s="122"/>
      <c r="E8" s="113"/>
      <c r="F8" s="114"/>
      <c r="G8" s="114"/>
      <c r="H8" s="114"/>
      <c r="I8" s="115"/>
      <c r="J8" s="99"/>
      <c r="K8" s="100"/>
      <c r="L8" s="101"/>
      <c r="M8" s="101"/>
      <c r="N8" s="101"/>
      <c r="O8" s="102"/>
      <c r="P8" s="99"/>
      <c r="Q8" s="100"/>
      <c r="R8" s="101"/>
      <c r="S8" s="101"/>
      <c r="T8" s="101"/>
      <c r="U8" s="102"/>
      <c r="V8" s="99"/>
      <c r="W8" s="100"/>
      <c r="X8" s="101"/>
      <c r="Y8" s="101"/>
      <c r="Z8" s="101"/>
      <c r="AA8" s="102"/>
      <c r="AB8" s="99"/>
      <c r="AC8" s="100"/>
      <c r="AD8" s="101"/>
      <c r="AE8" s="101"/>
      <c r="AF8" s="101"/>
      <c r="AG8" s="102"/>
      <c r="AH8" s="90"/>
      <c r="AI8" s="91"/>
      <c r="AJ8" s="91"/>
      <c r="AK8" s="91"/>
      <c r="AL8" s="91"/>
      <c r="AM8" s="92"/>
      <c r="AN8" s="8"/>
      <c r="AO8" s="126"/>
      <c r="AP8" s="127"/>
      <c r="AQ8" s="127"/>
      <c r="AR8" s="127"/>
      <c r="AS8" s="127"/>
      <c r="AT8" s="12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row>
    <row r="9" spans="1:99" ht="15" customHeight="1" x14ac:dyDescent="0.25">
      <c r="A9" s="8"/>
      <c r="B9" s="121"/>
      <c r="C9" s="121"/>
      <c r="D9" s="122"/>
      <c r="E9" s="113"/>
      <c r="F9" s="114"/>
      <c r="G9" s="114"/>
      <c r="H9" s="114"/>
      <c r="I9" s="115"/>
      <c r="J9" s="99"/>
      <c r="K9" s="100"/>
      <c r="L9" s="101"/>
      <c r="M9" s="101"/>
      <c r="N9" s="101"/>
      <c r="O9" s="102"/>
      <c r="P9" s="99"/>
      <c r="Q9" s="100"/>
      <c r="R9" s="101"/>
      <c r="S9" s="101"/>
      <c r="T9" s="101"/>
      <c r="U9" s="102"/>
      <c r="V9" s="99"/>
      <c r="W9" s="100"/>
      <c r="X9" s="101"/>
      <c r="Y9" s="101"/>
      <c r="Z9" s="101"/>
      <c r="AA9" s="102"/>
      <c r="AB9" s="99"/>
      <c r="AC9" s="100"/>
      <c r="AD9" s="101"/>
      <c r="AE9" s="101"/>
      <c r="AF9" s="101"/>
      <c r="AG9" s="102"/>
      <c r="AH9" s="90"/>
      <c r="AI9" s="91"/>
      <c r="AJ9" s="91"/>
      <c r="AK9" s="91"/>
      <c r="AL9" s="91"/>
      <c r="AM9" s="92"/>
      <c r="AN9" s="8"/>
      <c r="AO9" s="126"/>
      <c r="AP9" s="127"/>
      <c r="AQ9" s="127"/>
      <c r="AR9" s="127"/>
      <c r="AS9" s="127"/>
      <c r="AT9" s="12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row>
    <row r="10" spans="1:99" ht="15" customHeight="1" x14ac:dyDescent="0.25">
      <c r="A10" s="8"/>
      <c r="B10" s="121"/>
      <c r="C10" s="121"/>
      <c r="D10" s="122"/>
      <c r="E10" s="113"/>
      <c r="F10" s="114"/>
      <c r="G10" s="114"/>
      <c r="H10" s="114"/>
      <c r="I10" s="115"/>
      <c r="J10" s="99"/>
      <c r="K10" s="100"/>
      <c r="L10" s="101"/>
      <c r="M10" s="101"/>
      <c r="N10" s="101"/>
      <c r="O10" s="102"/>
      <c r="P10" s="99"/>
      <c r="Q10" s="100"/>
      <c r="R10" s="101"/>
      <c r="S10" s="101"/>
      <c r="T10" s="101"/>
      <c r="U10" s="102"/>
      <c r="V10" s="99"/>
      <c r="W10" s="100"/>
      <c r="X10" s="101"/>
      <c r="Y10" s="101"/>
      <c r="Z10" s="101"/>
      <c r="AA10" s="102"/>
      <c r="AB10" s="99"/>
      <c r="AC10" s="100"/>
      <c r="AD10" s="101"/>
      <c r="AE10" s="101"/>
      <c r="AF10" s="101"/>
      <c r="AG10" s="102"/>
      <c r="AH10" s="90"/>
      <c r="AI10" s="91"/>
      <c r="AJ10" s="91"/>
      <c r="AK10" s="91"/>
      <c r="AL10" s="91"/>
      <c r="AM10" s="92"/>
      <c r="AN10" s="8"/>
      <c r="AO10" s="126"/>
      <c r="AP10" s="127"/>
      <c r="AQ10" s="127"/>
      <c r="AR10" s="127"/>
      <c r="AS10" s="127"/>
      <c r="AT10" s="12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row>
    <row r="11" spans="1:99" ht="15" customHeight="1" x14ac:dyDescent="0.25">
      <c r="A11" s="8"/>
      <c r="B11" s="121"/>
      <c r="C11" s="121"/>
      <c r="D11" s="122"/>
      <c r="E11" s="113"/>
      <c r="F11" s="114"/>
      <c r="G11" s="114"/>
      <c r="H11" s="114"/>
      <c r="I11" s="115"/>
      <c r="J11" s="99"/>
      <c r="K11" s="100"/>
      <c r="L11" s="101"/>
      <c r="M11" s="101"/>
      <c r="N11" s="101"/>
      <c r="O11" s="102"/>
      <c r="P11" s="99"/>
      <c r="Q11" s="100"/>
      <c r="R11" s="101"/>
      <c r="S11" s="101"/>
      <c r="T11" s="101"/>
      <c r="U11" s="102"/>
      <c r="V11" s="99"/>
      <c r="W11" s="100"/>
      <c r="X11" s="101"/>
      <c r="Y11" s="101"/>
      <c r="Z11" s="101"/>
      <c r="AA11" s="102"/>
      <c r="AB11" s="99"/>
      <c r="AC11" s="100"/>
      <c r="AD11" s="101"/>
      <c r="AE11" s="101"/>
      <c r="AF11" s="101"/>
      <c r="AG11" s="102"/>
      <c r="AH11" s="90"/>
      <c r="AI11" s="91"/>
      <c r="AJ11" s="91"/>
      <c r="AK11" s="91"/>
      <c r="AL11" s="91"/>
      <c r="AM11" s="92"/>
      <c r="AN11" s="8"/>
      <c r="AO11" s="126"/>
      <c r="AP11" s="127"/>
      <c r="AQ11" s="127"/>
      <c r="AR11" s="127"/>
      <c r="AS11" s="127"/>
      <c r="AT11" s="12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row>
    <row r="12" spans="1:99" ht="15" customHeight="1" x14ac:dyDescent="0.25">
      <c r="A12" s="8"/>
      <c r="B12" s="121"/>
      <c r="C12" s="121"/>
      <c r="D12" s="122"/>
      <c r="E12" s="113"/>
      <c r="F12" s="114"/>
      <c r="G12" s="114"/>
      <c r="H12" s="114"/>
      <c r="I12" s="115"/>
      <c r="J12" s="99"/>
      <c r="K12" s="100"/>
      <c r="L12" s="101"/>
      <c r="M12" s="101"/>
      <c r="N12" s="101"/>
      <c r="O12" s="102"/>
      <c r="P12" s="99"/>
      <c r="Q12" s="100"/>
      <c r="R12" s="101"/>
      <c r="S12" s="101"/>
      <c r="T12" s="101"/>
      <c r="U12" s="102"/>
      <c r="V12" s="99"/>
      <c r="W12" s="100"/>
      <c r="X12" s="101"/>
      <c r="Y12" s="101"/>
      <c r="Z12" s="101"/>
      <c r="AA12" s="102"/>
      <c r="AB12" s="99"/>
      <c r="AC12" s="100"/>
      <c r="AD12" s="101"/>
      <c r="AE12" s="101"/>
      <c r="AF12" s="101"/>
      <c r="AG12" s="102"/>
      <c r="AH12" s="90"/>
      <c r="AI12" s="91"/>
      <c r="AJ12" s="91"/>
      <c r="AK12" s="91"/>
      <c r="AL12" s="91"/>
      <c r="AM12" s="92"/>
      <c r="AN12" s="8"/>
      <c r="AO12" s="126"/>
      <c r="AP12" s="127"/>
      <c r="AQ12" s="127"/>
      <c r="AR12" s="127"/>
      <c r="AS12" s="127"/>
      <c r="AT12" s="12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row>
    <row r="13" spans="1:99" ht="15.75" customHeight="1" thickBot="1" x14ac:dyDescent="0.3">
      <c r="A13" s="8"/>
      <c r="B13" s="121"/>
      <c r="C13" s="121"/>
      <c r="D13" s="122"/>
      <c r="E13" s="116"/>
      <c r="F13" s="117"/>
      <c r="G13" s="117"/>
      <c r="H13" s="117"/>
      <c r="I13" s="118"/>
      <c r="J13" s="99"/>
      <c r="K13" s="100"/>
      <c r="L13" s="100"/>
      <c r="M13" s="100"/>
      <c r="N13" s="100"/>
      <c r="O13" s="102"/>
      <c r="P13" s="99"/>
      <c r="Q13" s="100"/>
      <c r="R13" s="100"/>
      <c r="S13" s="100"/>
      <c r="T13" s="100"/>
      <c r="U13" s="102"/>
      <c r="V13" s="99"/>
      <c r="W13" s="100"/>
      <c r="X13" s="100"/>
      <c r="Y13" s="100"/>
      <c r="Z13" s="100"/>
      <c r="AA13" s="102"/>
      <c r="AB13" s="99"/>
      <c r="AC13" s="100"/>
      <c r="AD13" s="100"/>
      <c r="AE13" s="100"/>
      <c r="AF13" s="100"/>
      <c r="AG13" s="102"/>
      <c r="AH13" s="93"/>
      <c r="AI13" s="94"/>
      <c r="AJ13" s="94"/>
      <c r="AK13" s="94"/>
      <c r="AL13" s="94"/>
      <c r="AM13" s="95"/>
      <c r="AN13" s="8"/>
      <c r="AO13" s="129"/>
      <c r="AP13" s="130"/>
      <c r="AQ13" s="130"/>
      <c r="AR13" s="130"/>
      <c r="AS13" s="130"/>
      <c r="AT13" s="131"/>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row>
    <row r="14" spans="1:99" ht="15" customHeight="1" x14ac:dyDescent="0.25">
      <c r="A14" s="8"/>
      <c r="B14" s="121"/>
      <c r="C14" s="121"/>
      <c r="D14" s="122"/>
      <c r="E14" s="110" t="s">
        <v>97</v>
      </c>
      <c r="F14" s="111"/>
      <c r="G14" s="111"/>
      <c r="H14" s="111"/>
      <c r="I14" s="111"/>
      <c r="J14" s="87"/>
      <c r="K14" s="88"/>
      <c r="L14" s="88"/>
      <c r="M14" s="88"/>
      <c r="N14" s="88"/>
      <c r="O14" s="89"/>
      <c r="P14" s="87"/>
      <c r="Q14" s="88"/>
      <c r="R14" s="88"/>
      <c r="S14" s="88"/>
      <c r="T14" s="88"/>
      <c r="U14" s="89"/>
      <c r="V14" s="106"/>
      <c r="W14" s="107"/>
      <c r="X14" s="107"/>
      <c r="Y14" s="107"/>
      <c r="Z14" s="107"/>
      <c r="AA14" s="108"/>
      <c r="AB14" s="106"/>
      <c r="AC14" s="107"/>
      <c r="AD14" s="107"/>
      <c r="AE14" s="107"/>
      <c r="AF14" s="107"/>
      <c r="AG14" s="108"/>
      <c r="AH14" s="96"/>
      <c r="AI14" s="97"/>
      <c r="AJ14" s="97"/>
      <c r="AK14" s="97"/>
      <c r="AL14" s="97"/>
      <c r="AM14" s="98"/>
      <c r="AN14" s="8"/>
      <c r="AO14" s="132" t="s">
        <v>66</v>
      </c>
      <c r="AP14" s="133"/>
      <c r="AQ14" s="133"/>
      <c r="AR14" s="133"/>
      <c r="AS14" s="133"/>
      <c r="AT14" s="134"/>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row>
    <row r="15" spans="1:99" ht="15" customHeight="1" x14ac:dyDescent="0.25">
      <c r="A15" s="8"/>
      <c r="B15" s="121"/>
      <c r="C15" s="121"/>
      <c r="D15" s="122"/>
      <c r="E15" s="113"/>
      <c r="F15" s="114"/>
      <c r="G15" s="114"/>
      <c r="H15" s="114"/>
      <c r="I15" s="119"/>
      <c r="J15" s="81"/>
      <c r="K15" s="82"/>
      <c r="L15" s="82"/>
      <c r="M15" s="82"/>
      <c r="N15" s="82"/>
      <c r="O15" s="83"/>
      <c r="P15" s="81"/>
      <c r="Q15" s="82"/>
      <c r="R15" s="82"/>
      <c r="S15" s="82"/>
      <c r="T15" s="82"/>
      <c r="U15" s="83"/>
      <c r="V15" s="99"/>
      <c r="W15" s="100"/>
      <c r="X15" s="100"/>
      <c r="Y15" s="100"/>
      <c r="Z15" s="100"/>
      <c r="AA15" s="102"/>
      <c r="AB15" s="99"/>
      <c r="AC15" s="100"/>
      <c r="AD15" s="100"/>
      <c r="AE15" s="100"/>
      <c r="AF15" s="100"/>
      <c r="AG15" s="102"/>
      <c r="AH15" s="90"/>
      <c r="AI15" s="91"/>
      <c r="AJ15" s="91"/>
      <c r="AK15" s="91"/>
      <c r="AL15" s="91"/>
      <c r="AM15" s="92"/>
      <c r="AN15" s="8"/>
      <c r="AO15" s="135"/>
      <c r="AP15" s="136"/>
      <c r="AQ15" s="136"/>
      <c r="AR15" s="136"/>
      <c r="AS15" s="136"/>
      <c r="AT15" s="137"/>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row>
    <row r="16" spans="1:99" ht="15" customHeight="1" x14ac:dyDescent="0.25">
      <c r="A16" s="8"/>
      <c r="B16" s="121"/>
      <c r="C16" s="121"/>
      <c r="D16" s="122"/>
      <c r="E16" s="113"/>
      <c r="F16" s="114"/>
      <c r="G16" s="114"/>
      <c r="H16" s="114"/>
      <c r="I16" s="119"/>
      <c r="J16" s="81"/>
      <c r="K16" s="82"/>
      <c r="L16" s="82"/>
      <c r="M16" s="82"/>
      <c r="N16" s="82"/>
      <c r="O16" s="83"/>
      <c r="P16" s="81"/>
      <c r="Q16" s="82"/>
      <c r="R16" s="82"/>
      <c r="S16" s="82"/>
      <c r="T16" s="82"/>
      <c r="U16" s="83"/>
      <c r="V16" s="99"/>
      <c r="W16" s="100"/>
      <c r="X16" s="101"/>
      <c r="Y16" s="101"/>
      <c r="Z16" s="101"/>
      <c r="AA16" s="102"/>
      <c r="AB16" s="99"/>
      <c r="AC16" s="100"/>
      <c r="AD16" s="101"/>
      <c r="AE16" s="101"/>
      <c r="AF16" s="101"/>
      <c r="AG16" s="102"/>
      <c r="AH16" s="90"/>
      <c r="AI16" s="91"/>
      <c r="AJ16" s="91"/>
      <c r="AK16" s="91"/>
      <c r="AL16" s="91"/>
      <c r="AM16" s="92"/>
      <c r="AN16" s="8"/>
      <c r="AO16" s="135"/>
      <c r="AP16" s="136"/>
      <c r="AQ16" s="136"/>
      <c r="AR16" s="136"/>
      <c r="AS16" s="136"/>
      <c r="AT16" s="137"/>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row>
    <row r="17" spans="1:80" ht="15" customHeight="1" x14ac:dyDescent="0.25">
      <c r="A17" s="8"/>
      <c r="B17" s="121"/>
      <c r="C17" s="121"/>
      <c r="D17" s="122"/>
      <c r="E17" s="113"/>
      <c r="F17" s="114"/>
      <c r="G17" s="114"/>
      <c r="H17" s="114"/>
      <c r="I17" s="119"/>
      <c r="J17" s="81"/>
      <c r="K17" s="82"/>
      <c r="L17" s="82"/>
      <c r="M17" s="82"/>
      <c r="N17" s="82"/>
      <c r="O17" s="83"/>
      <c r="P17" s="81"/>
      <c r="Q17" s="82"/>
      <c r="R17" s="82"/>
      <c r="S17" s="82"/>
      <c r="T17" s="82"/>
      <c r="U17" s="83"/>
      <c r="V17" s="99"/>
      <c r="W17" s="100"/>
      <c r="X17" s="101"/>
      <c r="Y17" s="101"/>
      <c r="Z17" s="101"/>
      <c r="AA17" s="102"/>
      <c r="AB17" s="99"/>
      <c r="AC17" s="100"/>
      <c r="AD17" s="101"/>
      <c r="AE17" s="101"/>
      <c r="AF17" s="101"/>
      <c r="AG17" s="102"/>
      <c r="AH17" s="90"/>
      <c r="AI17" s="91"/>
      <c r="AJ17" s="91"/>
      <c r="AK17" s="91"/>
      <c r="AL17" s="91"/>
      <c r="AM17" s="92"/>
      <c r="AN17" s="8"/>
      <c r="AO17" s="135"/>
      <c r="AP17" s="136"/>
      <c r="AQ17" s="136"/>
      <c r="AR17" s="136"/>
      <c r="AS17" s="136"/>
      <c r="AT17" s="137"/>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row>
    <row r="18" spans="1:80" ht="15" customHeight="1" x14ac:dyDescent="0.25">
      <c r="A18" s="8"/>
      <c r="B18" s="121"/>
      <c r="C18" s="121"/>
      <c r="D18" s="122"/>
      <c r="E18" s="113"/>
      <c r="F18" s="114"/>
      <c r="G18" s="114"/>
      <c r="H18" s="114"/>
      <c r="I18" s="119"/>
      <c r="J18" s="81"/>
      <c r="K18" s="82"/>
      <c r="L18" s="82"/>
      <c r="M18" s="82"/>
      <c r="N18" s="82"/>
      <c r="O18" s="83"/>
      <c r="P18" s="81"/>
      <c r="Q18" s="82"/>
      <c r="R18" s="82"/>
      <c r="S18" s="82"/>
      <c r="T18" s="82"/>
      <c r="U18" s="83"/>
      <c r="V18" s="99"/>
      <c r="W18" s="100"/>
      <c r="X18" s="101"/>
      <c r="Y18" s="101"/>
      <c r="Z18" s="101"/>
      <c r="AA18" s="102"/>
      <c r="AB18" s="99"/>
      <c r="AC18" s="100"/>
      <c r="AD18" s="101"/>
      <c r="AE18" s="101"/>
      <c r="AF18" s="101"/>
      <c r="AG18" s="102"/>
      <c r="AH18" s="90"/>
      <c r="AI18" s="91"/>
      <c r="AJ18" s="91"/>
      <c r="AK18" s="91"/>
      <c r="AL18" s="91"/>
      <c r="AM18" s="92"/>
      <c r="AN18" s="8"/>
      <c r="AO18" s="135"/>
      <c r="AP18" s="136"/>
      <c r="AQ18" s="136"/>
      <c r="AR18" s="136"/>
      <c r="AS18" s="136"/>
      <c r="AT18" s="137"/>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row>
    <row r="19" spans="1:80" ht="15" customHeight="1" x14ac:dyDescent="0.25">
      <c r="A19" s="8"/>
      <c r="B19" s="121"/>
      <c r="C19" s="121"/>
      <c r="D19" s="122"/>
      <c r="E19" s="113"/>
      <c r="F19" s="114"/>
      <c r="G19" s="114"/>
      <c r="H19" s="114"/>
      <c r="I19" s="119"/>
      <c r="J19" s="81"/>
      <c r="K19" s="82"/>
      <c r="L19" s="82"/>
      <c r="M19" s="82"/>
      <c r="N19" s="82"/>
      <c r="O19" s="83"/>
      <c r="P19" s="81"/>
      <c r="Q19" s="82"/>
      <c r="R19" s="82"/>
      <c r="S19" s="82"/>
      <c r="T19" s="82"/>
      <c r="U19" s="83"/>
      <c r="V19" s="99"/>
      <c r="W19" s="100"/>
      <c r="X19" s="101"/>
      <c r="Y19" s="101"/>
      <c r="Z19" s="101"/>
      <c r="AA19" s="102"/>
      <c r="AB19" s="99"/>
      <c r="AC19" s="100"/>
      <c r="AD19" s="101"/>
      <c r="AE19" s="101"/>
      <c r="AF19" s="101"/>
      <c r="AG19" s="102"/>
      <c r="AH19" s="90"/>
      <c r="AI19" s="91"/>
      <c r="AJ19" s="91"/>
      <c r="AK19" s="91"/>
      <c r="AL19" s="91"/>
      <c r="AM19" s="92"/>
      <c r="AN19" s="8"/>
      <c r="AO19" s="135"/>
      <c r="AP19" s="136"/>
      <c r="AQ19" s="136"/>
      <c r="AR19" s="136"/>
      <c r="AS19" s="136"/>
      <c r="AT19" s="137"/>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row>
    <row r="20" spans="1:80" ht="15" customHeight="1" x14ac:dyDescent="0.25">
      <c r="A20" s="8"/>
      <c r="B20" s="121"/>
      <c r="C20" s="121"/>
      <c r="D20" s="122"/>
      <c r="E20" s="113"/>
      <c r="F20" s="114"/>
      <c r="G20" s="114"/>
      <c r="H20" s="114"/>
      <c r="I20" s="119"/>
      <c r="J20" s="81"/>
      <c r="K20" s="82"/>
      <c r="L20" s="82"/>
      <c r="M20" s="82"/>
      <c r="N20" s="82"/>
      <c r="O20" s="83"/>
      <c r="P20" s="81"/>
      <c r="Q20" s="82"/>
      <c r="R20" s="82"/>
      <c r="S20" s="82"/>
      <c r="T20" s="82"/>
      <c r="U20" s="83"/>
      <c r="V20" s="99"/>
      <c r="W20" s="100"/>
      <c r="X20" s="101"/>
      <c r="Y20" s="101"/>
      <c r="Z20" s="101"/>
      <c r="AA20" s="102"/>
      <c r="AB20" s="99"/>
      <c r="AC20" s="100"/>
      <c r="AD20" s="101"/>
      <c r="AE20" s="101"/>
      <c r="AF20" s="101"/>
      <c r="AG20" s="102"/>
      <c r="AH20" s="90"/>
      <c r="AI20" s="91"/>
      <c r="AJ20" s="91"/>
      <c r="AK20" s="91"/>
      <c r="AL20" s="91"/>
      <c r="AM20" s="92"/>
      <c r="AN20" s="8"/>
      <c r="AO20" s="135"/>
      <c r="AP20" s="136"/>
      <c r="AQ20" s="136"/>
      <c r="AR20" s="136"/>
      <c r="AS20" s="136"/>
      <c r="AT20" s="137"/>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row>
    <row r="21" spans="1:80" ht="15.75" customHeight="1" thickBot="1" x14ac:dyDescent="0.3">
      <c r="A21" s="8"/>
      <c r="B21" s="121"/>
      <c r="C21" s="121"/>
      <c r="D21" s="122"/>
      <c r="E21" s="116"/>
      <c r="F21" s="117"/>
      <c r="G21" s="117"/>
      <c r="H21" s="117"/>
      <c r="I21" s="117"/>
      <c r="J21" s="84"/>
      <c r="K21" s="85"/>
      <c r="L21" s="85"/>
      <c r="M21" s="85"/>
      <c r="N21" s="85"/>
      <c r="O21" s="86"/>
      <c r="P21" s="84"/>
      <c r="Q21" s="85"/>
      <c r="R21" s="85"/>
      <c r="S21" s="85"/>
      <c r="T21" s="85"/>
      <c r="U21" s="86"/>
      <c r="V21" s="103"/>
      <c r="W21" s="104"/>
      <c r="X21" s="104"/>
      <c r="Y21" s="104"/>
      <c r="Z21" s="104"/>
      <c r="AA21" s="105"/>
      <c r="AB21" s="103"/>
      <c r="AC21" s="104"/>
      <c r="AD21" s="104"/>
      <c r="AE21" s="104"/>
      <c r="AF21" s="104"/>
      <c r="AG21" s="105"/>
      <c r="AH21" s="93"/>
      <c r="AI21" s="94"/>
      <c r="AJ21" s="94"/>
      <c r="AK21" s="94"/>
      <c r="AL21" s="94"/>
      <c r="AM21" s="95"/>
      <c r="AN21" s="8"/>
      <c r="AO21" s="138"/>
      <c r="AP21" s="139"/>
      <c r="AQ21" s="139"/>
      <c r="AR21" s="139"/>
      <c r="AS21" s="139"/>
      <c r="AT21" s="140"/>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row>
    <row r="22" spans="1:80" x14ac:dyDescent="0.25">
      <c r="A22" s="8"/>
      <c r="B22" s="121"/>
      <c r="C22" s="121"/>
      <c r="D22" s="122"/>
      <c r="E22" s="110" t="s">
        <v>99</v>
      </c>
      <c r="F22" s="111"/>
      <c r="G22" s="111"/>
      <c r="H22" s="111"/>
      <c r="I22" s="112"/>
      <c r="J22" s="87"/>
      <c r="K22" s="88"/>
      <c r="L22" s="88"/>
      <c r="M22" s="88"/>
      <c r="N22" s="88"/>
      <c r="O22" s="89"/>
      <c r="P22" s="87"/>
      <c r="Q22" s="88"/>
      <c r="R22" s="88"/>
      <c r="S22" s="88"/>
      <c r="T22" s="88"/>
      <c r="U22" s="89"/>
      <c r="V22" s="87"/>
      <c r="W22" s="88"/>
      <c r="X22" s="88"/>
      <c r="Y22" s="88"/>
      <c r="Z22" s="88"/>
      <c r="AA22" s="89"/>
      <c r="AB22" s="106"/>
      <c r="AC22" s="107"/>
      <c r="AD22" s="107"/>
      <c r="AE22" s="107"/>
      <c r="AF22" s="107"/>
      <c r="AG22" s="108"/>
      <c r="AH22" s="96"/>
      <c r="AI22" s="97"/>
      <c r="AJ22" s="97"/>
      <c r="AK22" s="97"/>
      <c r="AL22" s="97"/>
      <c r="AM22" s="98"/>
      <c r="AN22" s="8"/>
      <c r="AO22" s="141" t="s">
        <v>67</v>
      </c>
      <c r="AP22" s="142"/>
      <c r="AQ22" s="142"/>
      <c r="AR22" s="142"/>
      <c r="AS22" s="142"/>
      <c r="AT22" s="143"/>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row>
    <row r="23" spans="1:80" x14ac:dyDescent="0.25">
      <c r="A23" s="8"/>
      <c r="B23" s="121"/>
      <c r="C23" s="121"/>
      <c r="D23" s="122"/>
      <c r="E23" s="113"/>
      <c r="F23" s="114"/>
      <c r="G23" s="114"/>
      <c r="H23" s="114"/>
      <c r="I23" s="115"/>
      <c r="J23" s="81"/>
      <c r="K23" s="82"/>
      <c r="L23" s="82"/>
      <c r="M23" s="82"/>
      <c r="N23" s="82"/>
      <c r="O23" s="83"/>
      <c r="P23" s="81"/>
      <c r="Q23" s="82"/>
      <c r="R23" s="82"/>
      <c r="S23" s="82"/>
      <c r="T23" s="82"/>
      <c r="U23" s="83"/>
      <c r="V23" s="81"/>
      <c r="W23" s="82"/>
      <c r="X23" s="82"/>
      <c r="Y23" s="82"/>
      <c r="Z23" s="82"/>
      <c r="AA23" s="83"/>
      <c r="AB23" s="99"/>
      <c r="AC23" s="100"/>
      <c r="AD23" s="100"/>
      <c r="AE23" s="100"/>
      <c r="AF23" s="100"/>
      <c r="AG23" s="102"/>
      <c r="AH23" s="90"/>
      <c r="AI23" s="91"/>
      <c r="AJ23" s="91"/>
      <c r="AK23" s="91"/>
      <c r="AL23" s="91"/>
      <c r="AM23" s="92"/>
      <c r="AN23" s="8"/>
      <c r="AO23" s="144"/>
      <c r="AP23" s="145"/>
      <c r="AQ23" s="145"/>
      <c r="AR23" s="145"/>
      <c r="AS23" s="145"/>
      <c r="AT23" s="146"/>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row>
    <row r="24" spans="1:80" x14ac:dyDescent="0.25">
      <c r="A24" s="8"/>
      <c r="B24" s="121"/>
      <c r="C24" s="121"/>
      <c r="D24" s="122"/>
      <c r="E24" s="113"/>
      <c r="F24" s="114"/>
      <c r="G24" s="114"/>
      <c r="H24" s="114"/>
      <c r="I24" s="115"/>
      <c r="J24" s="81"/>
      <c r="K24" s="82"/>
      <c r="L24" s="82"/>
      <c r="M24" s="82"/>
      <c r="N24" s="82"/>
      <c r="O24" s="83"/>
      <c r="P24" s="81"/>
      <c r="Q24" s="82"/>
      <c r="R24" s="82"/>
      <c r="S24" s="82"/>
      <c r="T24" s="82"/>
      <c r="U24" s="83"/>
      <c r="V24" s="81"/>
      <c r="W24" s="82"/>
      <c r="X24" s="82"/>
      <c r="Y24" s="82"/>
      <c r="Z24" s="82"/>
      <c r="AA24" s="83"/>
      <c r="AB24" s="99"/>
      <c r="AC24" s="100"/>
      <c r="AD24" s="101"/>
      <c r="AE24" s="101"/>
      <c r="AF24" s="101"/>
      <c r="AG24" s="102"/>
      <c r="AH24" s="90"/>
      <c r="AI24" s="91"/>
      <c r="AJ24" s="91"/>
      <c r="AK24" s="91"/>
      <c r="AL24" s="91"/>
      <c r="AM24" s="92"/>
      <c r="AN24" s="8"/>
      <c r="AO24" s="144"/>
      <c r="AP24" s="145"/>
      <c r="AQ24" s="145"/>
      <c r="AR24" s="145"/>
      <c r="AS24" s="145"/>
      <c r="AT24" s="146"/>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row>
    <row r="25" spans="1:80" x14ac:dyDescent="0.25">
      <c r="A25" s="8"/>
      <c r="B25" s="121"/>
      <c r="C25" s="121"/>
      <c r="D25" s="122"/>
      <c r="E25" s="113"/>
      <c r="F25" s="114"/>
      <c r="G25" s="114"/>
      <c r="H25" s="114"/>
      <c r="I25" s="115"/>
      <c r="J25" s="81"/>
      <c r="K25" s="82"/>
      <c r="L25" s="82"/>
      <c r="M25" s="82"/>
      <c r="N25" s="82"/>
      <c r="O25" s="83"/>
      <c r="P25" s="81"/>
      <c r="Q25" s="82"/>
      <c r="R25" s="82"/>
      <c r="S25" s="82"/>
      <c r="T25" s="82"/>
      <c r="U25" s="83"/>
      <c r="V25" s="81"/>
      <c r="W25" s="82"/>
      <c r="X25" s="82"/>
      <c r="Y25" s="82"/>
      <c r="Z25" s="82"/>
      <c r="AA25" s="83"/>
      <c r="AB25" s="99"/>
      <c r="AC25" s="100"/>
      <c r="AD25" s="101"/>
      <c r="AE25" s="101"/>
      <c r="AF25" s="101"/>
      <c r="AG25" s="102"/>
      <c r="AH25" s="90"/>
      <c r="AI25" s="91"/>
      <c r="AJ25" s="91"/>
      <c r="AK25" s="91"/>
      <c r="AL25" s="91"/>
      <c r="AM25" s="92"/>
      <c r="AN25" s="8"/>
      <c r="AO25" s="144"/>
      <c r="AP25" s="145"/>
      <c r="AQ25" s="145"/>
      <c r="AR25" s="145"/>
      <c r="AS25" s="145"/>
      <c r="AT25" s="146"/>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row>
    <row r="26" spans="1:80" x14ac:dyDescent="0.25">
      <c r="A26" s="8"/>
      <c r="B26" s="121"/>
      <c r="C26" s="121"/>
      <c r="D26" s="122"/>
      <c r="E26" s="113"/>
      <c r="F26" s="114"/>
      <c r="G26" s="114"/>
      <c r="H26" s="114"/>
      <c r="I26" s="115"/>
      <c r="J26" s="81"/>
      <c r="K26" s="82"/>
      <c r="L26" s="82"/>
      <c r="M26" s="82"/>
      <c r="N26" s="82"/>
      <c r="O26" s="83"/>
      <c r="P26" s="81"/>
      <c r="Q26" s="82"/>
      <c r="R26" s="82"/>
      <c r="S26" s="82"/>
      <c r="T26" s="82"/>
      <c r="U26" s="83"/>
      <c r="V26" s="81"/>
      <c r="W26" s="82"/>
      <c r="X26" s="82"/>
      <c r="Y26" s="82"/>
      <c r="Z26" s="82"/>
      <c r="AA26" s="83"/>
      <c r="AB26" s="99"/>
      <c r="AC26" s="100"/>
      <c r="AD26" s="101"/>
      <c r="AE26" s="101"/>
      <c r="AF26" s="101"/>
      <c r="AG26" s="102"/>
      <c r="AH26" s="90"/>
      <c r="AI26" s="91"/>
      <c r="AJ26" s="91"/>
      <c r="AK26" s="91"/>
      <c r="AL26" s="91"/>
      <c r="AM26" s="92"/>
      <c r="AN26" s="8"/>
      <c r="AO26" s="144"/>
      <c r="AP26" s="145"/>
      <c r="AQ26" s="145"/>
      <c r="AR26" s="145"/>
      <c r="AS26" s="145"/>
      <c r="AT26" s="146"/>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row>
    <row r="27" spans="1:80" x14ac:dyDescent="0.25">
      <c r="A27" s="8"/>
      <c r="B27" s="121"/>
      <c r="C27" s="121"/>
      <c r="D27" s="122"/>
      <c r="E27" s="113"/>
      <c r="F27" s="114"/>
      <c r="G27" s="114"/>
      <c r="H27" s="114"/>
      <c r="I27" s="115"/>
      <c r="J27" s="81"/>
      <c r="K27" s="82"/>
      <c r="L27" s="82"/>
      <c r="M27" s="82"/>
      <c r="N27" s="82"/>
      <c r="O27" s="83"/>
      <c r="P27" s="81"/>
      <c r="Q27" s="82"/>
      <c r="R27" s="82"/>
      <c r="S27" s="82"/>
      <c r="T27" s="82"/>
      <c r="U27" s="83"/>
      <c r="V27" s="81"/>
      <c r="W27" s="82"/>
      <c r="X27" s="82"/>
      <c r="Y27" s="82"/>
      <c r="Z27" s="82"/>
      <c r="AA27" s="83"/>
      <c r="AB27" s="99"/>
      <c r="AC27" s="100"/>
      <c r="AD27" s="101"/>
      <c r="AE27" s="101"/>
      <c r="AF27" s="101"/>
      <c r="AG27" s="102"/>
      <c r="AH27" s="90"/>
      <c r="AI27" s="91"/>
      <c r="AJ27" s="91"/>
      <c r="AK27" s="91"/>
      <c r="AL27" s="91"/>
      <c r="AM27" s="92"/>
      <c r="AN27" s="8"/>
      <c r="AO27" s="144"/>
      <c r="AP27" s="145"/>
      <c r="AQ27" s="145"/>
      <c r="AR27" s="145"/>
      <c r="AS27" s="145"/>
      <c r="AT27" s="146"/>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row>
    <row r="28" spans="1:80" x14ac:dyDescent="0.25">
      <c r="A28" s="8"/>
      <c r="B28" s="121"/>
      <c r="C28" s="121"/>
      <c r="D28" s="122"/>
      <c r="E28" s="113"/>
      <c r="F28" s="114"/>
      <c r="G28" s="114"/>
      <c r="H28" s="114"/>
      <c r="I28" s="115"/>
      <c r="J28" s="81"/>
      <c r="K28" s="82"/>
      <c r="L28" s="82"/>
      <c r="M28" s="82"/>
      <c r="N28" s="82"/>
      <c r="O28" s="83"/>
      <c r="P28" s="81"/>
      <c r="Q28" s="82"/>
      <c r="R28" s="82"/>
      <c r="S28" s="82"/>
      <c r="T28" s="82"/>
      <c r="U28" s="83"/>
      <c r="V28" s="81"/>
      <c r="W28" s="82"/>
      <c r="X28" s="82"/>
      <c r="Y28" s="82"/>
      <c r="Z28" s="82"/>
      <c r="AA28" s="83"/>
      <c r="AB28" s="99"/>
      <c r="AC28" s="100"/>
      <c r="AD28" s="101"/>
      <c r="AE28" s="101"/>
      <c r="AF28" s="101"/>
      <c r="AG28" s="102"/>
      <c r="AH28" s="90"/>
      <c r="AI28" s="91"/>
      <c r="AJ28" s="91"/>
      <c r="AK28" s="91"/>
      <c r="AL28" s="91"/>
      <c r="AM28" s="92"/>
      <c r="AN28" s="8"/>
      <c r="AO28" s="144"/>
      <c r="AP28" s="145"/>
      <c r="AQ28" s="145"/>
      <c r="AR28" s="145"/>
      <c r="AS28" s="145"/>
      <c r="AT28" s="146"/>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row>
    <row r="29" spans="1:80" ht="15.75" thickBot="1" x14ac:dyDescent="0.3">
      <c r="A29" s="8"/>
      <c r="B29" s="121"/>
      <c r="C29" s="121"/>
      <c r="D29" s="122"/>
      <c r="E29" s="116"/>
      <c r="F29" s="117"/>
      <c r="G29" s="117"/>
      <c r="H29" s="117"/>
      <c r="I29" s="118"/>
      <c r="J29" s="81"/>
      <c r="K29" s="82"/>
      <c r="L29" s="82"/>
      <c r="M29" s="82"/>
      <c r="N29" s="82"/>
      <c r="O29" s="83"/>
      <c r="P29" s="84"/>
      <c r="Q29" s="85"/>
      <c r="R29" s="85"/>
      <c r="S29" s="85"/>
      <c r="T29" s="85"/>
      <c r="U29" s="86"/>
      <c r="V29" s="84"/>
      <c r="W29" s="85"/>
      <c r="X29" s="85"/>
      <c r="Y29" s="85"/>
      <c r="Z29" s="85"/>
      <c r="AA29" s="86"/>
      <c r="AB29" s="103"/>
      <c r="AC29" s="104"/>
      <c r="AD29" s="104"/>
      <c r="AE29" s="104"/>
      <c r="AF29" s="104"/>
      <c r="AG29" s="105"/>
      <c r="AH29" s="93"/>
      <c r="AI29" s="94"/>
      <c r="AJ29" s="94"/>
      <c r="AK29" s="94"/>
      <c r="AL29" s="94"/>
      <c r="AM29" s="95"/>
      <c r="AN29" s="8"/>
      <c r="AO29" s="147"/>
      <c r="AP29" s="148"/>
      <c r="AQ29" s="148"/>
      <c r="AR29" s="148"/>
      <c r="AS29" s="148"/>
      <c r="AT29" s="149"/>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row>
    <row r="30" spans="1:80" x14ac:dyDescent="0.25">
      <c r="A30" s="8"/>
      <c r="B30" s="121"/>
      <c r="C30" s="121"/>
      <c r="D30" s="122"/>
      <c r="E30" s="110" t="s">
        <v>96</v>
      </c>
      <c r="F30" s="111"/>
      <c r="G30" s="111"/>
      <c r="H30" s="111"/>
      <c r="I30" s="111"/>
      <c r="J30" s="78"/>
      <c r="K30" s="79"/>
      <c r="L30" s="79"/>
      <c r="M30" s="79"/>
      <c r="N30" s="79"/>
      <c r="O30" s="80"/>
      <c r="P30" s="88"/>
      <c r="Q30" s="88"/>
      <c r="R30" s="88"/>
      <c r="S30" s="88"/>
      <c r="T30" s="88"/>
      <c r="U30" s="89"/>
      <c r="V30" s="87"/>
      <c r="W30" s="88"/>
      <c r="X30" s="88"/>
      <c r="Y30" s="88"/>
      <c r="Z30" s="88"/>
      <c r="AA30" s="89"/>
      <c r="AB30" s="106"/>
      <c r="AC30" s="107"/>
      <c r="AD30" s="107"/>
      <c r="AE30" s="107"/>
      <c r="AF30" s="107"/>
      <c r="AG30" s="108"/>
      <c r="AH30" s="96"/>
      <c r="AI30" s="97"/>
      <c r="AJ30" s="97"/>
      <c r="AK30" s="97"/>
      <c r="AL30" s="97"/>
      <c r="AM30" s="98"/>
      <c r="AN30" s="8"/>
      <c r="AO30" s="150" t="s">
        <v>68</v>
      </c>
      <c r="AP30" s="151"/>
      <c r="AQ30" s="151"/>
      <c r="AR30" s="151"/>
      <c r="AS30" s="151"/>
      <c r="AT30" s="152"/>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row>
    <row r="31" spans="1:80" x14ac:dyDescent="0.25">
      <c r="A31" s="8"/>
      <c r="B31" s="121"/>
      <c r="C31" s="121"/>
      <c r="D31" s="122"/>
      <c r="E31" s="113"/>
      <c r="F31" s="114"/>
      <c r="G31" s="114"/>
      <c r="H31" s="114"/>
      <c r="I31" s="119"/>
      <c r="J31" s="72"/>
      <c r="K31" s="73"/>
      <c r="L31" s="73"/>
      <c r="M31" s="73"/>
      <c r="N31" s="73"/>
      <c r="O31" s="74"/>
      <c r="P31" s="82"/>
      <c r="Q31" s="82"/>
      <c r="R31" s="82"/>
      <c r="S31" s="82"/>
      <c r="T31" s="82"/>
      <c r="U31" s="83"/>
      <c r="V31" s="81"/>
      <c r="W31" s="82"/>
      <c r="X31" s="82"/>
      <c r="Y31" s="82"/>
      <c r="Z31" s="82"/>
      <c r="AA31" s="83"/>
      <c r="AB31" s="99"/>
      <c r="AC31" s="100"/>
      <c r="AD31" s="100"/>
      <c r="AE31" s="100"/>
      <c r="AF31" s="100"/>
      <c r="AG31" s="102"/>
      <c r="AH31" s="90"/>
      <c r="AI31" s="91"/>
      <c r="AJ31" s="91"/>
      <c r="AK31" s="91"/>
      <c r="AL31" s="91"/>
      <c r="AM31" s="92"/>
      <c r="AN31" s="8"/>
      <c r="AO31" s="153"/>
      <c r="AP31" s="154"/>
      <c r="AQ31" s="154"/>
      <c r="AR31" s="154"/>
      <c r="AS31" s="154"/>
      <c r="AT31" s="155"/>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row>
    <row r="32" spans="1:80" x14ac:dyDescent="0.25">
      <c r="A32" s="8"/>
      <c r="B32" s="121"/>
      <c r="C32" s="121"/>
      <c r="D32" s="122"/>
      <c r="E32" s="113"/>
      <c r="F32" s="114"/>
      <c r="G32" s="114"/>
      <c r="H32" s="114"/>
      <c r="I32" s="119"/>
      <c r="J32" s="72"/>
      <c r="K32" s="73"/>
      <c r="L32" s="73"/>
      <c r="M32" s="73"/>
      <c r="N32" s="73"/>
      <c r="O32" s="74"/>
      <c r="P32" s="82"/>
      <c r="Q32" s="82"/>
      <c r="R32" s="82"/>
      <c r="S32" s="82"/>
      <c r="T32" s="82"/>
      <c r="U32" s="83"/>
      <c r="V32" s="81"/>
      <c r="W32" s="82"/>
      <c r="X32" s="82"/>
      <c r="Y32" s="82"/>
      <c r="Z32" s="82"/>
      <c r="AA32" s="83"/>
      <c r="AB32" s="99"/>
      <c r="AC32" s="100"/>
      <c r="AD32" s="101"/>
      <c r="AE32" s="101"/>
      <c r="AF32" s="101"/>
      <c r="AG32" s="102"/>
      <c r="AH32" s="90"/>
      <c r="AI32" s="91"/>
      <c r="AJ32" s="91"/>
      <c r="AK32" s="91"/>
      <c r="AL32" s="91"/>
      <c r="AM32" s="92"/>
      <c r="AN32" s="8"/>
      <c r="AO32" s="153"/>
      <c r="AP32" s="154"/>
      <c r="AQ32" s="154"/>
      <c r="AR32" s="154"/>
      <c r="AS32" s="154"/>
      <c r="AT32" s="155"/>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row>
    <row r="33" spans="1:80" x14ac:dyDescent="0.25">
      <c r="A33" s="8"/>
      <c r="B33" s="121"/>
      <c r="C33" s="121"/>
      <c r="D33" s="122"/>
      <c r="E33" s="113"/>
      <c r="F33" s="114"/>
      <c r="G33" s="114"/>
      <c r="H33" s="114"/>
      <c r="I33" s="119"/>
      <c r="J33" s="72"/>
      <c r="K33" s="73"/>
      <c r="L33" s="73"/>
      <c r="M33" s="73"/>
      <c r="N33" s="73"/>
      <c r="O33" s="74"/>
      <c r="P33" s="82"/>
      <c r="Q33" s="82"/>
      <c r="R33" s="82"/>
      <c r="S33" s="82"/>
      <c r="T33" s="82"/>
      <c r="U33" s="83"/>
      <c r="V33" s="81"/>
      <c r="W33" s="82"/>
      <c r="X33" s="82"/>
      <c r="Y33" s="82"/>
      <c r="Z33" s="82"/>
      <c r="AA33" s="83"/>
      <c r="AB33" s="99"/>
      <c r="AC33" s="100"/>
      <c r="AD33" s="101"/>
      <c r="AE33" s="101"/>
      <c r="AF33" s="101"/>
      <c r="AG33" s="102"/>
      <c r="AH33" s="90"/>
      <c r="AI33" s="91"/>
      <c r="AJ33" s="91"/>
      <c r="AK33" s="91"/>
      <c r="AL33" s="91"/>
      <c r="AM33" s="92"/>
      <c r="AN33" s="8"/>
      <c r="AO33" s="153"/>
      <c r="AP33" s="154"/>
      <c r="AQ33" s="154"/>
      <c r="AR33" s="154"/>
      <c r="AS33" s="154"/>
      <c r="AT33" s="155"/>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row>
    <row r="34" spans="1:80" x14ac:dyDescent="0.25">
      <c r="A34" s="8"/>
      <c r="B34" s="121"/>
      <c r="C34" s="121"/>
      <c r="D34" s="122"/>
      <c r="E34" s="113"/>
      <c r="F34" s="114"/>
      <c r="G34" s="114"/>
      <c r="H34" s="114"/>
      <c r="I34" s="119"/>
      <c r="J34" s="72"/>
      <c r="K34" s="73"/>
      <c r="L34" s="73"/>
      <c r="M34" s="73"/>
      <c r="N34" s="73"/>
      <c r="O34" s="74"/>
      <c r="P34" s="82"/>
      <c r="Q34" s="82"/>
      <c r="R34" s="82"/>
      <c r="S34" s="82"/>
      <c r="T34" s="82"/>
      <c r="U34" s="83"/>
      <c r="V34" s="81"/>
      <c r="W34" s="82"/>
      <c r="X34" s="82"/>
      <c r="Y34" s="82"/>
      <c r="Z34" s="82"/>
      <c r="AA34" s="83"/>
      <c r="AB34" s="99"/>
      <c r="AC34" s="100"/>
      <c r="AD34" s="101"/>
      <c r="AE34" s="101"/>
      <c r="AF34" s="101"/>
      <c r="AG34" s="102"/>
      <c r="AH34" s="90"/>
      <c r="AI34" s="91"/>
      <c r="AJ34" s="91"/>
      <c r="AK34" s="91"/>
      <c r="AL34" s="91"/>
      <c r="AM34" s="92"/>
      <c r="AN34" s="8"/>
      <c r="AO34" s="153"/>
      <c r="AP34" s="154"/>
      <c r="AQ34" s="154"/>
      <c r="AR34" s="154"/>
      <c r="AS34" s="154"/>
      <c r="AT34" s="155"/>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row>
    <row r="35" spans="1:80" x14ac:dyDescent="0.25">
      <c r="A35" s="8"/>
      <c r="B35" s="121"/>
      <c r="C35" s="121"/>
      <c r="D35" s="122"/>
      <c r="E35" s="113"/>
      <c r="F35" s="114"/>
      <c r="G35" s="114"/>
      <c r="H35" s="114"/>
      <c r="I35" s="119"/>
      <c r="J35" s="72"/>
      <c r="K35" s="73"/>
      <c r="L35" s="73"/>
      <c r="M35" s="73"/>
      <c r="N35" s="73"/>
      <c r="O35" s="74"/>
      <c r="P35" s="82"/>
      <c r="Q35" s="82"/>
      <c r="R35" s="82"/>
      <c r="S35" s="82"/>
      <c r="T35" s="82"/>
      <c r="U35" s="83"/>
      <c r="V35" s="81"/>
      <c r="W35" s="82"/>
      <c r="X35" s="82"/>
      <c r="Y35" s="82"/>
      <c r="Z35" s="82"/>
      <c r="AA35" s="83"/>
      <c r="AB35" s="99"/>
      <c r="AC35" s="100"/>
      <c r="AD35" s="101"/>
      <c r="AE35" s="101"/>
      <c r="AF35" s="101"/>
      <c r="AG35" s="102"/>
      <c r="AH35" s="90"/>
      <c r="AI35" s="91"/>
      <c r="AJ35" s="91"/>
      <c r="AK35" s="91"/>
      <c r="AL35" s="91"/>
      <c r="AM35" s="92"/>
      <c r="AN35" s="8"/>
      <c r="AO35" s="153"/>
      <c r="AP35" s="154"/>
      <c r="AQ35" s="154"/>
      <c r="AR35" s="154"/>
      <c r="AS35" s="154"/>
      <c r="AT35" s="155"/>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row>
    <row r="36" spans="1:80" x14ac:dyDescent="0.25">
      <c r="A36" s="8"/>
      <c r="B36" s="121"/>
      <c r="C36" s="121"/>
      <c r="D36" s="122"/>
      <c r="E36" s="113"/>
      <c r="F36" s="114"/>
      <c r="G36" s="114"/>
      <c r="H36" s="114"/>
      <c r="I36" s="119"/>
      <c r="J36" s="72"/>
      <c r="K36" s="73"/>
      <c r="L36" s="73"/>
      <c r="M36" s="73"/>
      <c r="N36" s="73"/>
      <c r="O36" s="74"/>
      <c r="P36" s="82"/>
      <c r="Q36" s="82"/>
      <c r="R36" s="82"/>
      <c r="S36" s="82"/>
      <c r="T36" s="82"/>
      <c r="U36" s="83"/>
      <c r="V36" s="81"/>
      <c r="W36" s="82"/>
      <c r="X36" s="82"/>
      <c r="Y36" s="82"/>
      <c r="Z36" s="82"/>
      <c r="AA36" s="83"/>
      <c r="AB36" s="99"/>
      <c r="AC36" s="100"/>
      <c r="AD36" s="101"/>
      <c r="AE36" s="101"/>
      <c r="AF36" s="101"/>
      <c r="AG36" s="102"/>
      <c r="AH36" s="90"/>
      <c r="AI36" s="91"/>
      <c r="AJ36" s="91"/>
      <c r="AK36" s="91"/>
      <c r="AL36" s="91"/>
      <c r="AM36" s="92"/>
      <c r="AN36" s="8"/>
      <c r="AO36" s="153"/>
      <c r="AP36" s="154"/>
      <c r="AQ36" s="154"/>
      <c r="AR36" s="154"/>
      <c r="AS36" s="154"/>
      <c r="AT36" s="155"/>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row>
    <row r="37" spans="1:80" ht="15.75" thickBot="1" x14ac:dyDescent="0.3">
      <c r="A37" s="8"/>
      <c r="B37" s="121"/>
      <c r="C37" s="121"/>
      <c r="D37" s="122"/>
      <c r="E37" s="116"/>
      <c r="F37" s="117"/>
      <c r="G37" s="117"/>
      <c r="H37" s="117"/>
      <c r="I37" s="117"/>
      <c r="J37" s="75"/>
      <c r="K37" s="76"/>
      <c r="L37" s="76"/>
      <c r="M37" s="76"/>
      <c r="N37" s="76"/>
      <c r="O37" s="77"/>
      <c r="P37" s="85"/>
      <c r="Q37" s="85"/>
      <c r="R37" s="85"/>
      <c r="S37" s="85"/>
      <c r="T37" s="85"/>
      <c r="U37" s="86"/>
      <c r="V37" s="84"/>
      <c r="W37" s="85"/>
      <c r="X37" s="85"/>
      <c r="Y37" s="85"/>
      <c r="Z37" s="85"/>
      <c r="AA37" s="86"/>
      <c r="AB37" s="103"/>
      <c r="AC37" s="104"/>
      <c r="AD37" s="104"/>
      <c r="AE37" s="104"/>
      <c r="AF37" s="104"/>
      <c r="AG37" s="105"/>
      <c r="AH37" s="93"/>
      <c r="AI37" s="94"/>
      <c r="AJ37" s="94"/>
      <c r="AK37" s="94"/>
      <c r="AL37" s="94"/>
      <c r="AM37" s="95"/>
      <c r="AN37" s="8"/>
      <c r="AO37" s="156"/>
      <c r="AP37" s="157"/>
      <c r="AQ37" s="157"/>
      <c r="AR37" s="157"/>
      <c r="AS37" s="157"/>
      <c r="AT37" s="15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row>
    <row r="38" spans="1:80" x14ac:dyDescent="0.25">
      <c r="A38" s="8"/>
      <c r="B38" s="121"/>
      <c r="C38" s="121"/>
      <c r="D38" s="122"/>
      <c r="E38" s="110" t="s">
        <v>95</v>
      </c>
      <c r="F38" s="111"/>
      <c r="G38" s="111"/>
      <c r="H38" s="111"/>
      <c r="I38" s="112"/>
      <c r="J38" s="78"/>
      <c r="K38" s="79"/>
      <c r="L38" s="79"/>
      <c r="M38" s="79"/>
      <c r="N38" s="79"/>
      <c r="O38" s="80"/>
      <c r="P38" s="78"/>
      <c r="Q38" s="79"/>
      <c r="R38" s="79"/>
      <c r="S38" s="79"/>
      <c r="T38" s="79"/>
      <c r="U38" s="80"/>
      <c r="V38" s="87"/>
      <c r="W38" s="88"/>
      <c r="X38" s="88"/>
      <c r="Y38" s="88"/>
      <c r="Z38" s="88"/>
      <c r="AA38" s="89"/>
      <c r="AB38" s="106"/>
      <c r="AC38" s="107"/>
      <c r="AD38" s="107"/>
      <c r="AE38" s="107"/>
      <c r="AF38" s="107"/>
      <c r="AG38" s="108"/>
      <c r="AH38" s="96"/>
      <c r="AI38" s="97"/>
      <c r="AJ38" s="97"/>
      <c r="AK38" s="97"/>
      <c r="AL38" s="97"/>
      <c r="AM38" s="9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row>
    <row r="39" spans="1:80" x14ac:dyDescent="0.25">
      <c r="A39" s="8"/>
      <c r="B39" s="121"/>
      <c r="C39" s="121"/>
      <c r="D39" s="122"/>
      <c r="E39" s="113"/>
      <c r="F39" s="114"/>
      <c r="G39" s="114"/>
      <c r="H39" s="114"/>
      <c r="I39" s="115"/>
      <c r="J39" s="72"/>
      <c r="K39" s="73"/>
      <c r="L39" s="73"/>
      <c r="M39" s="73"/>
      <c r="N39" s="73"/>
      <c r="O39" s="74"/>
      <c r="P39" s="72"/>
      <c r="Q39" s="73"/>
      <c r="R39" s="73"/>
      <c r="S39" s="73"/>
      <c r="T39" s="73"/>
      <c r="U39" s="74"/>
      <c r="V39" s="81"/>
      <c r="W39" s="82"/>
      <c r="X39" s="82"/>
      <c r="Y39" s="82"/>
      <c r="Z39" s="82"/>
      <c r="AA39" s="83"/>
      <c r="AB39" s="99"/>
      <c r="AC39" s="100"/>
      <c r="AD39" s="100"/>
      <c r="AE39" s="100"/>
      <c r="AF39" s="100"/>
      <c r="AG39" s="102"/>
      <c r="AH39" s="90"/>
      <c r="AI39" s="91"/>
      <c r="AJ39" s="91"/>
      <c r="AK39" s="91"/>
      <c r="AL39" s="91"/>
      <c r="AM39" s="92"/>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row>
    <row r="40" spans="1:80" x14ac:dyDescent="0.25">
      <c r="A40" s="8"/>
      <c r="B40" s="121"/>
      <c r="C40" s="121"/>
      <c r="D40" s="122"/>
      <c r="E40" s="113"/>
      <c r="F40" s="114"/>
      <c r="G40" s="114"/>
      <c r="H40" s="114"/>
      <c r="I40" s="115"/>
      <c r="J40" s="72"/>
      <c r="K40" s="73"/>
      <c r="L40" s="73"/>
      <c r="M40" s="73"/>
      <c r="N40" s="73"/>
      <c r="O40" s="74"/>
      <c r="P40" s="72"/>
      <c r="Q40" s="73"/>
      <c r="R40" s="73"/>
      <c r="S40" s="73"/>
      <c r="T40" s="73"/>
      <c r="U40" s="74"/>
      <c r="V40" s="81"/>
      <c r="W40" s="82"/>
      <c r="X40" s="82"/>
      <c r="Y40" s="82"/>
      <c r="Z40" s="82"/>
      <c r="AA40" s="83"/>
      <c r="AB40" s="99"/>
      <c r="AC40" s="100"/>
      <c r="AD40" s="101"/>
      <c r="AE40" s="101"/>
      <c r="AF40" s="101"/>
      <c r="AG40" s="102"/>
      <c r="AH40" s="90"/>
      <c r="AI40" s="91"/>
      <c r="AJ40" s="91"/>
      <c r="AK40" s="91"/>
      <c r="AL40" s="91"/>
      <c r="AM40" s="92"/>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row>
    <row r="41" spans="1:80" x14ac:dyDescent="0.25">
      <c r="A41" s="8"/>
      <c r="B41" s="121"/>
      <c r="C41" s="121"/>
      <c r="D41" s="122"/>
      <c r="E41" s="113"/>
      <c r="F41" s="114"/>
      <c r="G41" s="114"/>
      <c r="H41" s="114"/>
      <c r="I41" s="115"/>
      <c r="J41" s="72"/>
      <c r="K41" s="73"/>
      <c r="L41" s="73"/>
      <c r="M41" s="73"/>
      <c r="N41" s="73"/>
      <c r="O41" s="74"/>
      <c r="P41" s="72"/>
      <c r="Q41" s="73"/>
      <c r="R41" s="73"/>
      <c r="S41" s="73"/>
      <c r="T41" s="73"/>
      <c r="U41" s="74"/>
      <c r="V41" s="81"/>
      <c r="W41" s="82"/>
      <c r="X41" s="82"/>
      <c r="Y41" s="82"/>
      <c r="Z41" s="82"/>
      <c r="AA41" s="83"/>
      <c r="AB41" s="99"/>
      <c r="AC41" s="100"/>
      <c r="AD41" s="101"/>
      <c r="AE41" s="101"/>
      <c r="AF41" s="101"/>
      <c r="AG41" s="102"/>
      <c r="AH41" s="90"/>
      <c r="AI41" s="91"/>
      <c r="AJ41" s="91"/>
      <c r="AK41" s="91"/>
      <c r="AL41" s="91"/>
      <c r="AM41" s="92"/>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row>
    <row r="42" spans="1:80" x14ac:dyDescent="0.25">
      <c r="A42" s="8"/>
      <c r="B42" s="121"/>
      <c r="C42" s="121"/>
      <c r="D42" s="122"/>
      <c r="E42" s="113"/>
      <c r="F42" s="114"/>
      <c r="G42" s="114"/>
      <c r="H42" s="114"/>
      <c r="I42" s="115"/>
      <c r="J42" s="72"/>
      <c r="K42" s="73"/>
      <c r="L42" s="73"/>
      <c r="M42" s="73"/>
      <c r="N42" s="73"/>
      <c r="O42" s="74"/>
      <c r="P42" s="72"/>
      <c r="Q42" s="73"/>
      <c r="R42" s="73"/>
      <c r="S42" s="73"/>
      <c r="T42" s="73"/>
      <c r="U42" s="74"/>
      <c r="V42" s="81"/>
      <c r="W42" s="82"/>
      <c r="X42" s="82"/>
      <c r="Y42" s="82"/>
      <c r="Z42" s="82"/>
      <c r="AA42" s="83"/>
      <c r="AB42" s="99"/>
      <c r="AC42" s="100"/>
      <c r="AD42" s="101"/>
      <c r="AE42" s="101"/>
      <c r="AF42" s="101"/>
      <c r="AG42" s="102"/>
      <c r="AH42" s="90"/>
      <c r="AI42" s="91"/>
      <c r="AJ42" s="91"/>
      <c r="AK42" s="91"/>
      <c r="AL42" s="91"/>
      <c r="AM42" s="92"/>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row>
    <row r="43" spans="1:80" x14ac:dyDescent="0.25">
      <c r="A43" s="8"/>
      <c r="B43" s="121"/>
      <c r="C43" s="121"/>
      <c r="D43" s="122"/>
      <c r="E43" s="113"/>
      <c r="F43" s="114"/>
      <c r="G43" s="114"/>
      <c r="H43" s="114"/>
      <c r="I43" s="115"/>
      <c r="J43" s="72"/>
      <c r="K43" s="73"/>
      <c r="L43" s="73"/>
      <c r="M43" s="73"/>
      <c r="N43" s="73"/>
      <c r="O43" s="74"/>
      <c r="P43" s="72"/>
      <c r="Q43" s="73"/>
      <c r="R43" s="73"/>
      <c r="S43" s="73"/>
      <c r="T43" s="73"/>
      <c r="U43" s="74"/>
      <c r="V43" s="81"/>
      <c r="W43" s="82"/>
      <c r="X43" s="82"/>
      <c r="Y43" s="82"/>
      <c r="Z43" s="82"/>
      <c r="AA43" s="83"/>
      <c r="AB43" s="99"/>
      <c r="AC43" s="100"/>
      <c r="AD43" s="101"/>
      <c r="AE43" s="101"/>
      <c r="AF43" s="101"/>
      <c r="AG43" s="102"/>
      <c r="AH43" s="90"/>
      <c r="AI43" s="91"/>
      <c r="AJ43" s="91"/>
      <c r="AK43" s="91"/>
      <c r="AL43" s="91"/>
      <c r="AM43" s="92"/>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row>
    <row r="44" spans="1:80" x14ac:dyDescent="0.25">
      <c r="A44" s="8"/>
      <c r="B44" s="121"/>
      <c r="C44" s="121"/>
      <c r="D44" s="122"/>
      <c r="E44" s="113"/>
      <c r="F44" s="114"/>
      <c r="G44" s="114"/>
      <c r="H44" s="114"/>
      <c r="I44" s="115"/>
      <c r="J44" s="72"/>
      <c r="K44" s="73"/>
      <c r="L44" s="73"/>
      <c r="M44" s="73"/>
      <c r="N44" s="73"/>
      <c r="O44" s="74"/>
      <c r="P44" s="72"/>
      <c r="Q44" s="73"/>
      <c r="R44" s="73"/>
      <c r="S44" s="73"/>
      <c r="T44" s="73"/>
      <c r="U44" s="74"/>
      <c r="V44" s="81"/>
      <c r="W44" s="82"/>
      <c r="X44" s="82"/>
      <c r="Y44" s="82"/>
      <c r="Z44" s="82"/>
      <c r="AA44" s="83"/>
      <c r="AB44" s="99"/>
      <c r="AC44" s="100"/>
      <c r="AD44" s="101"/>
      <c r="AE44" s="101"/>
      <c r="AF44" s="101"/>
      <c r="AG44" s="102"/>
      <c r="AH44" s="90"/>
      <c r="AI44" s="91"/>
      <c r="AJ44" s="91"/>
      <c r="AK44" s="91"/>
      <c r="AL44" s="91"/>
      <c r="AM44" s="92"/>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row>
    <row r="45" spans="1:80" ht="15.75" thickBot="1" x14ac:dyDescent="0.3">
      <c r="A45" s="8"/>
      <c r="B45" s="121"/>
      <c r="C45" s="121"/>
      <c r="D45" s="122"/>
      <c r="E45" s="116"/>
      <c r="F45" s="117"/>
      <c r="G45" s="117"/>
      <c r="H45" s="117"/>
      <c r="I45" s="118"/>
      <c r="J45" s="75"/>
      <c r="K45" s="76"/>
      <c r="L45" s="76"/>
      <c r="M45" s="76"/>
      <c r="N45" s="76"/>
      <c r="O45" s="77"/>
      <c r="P45" s="75"/>
      <c r="Q45" s="76"/>
      <c r="R45" s="76"/>
      <c r="S45" s="76"/>
      <c r="T45" s="76"/>
      <c r="U45" s="77"/>
      <c r="V45" s="84"/>
      <c r="W45" s="85"/>
      <c r="X45" s="85"/>
      <c r="Y45" s="85"/>
      <c r="Z45" s="85"/>
      <c r="AA45" s="86"/>
      <c r="AB45" s="103"/>
      <c r="AC45" s="104"/>
      <c r="AD45" s="104"/>
      <c r="AE45" s="104"/>
      <c r="AF45" s="104"/>
      <c r="AG45" s="105"/>
      <c r="AH45" s="93"/>
      <c r="AI45" s="94"/>
      <c r="AJ45" s="94"/>
      <c r="AK45" s="94"/>
      <c r="AL45" s="94"/>
      <c r="AM45" s="95"/>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row>
    <row r="46" spans="1:80" x14ac:dyDescent="0.25">
      <c r="A46" s="8"/>
      <c r="B46" s="8"/>
      <c r="C46" s="8"/>
      <c r="D46" s="8"/>
      <c r="E46" s="8"/>
      <c r="F46" s="8"/>
      <c r="G46" s="8"/>
      <c r="H46" s="8"/>
      <c r="I46" s="8"/>
      <c r="J46" s="110" t="s">
        <v>94</v>
      </c>
      <c r="K46" s="111"/>
      <c r="L46" s="111"/>
      <c r="M46" s="111"/>
      <c r="N46" s="111"/>
      <c r="O46" s="112"/>
      <c r="P46" s="110" t="s">
        <v>93</v>
      </c>
      <c r="Q46" s="111"/>
      <c r="R46" s="111"/>
      <c r="S46" s="111"/>
      <c r="T46" s="111"/>
      <c r="U46" s="112"/>
      <c r="V46" s="110" t="s">
        <v>92</v>
      </c>
      <c r="W46" s="111"/>
      <c r="X46" s="111"/>
      <c r="Y46" s="111"/>
      <c r="Z46" s="111"/>
      <c r="AA46" s="112"/>
      <c r="AB46" s="110" t="s">
        <v>91</v>
      </c>
      <c r="AC46" s="120"/>
      <c r="AD46" s="111"/>
      <c r="AE46" s="111"/>
      <c r="AF46" s="111"/>
      <c r="AG46" s="112"/>
      <c r="AH46" s="110" t="s">
        <v>90</v>
      </c>
      <c r="AI46" s="111"/>
      <c r="AJ46" s="111"/>
      <c r="AK46" s="111"/>
      <c r="AL46" s="111"/>
      <c r="AM46" s="112"/>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row>
    <row r="47" spans="1:80" x14ac:dyDescent="0.25">
      <c r="A47" s="8"/>
      <c r="B47" s="8"/>
      <c r="C47" s="8"/>
      <c r="D47" s="8"/>
      <c r="E47" s="8"/>
      <c r="F47" s="8"/>
      <c r="G47" s="8"/>
      <c r="H47" s="8"/>
      <c r="I47" s="8"/>
      <c r="J47" s="113"/>
      <c r="K47" s="114"/>
      <c r="L47" s="114"/>
      <c r="M47" s="114"/>
      <c r="N47" s="114"/>
      <c r="O47" s="115"/>
      <c r="P47" s="113"/>
      <c r="Q47" s="114"/>
      <c r="R47" s="114"/>
      <c r="S47" s="114"/>
      <c r="T47" s="114"/>
      <c r="U47" s="115"/>
      <c r="V47" s="113"/>
      <c r="W47" s="114"/>
      <c r="X47" s="114"/>
      <c r="Y47" s="114"/>
      <c r="Z47" s="114"/>
      <c r="AA47" s="115"/>
      <c r="AB47" s="113"/>
      <c r="AC47" s="114"/>
      <c r="AD47" s="114"/>
      <c r="AE47" s="114"/>
      <c r="AF47" s="114"/>
      <c r="AG47" s="115"/>
      <c r="AH47" s="113"/>
      <c r="AI47" s="114"/>
      <c r="AJ47" s="114"/>
      <c r="AK47" s="114"/>
      <c r="AL47" s="114"/>
      <c r="AM47" s="115"/>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row>
    <row r="48" spans="1:80" x14ac:dyDescent="0.25">
      <c r="A48" s="8"/>
      <c r="B48" s="8"/>
      <c r="C48" s="8"/>
      <c r="D48" s="8"/>
      <c r="E48" s="8"/>
      <c r="F48" s="8"/>
      <c r="G48" s="8"/>
      <c r="H48" s="8"/>
      <c r="I48" s="8"/>
      <c r="J48" s="113"/>
      <c r="K48" s="114"/>
      <c r="L48" s="114"/>
      <c r="M48" s="114"/>
      <c r="N48" s="114"/>
      <c r="O48" s="115"/>
      <c r="P48" s="113"/>
      <c r="Q48" s="114"/>
      <c r="R48" s="114"/>
      <c r="S48" s="114"/>
      <c r="T48" s="114"/>
      <c r="U48" s="115"/>
      <c r="V48" s="113"/>
      <c r="W48" s="114"/>
      <c r="X48" s="114"/>
      <c r="Y48" s="114"/>
      <c r="Z48" s="114"/>
      <c r="AA48" s="115"/>
      <c r="AB48" s="113"/>
      <c r="AC48" s="114"/>
      <c r="AD48" s="114"/>
      <c r="AE48" s="114"/>
      <c r="AF48" s="114"/>
      <c r="AG48" s="115"/>
      <c r="AH48" s="113"/>
      <c r="AI48" s="114"/>
      <c r="AJ48" s="114"/>
      <c r="AK48" s="114"/>
      <c r="AL48" s="114"/>
      <c r="AM48" s="115"/>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row>
    <row r="49" spans="1:80" x14ac:dyDescent="0.25">
      <c r="A49" s="8"/>
      <c r="B49" s="8"/>
      <c r="C49" s="8"/>
      <c r="D49" s="8"/>
      <c r="E49" s="8"/>
      <c r="F49" s="8"/>
      <c r="G49" s="8"/>
      <c r="H49" s="8"/>
      <c r="I49" s="8"/>
      <c r="J49" s="113"/>
      <c r="K49" s="114"/>
      <c r="L49" s="114"/>
      <c r="M49" s="114"/>
      <c r="N49" s="114"/>
      <c r="O49" s="115"/>
      <c r="P49" s="113"/>
      <c r="Q49" s="114"/>
      <c r="R49" s="114"/>
      <c r="S49" s="114"/>
      <c r="T49" s="114"/>
      <c r="U49" s="115"/>
      <c r="V49" s="113"/>
      <c r="W49" s="114"/>
      <c r="X49" s="114"/>
      <c r="Y49" s="114"/>
      <c r="Z49" s="114"/>
      <c r="AA49" s="115"/>
      <c r="AB49" s="113"/>
      <c r="AC49" s="114"/>
      <c r="AD49" s="114"/>
      <c r="AE49" s="114"/>
      <c r="AF49" s="114"/>
      <c r="AG49" s="115"/>
      <c r="AH49" s="113"/>
      <c r="AI49" s="114"/>
      <c r="AJ49" s="114"/>
      <c r="AK49" s="114"/>
      <c r="AL49" s="114"/>
      <c r="AM49" s="115"/>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row>
    <row r="50" spans="1:80" x14ac:dyDescent="0.25">
      <c r="A50" s="8"/>
      <c r="B50" s="8"/>
      <c r="C50" s="8"/>
      <c r="D50" s="8"/>
      <c r="E50" s="8"/>
      <c r="F50" s="8"/>
      <c r="G50" s="8"/>
      <c r="H50" s="8"/>
      <c r="I50" s="8"/>
      <c r="J50" s="113"/>
      <c r="K50" s="114"/>
      <c r="L50" s="114"/>
      <c r="M50" s="114"/>
      <c r="N50" s="114"/>
      <c r="O50" s="115"/>
      <c r="P50" s="113"/>
      <c r="Q50" s="114"/>
      <c r="R50" s="114"/>
      <c r="S50" s="114"/>
      <c r="T50" s="114"/>
      <c r="U50" s="115"/>
      <c r="V50" s="113"/>
      <c r="W50" s="114"/>
      <c r="X50" s="114"/>
      <c r="Y50" s="114"/>
      <c r="Z50" s="114"/>
      <c r="AA50" s="115"/>
      <c r="AB50" s="113"/>
      <c r="AC50" s="114"/>
      <c r="AD50" s="114"/>
      <c r="AE50" s="114"/>
      <c r="AF50" s="114"/>
      <c r="AG50" s="115"/>
      <c r="AH50" s="113"/>
      <c r="AI50" s="114"/>
      <c r="AJ50" s="114"/>
      <c r="AK50" s="114"/>
      <c r="AL50" s="114"/>
      <c r="AM50" s="115"/>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row>
    <row r="51" spans="1:80" ht="15.75" thickBot="1" x14ac:dyDescent="0.3">
      <c r="A51" s="8"/>
      <c r="B51" s="8"/>
      <c r="C51" s="8"/>
      <c r="D51" s="8"/>
      <c r="E51" s="8"/>
      <c r="F51" s="8"/>
      <c r="G51" s="8"/>
      <c r="H51" s="8"/>
      <c r="I51" s="8"/>
      <c r="J51" s="116"/>
      <c r="K51" s="117"/>
      <c r="L51" s="117"/>
      <c r="M51" s="117"/>
      <c r="N51" s="117"/>
      <c r="O51" s="118"/>
      <c r="P51" s="116"/>
      <c r="Q51" s="117"/>
      <c r="R51" s="117"/>
      <c r="S51" s="117"/>
      <c r="T51" s="117"/>
      <c r="U51" s="118"/>
      <c r="V51" s="116"/>
      <c r="W51" s="117"/>
      <c r="X51" s="117"/>
      <c r="Y51" s="117"/>
      <c r="Z51" s="117"/>
      <c r="AA51" s="118"/>
      <c r="AB51" s="116"/>
      <c r="AC51" s="117"/>
      <c r="AD51" s="117"/>
      <c r="AE51" s="117"/>
      <c r="AF51" s="117"/>
      <c r="AG51" s="118"/>
      <c r="AH51" s="116"/>
      <c r="AI51" s="117"/>
      <c r="AJ51" s="117"/>
      <c r="AK51" s="117"/>
      <c r="AL51" s="117"/>
      <c r="AM51" s="11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row>
    <row r="52" spans="1:80"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row>
    <row r="53" spans="1:80" ht="15" customHeight="1" x14ac:dyDescent="0.25">
      <c r="A53" s="8"/>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row>
    <row r="54" spans="1:80" ht="15" customHeight="1" x14ac:dyDescent="0.25">
      <c r="A54" s="8"/>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row>
    <row r="55" spans="1:80"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row>
    <row r="56" spans="1:80"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row>
    <row r="57" spans="1:80"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row>
    <row r="58" spans="1:80"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row>
    <row r="59" spans="1:80"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row>
    <row r="60" spans="1:80"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row>
    <row r="61" spans="1:80"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row>
    <row r="62" spans="1:80"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row>
    <row r="63" spans="1:80"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row>
    <row r="64" spans="1:80"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row>
    <row r="65" spans="1:80"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row>
    <row r="66" spans="1:80"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row>
    <row r="67" spans="1:80"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row>
    <row r="68" spans="1:80"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row>
    <row r="69" spans="1:80"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row>
    <row r="70" spans="1:80"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row>
    <row r="71" spans="1:80" x14ac:dyDescent="0.25">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row>
    <row r="72" spans="1:80" x14ac:dyDescent="0.2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row>
    <row r="73" spans="1:80" x14ac:dyDescent="0.2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row>
    <row r="74" spans="1:80" x14ac:dyDescent="0.2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row>
    <row r="75" spans="1:80" x14ac:dyDescent="0.2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row>
    <row r="76" spans="1:80" x14ac:dyDescent="0.25">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row>
    <row r="77" spans="1:80" x14ac:dyDescent="0.25">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row>
    <row r="78" spans="1:80" x14ac:dyDescent="0.25">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row>
    <row r="79" spans="1:80" x14ac:dyDescent="0.25">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row>
    <row r="80" spans="1:80" x14ac:dyDescent="0.25">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row>
    <row r="81" spans="1:63" x14ac:dyDescent="0.25">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row>
    <row r="82" spans="1:63" x14ac:dyDescent="0.25">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row>
    <row r="83" spans="1:63" x14ac:dyDescent="0.25">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row>
    <row r="84" spans="1:63" x14ac:dyDescent="0.25">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row>
    <row r="85" spans="1:63" x14ac:dyDescent="0.2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row>
    <row r="86" spans="1:63" x14ac:dyDescent="0.25">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row>
    <row r="87" spans="1:63" x14ac:dyDescent="0.25">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row>
    <row r="88" spans="1:63" x14ac:dyDescent="0.25">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row>
    <row r="89" spans="1:63" x14ac:dyDescent="0.25">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row>
    <row r="90" spans="1:63" x14ac:dyDescent="0.25">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row>
    <row r="91" spans="1:63" x14ac:dyDescent="0.25">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row>
    <row r="92" spans="1:63" x14ac:dyDescent="0.25">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row>
    <row r="93" spans="1:63" x14ac:dyDescent="0.25">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row>
    <row r="94" spans="1:63" x14ac:dyDescent="0.25">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row>
    <row r="95" spans="1:63" x14ac:dyDescent="0.25">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row>
    <row r="96" spans="1:63" x14ac:dyDescent="0.25">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row>
    <row r="97" spans="1:63" x14ac:dyDescent="0.25">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row>
    <row r="98" spans="1:63" x14ac:dyDescent="0.25">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row>
    <row r="99" spans="1:63" x14ac:dyDescent="0.25">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row>
    <row r="100" spans="1:63" x14ac:dyDescent="0.2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row>
    <row r="101" spans="1:63" x14ac:dyDescent="0.25">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row>
    <row r="102" spans="1:63" x14ac:dyDescent="0.2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row>
    <row r="103" spans="1:63" x14ac:dyDescent="0.2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row>
    <row r="104" spans="1:63" x14ac:dyDescent="0.2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row>
    <row r="105" spans="1:63" x14ac:dyDescent="0.2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row>
    <row r="106" spans="1:63" x14ac:dyDescent="0.2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row>
    <row r="107" spans="1:63" x14ac:dyDescent="0.25">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row>
    <row r="108" spans="1:63" x14ac:dyDescent="0.25">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row>
    <row r="109" spans="1:63" x14ac:dyDescent="0.2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row>
    <row r="110" spans="1:63" x14ac:dyDescent="0.25">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row>
    <row r="111" spans="1:63" x14ac:dyDescent="0.25">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row>
    <row r="112" spans="1:63" x14ac:dyDescent="0.25">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row>
    <row r="113" spans="1:63" x14ac:dyDescent="0.25">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row>
    <row r="114" spans="1:63" x14ac:dyDescent="0.25">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row>
    <row r="115" spans="1:63" x14ac:dyDescent="0.2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row>
    <row r="116" spans="1:63" x14ac:dyDescent="0.25">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row>
    <row r="117" spans="1:63" x14ac:dyDescent="0.25">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row>
    <row r="118" spans="1:63" x14ac:dyDescent="0.25">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row>
    <row r="119" spans="1:63" x14ac:dyDescent="0.25">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row>
    <row r="120" spans="1:63" x14ac:dyDescent="0.25">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row>
    <row r="121" spans="1:63" x14ac:dyDescent="0.25">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row>
    <row r="122" spans="1:63" x14ac:dyDescent="0.2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row>
    <row r="123" spans="1:63" x14ac:dyDescent="0.25">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row>
    <row r="124" spans="1:63" x14ac:dyDescent="0.25">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row>
    <row r="125" spans="1:63" x14ac:dyDescent="0.25">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row>
    <row r="126" spans="1:63" x14ac:dyDescent="0.25">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row>
    <row r="127" spans="1:63" x14ac:dyDescent="0.25">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row>
    <row r="128" spans="1:63" x14ac:dyDescent="0.25">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row>
    <row r="129" spans="2:63" x14ac:dyDescent="0.25">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row>
    <row r="130" spans="2:63" x14ac:dyDescent="0.25">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row>
    <row r="131" spans="2:63" x14ac:dyDescent="0.25">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row>
    <row r="132" spans="2:63" x14ac:dyDescent="0.25">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row>
    <row r="133" spans="2:63" x14ac:dyDescent="0.25">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row>
    <row r="134" spans="2:63" x14ac:dyDescent="0.25">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row>
    <row r="135" spans="2:63" x14ac:dyDescent="0.25">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row>
    <row r="136" spans="2:63" x14ac:dyDescent="0.25">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row>
    <row r="137" spans="2:63" x14ac:dyDescent="0.25">
      <c r="B137" s="8"/>
      <c r="C137" s="8"/>
      <c r="D137" s="8"/>
      <c r="E137" s="8"/>
      <c r="F137" s="8"/>
      <c r="G137" s="8"/>
      <c r="H137" s="8"/>
      <c r="I137" s="8"/>
    </row>
    <row r="138" spans="2:63" x14ac:dyDescent="0.25">
      <c r="B138" s="8"/>
      <c r="C138" s="8"/>
      <c r="D138" s="8"/>
      <c r="E138" s="8"/>
      <c r="F138" s="8"/>
      <c r="G138" s="8"/>
      <c r="H138" s="8"/>
      <c r="I138" s="8"/>
    </row>
    <row r="139" spans="2:63" x14ac:dyDescent="0.25">
      <c r="B139" s="8"/>
      <c r="C139" s="8"/>
      <c r="D139" s="8"/>
      <c r="E139" s="8"/>
      <c r="F139" s="8"/>
      <c r="G139" s="8"/>
      <c r="H139" s="8"/>
      <c r="I139" s="8"/>
    </row>
    <row r="140" spans="2:63" x14ac:dyDescent="0.25">
      <c r="B140" s="8"/>
      <c r="C140" s="8"/>
      <c r="D140" s="8"/>
      <c r="E140" s="8"/>
      <c r="F140" s="8"/>
      <c r="G140" s="8"/>
      <c r="H140" s="8"/>
      <c r="I140" s="8"/>
    </row>
  </sheetData>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workbookViewId="0">
      <selection activeCell="I5" sqref="I5"/>
    </sheetView>
  </sheetViews>
  <sheetFormatPr baseColWidth="10" defaultRowHeight="15" x14ac:dyDescent="0.25"/>
  <cols>
    <col min="2" max="2" width="24.140625" customWidth="1"/>
    <col min="3" max="3" width="70.140625" customWidth="1"/>
    <col min="4" max="4" width="29.85546875" customWidth="1"/>
  </cols>
  <sheetData>
    <row r="1" spans="1:37" ht="23.25" x14ac:dyDescent="0.25">
      <c r="A1" s="8"/>
      <c r="B1" s="159" t="s">
        <v>201</v>
      </c>
      <c r="C1" s="159"/>
      <c r="D1" s="159"/>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2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5" x14ac:dyDescent="0.25">
      <c r="A3" s="8"/>
      <c r="B3" s="3"/>
      <c r="C3" s="50" t="s">
        <v>41</v>
      </c>
      <c r="D3" s="50" t="s">
        <v>3</v>
      </c>
      <c r="E3" s="8"/>
      <c r="F3" s="8"/>
      <c r="G3" s="8"/>
      <c r="H3" s="8"/>
      <c r="I3" s="8"/>
      <c r="J3" s="8"/>
      <c r="K3" s="8"/>
      <c r="L3" s="8"/>
      <c r="M3" s="8"/>
      <c r="N3" s="8"/>
      <c r="O3" s="8"/>
      <c r="P3" s="8"/>
      <c r="Q3" s="8"/>
      <c r="R3" s="8"/>
      <c r="S3" s="8"/>
      <c r="T3" s="8"/>
      <c r="U3" s="8"/>
      <c r="V3" s="8"/>
      <c r="W3" s="8"/>
      <c r="X3" s="8"/>
      <c r="Y3" s="8"/>
      <c r="Z3" s="8"/>
      <c r="AA3" s="8"/>
      <c r="AB3" s="8"/>
      <c r="AC3" s="8"/>
      <c r="AD3" s="8"/>
      <c r="AE3" s="8"/>
    </row>
    <row r="4" spans="1:37" ht="51" x14ac:dyDescent="0.25">
      <c r="A4" s="8"/>
      <c r="B4" s="53" t="s">
        <v>40</v>
      </c>
      <c r="C4" s="51" t="s">
        <v>84</v>
      </c>
      <c r="D4" s="52">
        <v>0.2</v>
      </c>
      <c r="E4" s="8"/>
      <c r="F4" s="8"/>
      <c r="G4" s="8"/>
      <c r="H4" s="8"/>
      <c r="I4" s="8"/>
      <c r="J4" s="8"/>
      <c r="K4" s="8"/>
      <c r="L4" s="8"/>
      <c r="M4" s="8"/>
      <c r="N4" s="8"/>
      <c r="O4" s="8"/>
      <c r="P4" s="8"/>
      <c r="Q4" s="8"/>
      <c r="R4" s="8"/>
      <c r="S4" s="8"/>
      <c r="T4" s="8"/>
      <c r="U4" s="8"/>
      <c r="V4" s="8"/>
      <c r="W4" s="8"/>
      <c r="X4" s="8"/>
      <c r="Y4" s="8"/>
      <c r="Z4" s="8"/>
      <c r="AA4" s="8"/>
      <c r="AB4" s="8"/>
      <c r="AC4" s="8"/>
      <c r="AD4" s="8"/>
      <c r="AE4" s="8"/>
    </row>
    <row r="5" spans="1:37" ht="51" x14ac:dyDescent="0.25">
      <c r="A5" s="8"/>
      <c r="B5" s="54" t="s">
        <v>42</v>
      </c>
      <c r="C5" s="51" t="s">
        <v>85</v>
      </c>
      <c r="D5" s="52">
        <v>0.4</v>
      </c>
      <c r="E5" s="8"/>
      <c r="F5" s="8"/>
      <c r="G5" s="8"/>
      <c r="H5" s="8"/>
      <c r="I5" s="8"/>
      <c r="J5" s="8"/>
      <c r="K5" s="8"/>
      <c r="L5" s="8"/>
      <c r="M5" s="8"/>
      <c r="N5" s="8"/>
      <c r="O5" s="8"/>
      <c r="P5" s="8"/>
      <c r="Q5" s="8"/>
      <c r="R5" s="8"/>
      <c r="S5" s="8"/>
      <c r="T5" s="8"/>
      <c r="U5" s="8"/>
      <c r="V5" s="8"/>
      <c r="W5" s="8"/>
      <c r="X5" s="8"/>
      <c r="Y5" s="8"/>
      <c r="Z5" s="8"/>
      <c r="AA5" s="8"/>
      <c r="AB5" s="8"/>
      <c r="AC5" s="8"/>
      <c r="AD5" s="8"/>
      <c r="AE5" s="8"/>
    </row>
    <row r="6" spans="1:37" ht="51" x14ac:dyDescent="0.25">
      <c r="A6" s="8"/>
      <c r="B6" s="55" t="s">
        <v>89</v>
      </c>
      <c r="C6" s="51" t="s">
        <v>86</v>
      </c>
      <c r="D6" s="52">
        <v>0.6</v>
      </c>
      <c r="E6" s="8"/>
      <c r="F6" s="8"/>
      <c r="G6" s="8"/>
      <c r="H6" s="8"/>
      <c r="I6" s="8"/>
      <c r="J6" s="8"/>
      <c r="K6" s="8"/>
      <c r="L6" s="8"/>
      <c r="M6" s="8"/>
      <c r="N6" s="8"/>
      <c r="O6" s="8"/>
      <c r="P6" s="8"/>
      <c r="Q6" s="8"/>
      <c r="R6" s="8"/>
      <c r="S6" s="8"/>
      <c r="T6" s="8"/>
      <c r="U6" s="8"/>
      <c r="V6" s="8"/>
      <c r="W6" s="8"/>
      <c r="X6" s="8"/>
      <c r="Y6" s="8"/>
      <c r="Z6" s="8"/>
      <c r="AA6" s="8"/>
      <c r="AB6" s="8"/>
      <c r="AC6" s="8"/>
      <c r="AD6" s="8"/>
      <c r="AE6" s="8"/>
    </row>
    <row r="7" spans="1:37" ht="76.5" x14ac:dyDescent="0.25">
      <c r="A7" s="8"/>
      <c r="B7" s="56" t="s">
        <v>5</v>
      </c>
      <c r="C7" s="51" t="s">
        <v>87</v>
      </c>
      <c r="D7" s="52">
        <v>0.8</v>
      </c>
      <c r="E7" s="8"/>
      <c r="F7" s="8"/>
      <c r="G7" s="8"/>
      <c r="H7" s="8"/>
      <c r="I7" s="8"/>
      <c r="J7" s="8"/>
      <c r="K7" s="8"/>
      <c r="L7" s="8"/>
      <c r="M7" s="8"/>
      <c r="N7" s="8"/>
      <c r="O7" s="8"/>
      <c r="P7" s="8"/>
      <c r="Q7" s="8"/>
      <c r="R7" s="8"/>
      <c r="S7" s="8"/>
      <c r="T7" s="8"/>
      <c r="U7" s="8"/>
      <c r="V7" s="8"/>
      <c r="W7" s="8"/>
      <c r="X7" s="8"/>
      <c r="Y7" s="8"/>
      <c r="Z7" s="8"/>
      <c r="AA7" s="8"/>
      <c r="AB7" s="8"/>
      <c r="AC7" s="8"/>
      <c r="AD7" s="8"/>
      <c r="AE7" s="8"/>
    </row>
    <row r="8" spans="1:37" ht="51" x14ac:dyDescent="0.25">
      <c r="A8" s="8"/>
      <c r="B8" s="57" t="s">
        <v>43</v>
      </c>
      <c r="C8" s="51" t="s">
        <v>88</v>
      </c>
      <c r="D8" s="52">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25">
      <c r="A9" s="8"/>
      <c r="B9" s="25"/>
      <c r="C9" s="25"/>
      <c r="D9" s="25"/>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ht="16.5" x14ac:dyDescent="0.25">
      <c r="A10" s="8"/>
      <c r="B10" s="26"/>
      <c r="C10" s="25"/>
      <c r="D10" s="25"/>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25">
      <c r="A11" s="8"/>
      <c r="B11" s="25"/>
      <c r="C11" s="25"/>
      <c r="D11" s="25"/>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25">
      <c r="A12" s="8"/>
      <c r="B12" s="25"/>
      <c r="C12" s="25"/>
      <c r="D12" s="25"/>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25">
      <c r="A13" s="8"/>
      <c r="B13" s="25"/>
      <c r="C13" s="25"/>
      <c r="D13" s="25"/>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25">
      <c r="A14" s="8"/>
      <c r="B14" s="25"/>
      <c r="C14" s="25"/>
      <c r="D14" s="25"/>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25">
      <c r="A15" s="8"/>
      <c r="B15" s="25"/>
      <c r="C15" s="25"/>
      <c r="D15" s="25"/>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25">
      <c r="A16" s="8"/>
      <c r="B16" s="25"/>
      <c r="C16" s="25"/>
      <c r="D16" s="25"/>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25">
      <c r="A17" s="8"/>
      <c r="B17" s="25"/>
      <c r="C17" s="25"/>
      <c r="D17" s="25"/>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25">
      <c r="A18" s="8"/>
      <c r="B18" s="25"/>
      <c r="C18" s="25"/>
      <c r="D18" s="25"/>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25">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2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25">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25">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25">
      <c r="A35" s="8"/>
    </row>
    <row r="36" spans="1:31" x14ac:dyDescent="0.25">
      <c r="A36" s="8"/>
    </row>
    <row r="37" spans="1:31" x14ac:dyDescent="0.25">
      <c r="A37" s="8"/>
    </row>
    <row r="38" spans="1:31" x14ac:dyDescent="0.25">
      <c r="A38" s="8"/>
    </row>
    <row r="39" spans="1:31" x14ac:dyDescent="0.25">
      <c r="A39" s="8"/>
    </row>
    <row r="40" spans="1:31" x14ac:dyDescent="0.25">
      <c r="A40" s="8"/>
    </row>
    <row r="41" spans="1:31" x14ac:dyDescent="0.25">
      <c r="A41" s="8"/>
    </row>
    <row r="42" spans="1:31" x14ac:dyDescent="0.25">
      <c r="A42" s="8"/>
    </row>
    <row r="43" spans="1:31" x14ac:dyDescent="0.25">
      <c r="A43" s="8"/>
    </row>
    <row r="44" spans="1:31" x14ac:dyDescent="0.25">
      <c r="A44" s="8"/>
    </row>
    <row r="45" spans="1:31" x14ac:dyDescent="0.25">
      <c r="A45" s="8"/>
    </row>
    <row r="46" spans="1:31" x14ac:dyDescent="0.25">
      <c r="A46" s="8"/>
    </row>
    <row r="47" spans="1:31" x14ac:dyDescent="0.25">
      <c r="A47" s="8"/>
    </row>
    <row r="48" spans="1:31"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sheetData>
  <mergeCells count="1">
    <mergeCell ref="B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7C3AE-D95F-4332-9BF1-4964192BC033}">
  <sheetPr>
    <tabColor theme="6" tint="-0.249977111117893"/>
  </sheetPr>
  <dimension ref="A1:W231"/>
  <sheetViews>
    <sheetView zoomScale="70" zoomScaleNormal="70" workbookViewId="0">
      <selection activeCell="C7" sqref="C7"/>
    </sheetView>
  </sheetViews>
  <sheetFormatPr baseColWidth="10" defaultRowHeight="15" x14ac:dyDescent="0.25"/>
  <cols>
    <col min="2" max="2" width="40.42578125" customWidth="1"/>
    <col min="3" max="3" width="159.42578125" customWidth="1"/>
    <col min="4" max="5" width="47" customWidth="1"/>
    <col min="6" max="6" width="135" bestFit="1" customWidth="1"/>
    <col min="7" max="7" width="144.7109375" bestFit="1" customWidth="1"/>
  </cols>
  <sheetData>
    <row r="1" spans="1:23" ht="33.75" x14ac:dyDescent="0.25">
      <c r="A1" s="8"/>
      <c r="B1" s="161" t="s">
        <v>202</v>
      </c>
      <c r="C1" s="161"/>
      <c r="D1" s="31"/>
      <c r="E1" s="31"/>
      <c r="F1" s="34"/>
      <c r="G1" s="8"/>
      <c r="H1" s="8"/>
      <c r="I1" s="8"/>
      <c r="J1" s="8"/>
      <c r="K1" s="8"/>
      <c r="L1" s="8"/>
      <c r="M1" s="8"/>
      <c r="N1" s="8"/>
      <c r="O1" s="8"/>
      <c r="P1" s="8"/>
      <c r="Q1" s="8"/>
      <c r="R1" s="8"/>
      <c r="S1" s="8"/>
      <c r="T1" s="8"/>
      <c r="U1" s="8"/>
      <c r="V1" s="8"/>
      <c r="W1" s="8"/>
    </row>
    <row r="2" spans="1:23" x14ac:dyDescent="0.25">
      <c r="A2" s="8"/>
      <c r="B2" s="8"/>
      <c r="C2" s="8"/>
      <c r="D2" s="8"/>
      <c r="E2" s="8"/>
      <c r="F2" s="8"/>
      <c r="G2" s="8"/>
      <c r="H2" s="8"/>
      <c r="I2" s="8"/>
      <c r="J2" s="8"/>
      <c r="K2" s="8"/>
      <c r="L2" s="8"/>
      <c r="M2" s="8"/>
      <c r="N2" s="8"/>
      <c r="O2" s="8"/>
      <c r="P2" s="8"/>
      <c r="Q2" s="8"/>
      <c r="R2" s="8"/>
      <c r="S2" s="8"/>
      <c r="T2" s="8"/>
      <c r="U2" s="8"/>
      <c r="V2" s="8"/>
      <c r="W2" s="8"/>
    </row>
    <row r="3" spans="1:23" ht="33.75" x14ac:dyDescent="0.25">
      <c r="A3" s="23" t="s">
        <v>69</v>
      </c>
      <c r="C3" s="35" t="s">
        <v>51</v>
      </c>
      <c r="D3" s="59"/>
      <c r="E3" s="59"/>
      <c r="F3" s="36"/>
      <c r="G3" s="8"/>
      <c r="H3" s="8"/>
      <c r="I3" s="8"/>
      <c r="J3" s="8"/>
      <c r="K3" s="8"/>
      <c r="L3" s="8"/>
      <c r="M3" s="8"/>
      <c r="N3" s="8"/>
      <c r="O3" s="8"/>
      <c r="P3" s="8"/>
      <c r="Q3" s="8"/>
      <c r="R3" s="8"/>
      <c r="S3" s="8"/>
      <c r="T3" s="8"/>
      <c r="U3" s="8"/>
      <c r="V3" s="8"/>
      <c r="W3" s="8"/>
    </row>
    <row r="4" spans="1:23" ht="33.75" x14ac:dyDescent="0.25">
      <c r="A4" s="23" t="s">
        <v>70</v>
      </c>
      <c r="B4" s="162" t="s">
        <v>83</v>
      </c>
      <c r="C4" s="37" t="s">
        <v>146</v>
      </c>
      <c r="D4" s="58"/>
      <c r="E4" s="58"/>
      <c r="F4" s="36"/>
      <c r="G4" s="8"/>
      <c r="H4" s="8"/>
      <c r="I4" s="8"/>
      <c r="J4" s="8"/>
      <c r="K4" s="8"/>
      <c r="L4" s="8"/>
      <c r="M4" s="8"/>
      <c r="N4" s="8"/>
      <c r="O4" s="8"/>
      <c r="P4" s="8"/>
      <c r="Q4" s="8"/>
      <c r="R4" s="8"/>
      <c r="S4" s="8"/>
      <c r="T4" s="8"/>
      <c r="U4" s="8"/>
      <c r="V4" s="8"/>
      <c r="W4" s="8"/>
    </row>
    <row r="5" spans="1:23" ht="33.75" x14ac:dyDescent="0.25">
      <c r="A5" s="23" t="s">
        <v>67</v>
      </c>
      <c r="B5" s="162"/>
      <c r="C5" s="38" t="s">
        <v>147</v>
      </c>
      <c r="D5" s="58"/>
      <c r="E5" s="58"/>
      <c r="F5" s="36"/>
      <c r="G5" s="8"/>
      <c r="H5" s="8"/>
      <c r="I5" s="8"/>
      <c r="J5" s="8"/>
      <c r="K5" s="8"/>
      <c r="L5" s="8"/>
      <c r="M5" s="8"/>
      <c r="N5" s="8"/>
      <c r="O5" s="8"/>
      <c r="P5" s="8"/>
      <c r="Q5" s="8"/>
      <c r="R5" s="8"/>
      <c r="S5" s="8"/>
      <c r="T5" s="8"/>
      <c r="U5" s="8"/>
      <c r="V5" s="8"/>
      <c r="W5" s="8"/>
    </row>
    <row r="6" spans="1:23" ht="33.75" x14ac:dyDescent="0.25">
      <c r="A6" s="23" t="s">
        <v>6</v>
      </c>
      <c r="B6" s="162"/>
      <c r="C6" s="38" t="s">
        <v>148</v>
      </c>
      <c r="D6" s="58"/>
      <c r="E6" s="58"/>
      <c r="F6" s="36"/>
      <c r="G6" s="8"/>
      <c r="H6" s="8"/>
      <c r="I6" s="8"/>
      <c r="J6" s="8"/>
      <c r="K6" s="8"/>
      <c r="L6" s="8"/>
      <c r="M6" s="8"/>
      <c r="N6" s="8"/>
      <c r="O6" s="8"/>
      <c r="P6" s="8"/>
      <c r="Q6" s="8"/>
      <c r="R6" s="8"/>
      <c r="S6" s="8"/>
      <c r="T6" s="8"/>
      <c r="U6" s="8"/>
      <c r="V6" s="8"/>
      <c r="W6" s="8"/>
    </row>
    <row r="7" spans="1:23" ht="33.75" x14ac:dyDescent="0.25">
      <c r="A7" s="23" t="s">
        <v>71</v>
      </c>
      <c r="B7" s="162"/>
      <c r="C7" s="38" t="s">
        <v>149</v>
      </c>
      <c r="D7" s="58"/>
      <c r="E7" s="58"/>
      <c r="F7" s="36"/>
      <c r="G7" s="8"/>
      <c r="H7" s="8"/>
      <c r="I7" s="8"/>
      <c r="J7" s="8"/>
      <c r="K7" s="8"/>
      <c r="L7" s="8"/>
      <c r="M7" s="8"/>
      <c r="N7" s="8"/>
      <c r="O7" s="8"/>
      <c r="P7" s="8"/>
      <c r="Q7" s="8"/>
      <c r="R7" s="8"/>
      <c r="S7" s="8"/>
      <c r="T7" s="8"/>
      <c r="U7" s="8"/>
      <c r="V7" s="8"/>
      <c r="W7" s="8"/>
    </row>
    <row r="8" spans="1:23" ht="36" x14ac:dyDescent="0.25">
      <c r="A8" s="23"/>
      <c r="B8" s="162"/>
      <c r="C8" s="38" t="s">
        <v>150</v>
      </c>
      <c r="D8" s="58"/>
      <c r="E8" s="58"/>
      <c r="F8" s="39"/>
      <c r="G8" s="8"/>
      <c r="H8" s="8"/>
      <c r="I8" s="8"/>
      <c r="J8" s="8"/>
      <c r="K8" s="8"/>
      <c r="L8" s="8"/>
      <c r="M8" s="8"/>
      <c r="N8" s="8"/>
      <c r="O8" s="8"/>
      <c r="P8" s="8"/>
      <c r="Q8" s="8"/>
      <c r="R8" s="8"/>
      <c r="S8" s="8"/>
      <c r="T8" s="8"/>
      <c r="U8" s="8"/>
      <c r="V8" s="8"/>
      <c r="W8" s="8"/>
    </row>
    <row r="9" spans="1:23" ht="18" x14ac:dyDescent="0.25">
      <c r="A9" s="23"/>
      <c r="B9" s="162"/>
      <c r="C9" s="40" t="s">
        <v>151</v>
      </c>
      <c r="D9" s="58"/>
      <c r="E9" s="58"/>
      <c r="F9" s="24"/>
      <c r="G9" s="8"/>
      <c r="H9" s="8"/>
      <c r="I9" s="8"/>
      <c r="J9" s="8"/>
      <c r="K9" s="8"/>
      <c r="L9" s="8"/>
      <c r="M9" s="8"/>
      <c r="N9" s="8"/>
      <c r="O9" s="8"/>
      <c r="P9" s="8"/>
      <c r="Q9" s="8"/>
      <c r="R9" s="8"/>
      <c r="S9" s="8"/>
      <c r="T9" s="8"/>
      <c r="U9" s="8"/>
      <c r="V9" s="8"/>
      <c r="W9" s="8"/>
    </row>
    <row r="10" spans="1:23" ht="33.75" customHeight="1" x14ac:dyDescent="0.25">
      <c r="A10" s="23"/>
      <c r="B10" s="163" t="s">
        <v>46</v>
      </c>
      <c r="C10" s="41" t="s">
        <v>152</v>
      </c>
      <c r="D10" s="58"/>
      <c r="E10" s="58"/>
      <c r="F10" s="23" t="s">
        <v>115</v>
      </c>
      <c r="G10" s="8"/>
      <c r="H10" s="8"/>
      <c r="I10" s="8"/>
      <c r="J10" s="8"/>
      <c r="K10" s="8"/>
      <c r="L10" s="8"/>
      <c r="M10" s="8"/>
      <c r="N10" s="8"/>
      <c r="O10" s="8"/>
      <c r="P10" s="8"/>
      <c r="Q10" s="8"/>
      <c r="R10" s="8"/>
      <c r="S10" s="8"/>
      <c r="T10" s="8"/>
      <c r="U10" s="8"/>
      <c r="V10" s="8"/>
      <c r="W10" s="8"/>
    </row>
    <row r="11" spans="1:23" ht="36" x14ac:dyDescent="0.25">
      <c r="A11" s="23"/>
      <c r="B11" s="163"/>
      <c r="C11" s="42" t="s">
        <v>153</v>
      </c>
      <c r="D11" s="58"/>
      <c r="E11" s="58"/>
      <c r="F11" s="23" t="s">
        <v>116</v>
      </c>
      <c r="G11" s="8"/>
      <c r="H11" s="8"/>
      <c r="I11" s="8"/>
      <c r="J11" s="8"/>
      <c r="K11" s="8"/>
      <c r="L11" s="8"/>
      <c r="M11" s="8"/>
      <c r="N11" s="8"/>
      <c r="O11" s="8"/>
      <c r="P11" s="8"/>
      <c r="Q11" s="8"/>
      <c r="R11" s="8"/>
      <c r="S11" s="8"/>
      <c r="T11" s="8"/>
      <c r="U11" s="8"/>
      <c r="V11" s="8"/>
      <c r="W11" s="8"/>
    </row>
    <row r="12" spans="1:23" ht="18" x14ac:dyDescent="0.25">
      <c r="A12" s="23"/>
      <c r="B12" s="163"/>
      <c r="C12" s="42" t="s">
        <v>154</v>
      </c>
      <c r="D12" s="58"/>
      <c r="E12" s="58"/>
      <c r="F12" s="23" t="s">
        <v>117</v>
      </c>
      <c r="G12" s="8"/>
      <c r="H12" s="8"/>
      <c r="I12" s="8"/>
      <c r="J12" s="8"/>
      <c r="K12" s="8"/>
      <c r="L12" s="8"/>
      <c r="M12" s="8"/>
      <c r="N12" s="8"/>
      <c r="O12" s="8"/>
      <c r="P12" s="8"/>
      <c r="Q12" s="8"/>
      <c r="R12" s="8"/>
      <c r="S12" s="8"/>
      <c r="T12" s="8"/>
      <c r="U12" s="8"/>
      <c r="V12" s="8"/>
      <c r="W12" s="8"/>
    </row>
    <row r="13" spans="1:23" ht="18" x14ac:dyDescent="0.25">
      <c r="A13" s="23"/>
      <c r="B13" s="163"/>
      <c r="C13" s="42" t="s">
        <v>155</v>
      </c>
      <c r="D13" s="58"/>
      <c r="E13" s="58"/>
      <c r="F13" s="23" t="s">
        <v>118</v>
      </c>
      <c r="G13" s="8"/>
      <c r="H13" s="8"/>
      <c r="I13" s="8"/>
      <c r="J13" s="8"/>
      <c r="K13" s="8"/>
      <c r="L13" s="8"/>
      <c r="M13" s="8"/>
      <c r="N13" s="8"/>
      <c r="O13" s="8"/>
      <c r="P13" s="8"/>
      <c r="Q13" s="8"/>
      <c r="R13" s="8"/>
      <c r="S13" s="8"/>
      <c r="T13" s="8"/>
      <c r="U13" s="8"/>
      <c r="V13" s="8"/>
      <c r="W13" s="8"/>
    </row>
    <row r="14" spans="1:23" ht="36" x14ac:dyDescent="0.25">
      <c r="A14" s="23"/>
      <c r="B14" s="163"/>
      <c r="C14" s="42" t="s">
        <v>156</v>
      </c>
      <c r="D14" s="58"/>
      <c r="E14" s="58"/>
      <c r="F14" s="23" t="s">
        <v>119</v>
      </c>
      <c r="G14" s="8"/>
      <c r="H14" s="8"/>
      <c r="I14" s="8"/>
      <c r="J14" s="8"/>
      <c r="K14" s="8"/>
      <c r="L14" s="8"/>
      <c r="M14" s="8"/>
      <c r="N14" s="8"/>
      <c r="O14" s="8"/>
      <c r="P14" s="8"/>
      <c r="Q14" s="8"/>
      <c r="R14" s="8"/>
      <c r="S14" s="8"/>
      <c r="T14" s="8"/>
      <c r="U14" s="8"/>
      <c r="V14" s="8"/>
      <c r="W14" s="8"/>
    </row>
    <row r="15" spans="1:23" ht="36" x14ac:dyDescent="0.25">
      <c r="A15" s="23"/>
      <c r="B15" s="163"/>
      <c r="C15" s="43" t="s">
        <v>157</v>
      </c>
      <c r="D15" s="58"/>
      <c r="E15" s="58"/>
      <c r="F15" s="23"/>
      <c r="G15" s="8"/>
      <c r="H15" s="8"/>
      <c r="I15" s="8"/>
      <c r="J15" s="8"/>
      <c r="K15" s="8"/>
      <c r="L15" s="8"/>
      <c r="M15" s="8"/>
      <c r="N15" s="8"/>
      <c r="O15" s="8"/>
      <c r="P15" s="8"/>
      <c r="Q15" s="8"/>
    </row>
    <row r="16" spans="1:23" ht="36" x14ac:dyDescent="0.25">
      <c r="A16" s="23"/>
      <c r="B16" s="164" t="s">
        <v>47</v>
      </c>
      <c r="C16" s="41" t="s">
        <v>158</v>
      </c>
      <c r="D16" s="58"/>
      <c r="E16" s="58"/>
      <c r="F16" s="23"/>
      <c r="G16" s="8"/>
      <c r="H16" s="8"/>
      <c r="I16" s="8"/>
      <c r="J16" s="8"/>
      <c r="K16" s="8"/>
      <c r="L16" s="8"/>
      <c r="M16" s="8"/>
      <c r="N16" s="8"/>
      <c r="O16" s="8"/>
      <c r="P16" s="8"/>
      <c r="Q16" s="8"/>
    </row>
    <row r="17" spans="1:17" ht="36" x14ac:dyDescent="0.25">
      <c r="A17" s="23"/>
      <c r="B17" s="164"/>
      <c r="C17" s="42" t="s">
        <v>159</v>
      </c>
      <c r="D17" s="58"/>
      <c r="E17" s="58"/>
      <c r="F17" s="25"/>
      <c r="G17" s="8"/>
      <c r="H17" s="8"/>
      <c r="I17" s="8"/>
      <c r="J17" s="8"/>
      <c r="K17" s="8"/>
      <c r="L17" s="8"/>
      <c r="M17" s="8"/>
      <c r="N17" s="8"/>
      <c r="O17" s="8"/>
      <c r="P17" s="8"/>
      <c r="Q17" s="8"/>
    </row>
    <row r="18" spans="1:17" ht="36" x14ac:dyDescent="0.25">
      <c r="A18" s="23"/>
      <c r="B18" s="164"/>
      <c r="C18" s="42" t="s">
        <v>160</v>
      </c>
      <c r="D18" s="58"/>
      <c r="E18" s="58"/>
      <c r="F18" s="25"/>
      <c r="G18" s="8"/>
      <c r="H18" s="8"/>
      <c r="I18" s="8"/>
      <c r="J18" s="8"/>
      <c r="K18" s="8"/>
      <c r="L18" s="8"/>
      <c r="M18" s="8"/>
      <c r="N18" s="8"/>
      <c r="O18" s="8"/>
      <c r="P18" s="8"/>
      <c r="Q18" s="8"/>
    </row>
    <row r="19" spans="1:17" ht="18" x14ac:dyDescent="0.25">
      <c r="A19" s="23"/>
      <c r="B19" s="164"/>
      <c r="C19" s="42" t="s">
        <v>161</v>
      </c>
      <c r="D19" s="58"/>
      <c r="E19" s="58"/>
      <c r="F19" s="25"/>
      <c r="G19" s="8"/>
      <c r="H19" s="8"/>
      <c r="I19" s="8"/>
      <c r="J19" s="8"/>
      <c r="K19" s="8"/>
      <c r="L19" s="8"/>
      <c r="M19" s="8"/>
      <c r="N19" s="8"/>
      <c r="O19" s="8"/>
      <c r="P19" s="8"/>
      <c r="Q19" s="8"/>
    </row>
    <row r="20" spans="1:17" ht="36" x14ac:dyDescent="0.25">
      <c r="A20" s="23"/>
      <c r="B20" s="164"/>
      <c r="C20" s="42" t="s">
        <v>162</v>
      </c>
      <c r="D20" s="58"/>
      <c r="E20" s="58"/>
      <c r="F20" s="25"/>
      <c r="G20" s="8"/>
      <c r="H20" s="8"/>
      <c r="I20" s="8"/>
      <c r="J20" s="8"/>
      <c r="K20" s="8"/>
      <c r="L20" s="8"/>
      <c r="M20" s="8"/>
      <c r="N20" s="8"/>
      <c r="O20" s="8"/>
      <c r="P20" s="8"/>
      <c r="Q20" s="8"/>
    </row>
    <row r="21" spans="1:17" ht="36" x14ac:dyDescent="0.25">
      <c r="A21" s="23"/>
      <c r="B21" s="164"/>
      <c r="C21" s="43" t="s">
        <v>163</v>
      </c>
      <c r="D21" s="58"/>
      <c r="E21" s="58"/>
      <c r="F21" s="44"/>
      <c r="G21" s="8"/>
      <c r="H21" s="8"/>
      <c r="I21" s="8"/>
      <c r="J21" s="8"/>
      <c r="K21" s="8"/>
      <c r="L21" s="8"/>
      <c r="M21" s="8"/>
      <c r="N21" s="8"/>
      <c r="O21" s="8"/>
      <c r="P21" s="8"/>
      <c r="Q21" s="8"/>
    </row>
    <row r="22" spans="1:17" ht="36" x14ac:dyDescent="0.25">
      <c r="A22" s="23"/>
      <c r="B22" s="165" t="s">
        <v>48</v>
      </c>
      <c r="C22" s="41" t="s">
        <v>164</v>
      </c>
      <c r="D22" s="58"/>
      <c r="E22" s="58"/>
      <c r="F22" s="44"/>
      <c r="G22" s="8"/>
      <c r="H22" s="8"/>
      <c r="I22" s="8"/>
      <c r="J22" s="8"/>
      <c r="K22" s="8"/>
      <c r="L22" s="8"/>
      <c r="M22" s="8"/>
      <c r="N22" s="8"/>
      <c r="O22" s="8"/>
      <c r="P22" s="8"/>
      <c r="Q22" s="8"/>
    </row>
    <row r="23" spans="1:17" ht="36" x14ac:dyDescent="0.25">
      <c r="A23" s="23"/>
      <c r="B23" s="165"/>
      <c r="C23" s="42" t="s">
        <v>165</v>
      </c>
      <c r="D23" s="58"/>
      <c r="E23" s="58"/>
      <c r="F23" s="44"/>
      <c r="G23" s="8"/>
      <c r="H23" s="8"/>
      <c r="I23" s="8"/>
      <c r="J23" s="8"/>
      <c r="K23" s="8"/>
      <c r="L23" s="8"/>
      <c r="M23" s="8"/>
      <c r="N23" s="8"/>
      <c r="O23" s="8"/>
      <c r="P23" s="8"/>
      <c r="Q23" s="8"/>
    </row>
    <row r="24" spans="1:17" ht="36" x14ac:dyDescent="0.25">
      <c r="A24" s="23"/>
      <c r="B24" s="165"/>
      <c r="C24" s="42" t="s">
        <v>166</v>
      </c>
      <c r="D24" s="58"/>
      <c r="E24" s="58"/>
      <c r="F24" s="44"/>
      <c r="G24" s="8"/>
      <c r="H24" s="8"/>
      <c r="I24" s="8"/>
      <c r="J24" s="8"/>
      <c r="K24" s="8"/>
      <c r="L24" s="8"/>
      <c r="M24" s="8"/>
      <c r="N24" s="8"/>
      <c r="O24" s="8"/>
      <c r="P24" s="8"/>
      <c r="Q24" s="8"/>
    </row>
    <row r="25" spans="1:17" ht="20.25" x14ac:dyDescent="0.25">
      <c r="A25" s="23"/>
      <c r="B25" s="165"/>
      <c r="C25" s="42" t="s">
        <v>167</v>
      </c>
      <c r="D25" s="58"/>
      <c r="E25" s="58"/>
      <c r="F25" s="44"/>
      <c r="G25" s="8"/>
      <c r="H25" s="8"/>
      <c r="I25" s="8"/>
      <c r="J25" s="8"/>
      <c r="K25" s="8"/>
      <c r="L25" s="8"/>
      <c r="M25" s="8"/>
      <c r="N25" s="8"/>
      <c r="O25" s="8"/>
      <c r="P25" s="8"/>
      <c r="Q25" s="8"/>
    </row>
    <row r="26" spans="1:17" ht="36" x14ac:dyDescent="0.25">
      <c r="A26" s="23"/>
      <c r="B26" s="165"/>
      <c r="C26" s="42" t="s">
        <v>168</v>
      </c>
      <c r="D26" s="58"/>
      <c r="E26" s="58"/>
      <c r="F26" s="44"/>
      <c r="G26" s="8"/>
      <c r="H26" s="8"/>
      <c r="I26" s="8"/>
      <c r="J26" s="8"/>
      <c r="K26" s="8"/>
      <c r="L26" s="8"/>
      <c r="M26" s="8"/>
      <c r="N26" s="8"/>
      <c r="O26" s="8"/>
      <c r="P26" s="8"/>
      <c r="Q26" s="8"/>
    </row>
    <row r="27" spans="1:17" ht="36" x14ac:dyDescent="0.25">
      <c r="A27" s="23"/>
      <c r="B27" s="165"/>
      <c r="C27" s="43" t="s">
        <v>169</v>
      </c>
      <c r="D27" s="58"/>
      <c r="E27" s="58"/>
      <c r="F27" s="44"/>
      <c r="G27" s="8"/>
      <c r="H27" s="8"/>
      <c r="I27" s="8"/>
      <c r="J27" s="8"/>
      <c r="K27" s="8"/>
      <c r="L27" s="8"/>
      <c r="M27" s="8"/>
      <c r="N27" s="8"/>
      <c r="O27" s="8"/>
      <c r="P27" s="8"/>
      <c r="Q27" s="8"/>
    </row>
    <row r="28" spans="1:17" ht="36" x14ac:dyDescent="0.25">
      <c r="A28" s="23"/>
      <c r="B28" s="160" t="s">
        <v>49</v>
      </c>
      <c r="C28" s="41" t="s">
        <v>170</v>
      </c>
      <c r="D28" s="58"/>
      <c r="E28" s="58"/>
      <c r="F28" s="44"/>
      <c r="G28" s="8"/>
      <c r="H28" s="8"/>
      <c r="I28" s="8"/>
      <c r="J28" s="8"/>
      <c r="K28" s="8"/>
      <c r="L28" s="8"/>
      <c r="M28" s="8"/>
      <c r="N28" s="8"/>
      <c r="O28" s="8"/>
      <c r="P28" s="8"/>
      <c r="Q28" s="8"/>
    </row>
    <row r="29" spans="1:17" ht="20.25" x14ac:dyDescent="0.25">
      <c r="A29" s="23"/>
      <c r="B29" s="160"/>
      <c r="C29" s="42" t="s">
        <v>171</v>
      </c>
      <c r="D29" s="58"/>
      <c r="E29" s="58"/>
      <c r="F29" s="44"/>
      <c r="G29" s="8"/>
      <c r="H29" s="8"/>
      <c r="I29" s="8"/>
      <c r="J29" s="8"/>
      <c r="K29" s="8"/>
      <c r="L29" s="8"/>
      <c r="M29" s="8"/>
      <c r="N29" s="8"/>
      <c r="O29" s="8"/>
      <c r="P29" s="8"/>
      <c r="Q29" s="8"/>
    </row>
    <row r="30" spans="1:17" ht="20.25" x14ac:dyDescent="0.25">
      <c r="A30" s="23"/>
      <c r="B30" s="160"/>
      <c r="C30" s="42" t="s">
        <v>172</v>
      </c>
      <c r="D30" s="58"/>
      <c r="E30" s="58"/>
      <c r="F30" s="44"/>
      <c r="G30" s="8"/>
      <c r="H30" s="8"/>
      <c r="I30" s="8"/>
      <c r="J30" s="8"/>
      <c r="K30" s="8"/>
      <c r="L30" s="8"/>
      <c r="M30" s="8"/>
      <c r="N30" s="8"/>
      <c r="O30" s="8"/>
      <c r="P30" s="8"/>
      <c r="Q30" s="8"/>
    </row>
    <row r="31" spans="1:17" ht="36" x14ac:dyDescent="0.25">
      <c r="A31" s="23"/>
      <c r="B31" s="160"/>
      <c r="C31" s="42" t="s">
        <v>173</v>
      </c>
      <c r="D31" s="58"/>
      <c r="E31" s="58"/>
      <c r="F31" s="44"/>
      <c r="G31" s="8"/>
      <c r="H31" s="8"/>
      <c r="I31" s="8"/>
      <c r="J31" s="8"/>
      <c r="K31" s="8"/>
      <c r="L31" s="8"/>
      <c r="M31" s="8"/>
      <c r="N31" s="8"/>
      <c r="O31" s="8"/>
      <c r="P31" s="8"/>
      <c r="Q31" s="8"/>
    </row>
    <row r="32" spans="1:17" ht="36" x14ac:dyDescent="0.25">
      <c r="A32" s="23"/>
      <c r="B32" s="160"/>
      <c r="C32" s="42" t="s">
        <v>174</v>
      </c>
      <c r="D32" s="58"/>
      <c r="E32" s="58"/>
      <c r="F32" s="44"/>
      <c r="G32" s="8"/>
      <c r="H32" s="8"/>
      <c r="I32" s="8"/>
      <c r="J32" s="8"/>
      <c r="K32" s="8"/>
      <c r="L32" s="8"/>
      <c r="M32" s="8"/>
      <c r="N32" s="8"/>
      <c r="O32" s="8"/>
      <c r="P32" s="8"/>
      <c r="Q32" s="8"/>
    </row>
    <row r="33" spans="1:17" ht="36" x14ac:dyDescent="0.25">
      <c r="A33" s="23"/>
      <c r="B33" s="160"/>
      <c r="C33" s="43" t="s">
        <v>175</v>
      </c>
      <c r="D33" s="58"/>
      <c r="E33" s="58"/>
      <c r="F33" s="44"/>
      <c r="G33" s="8"/>
      <c r="H33" s="8"/>
      <c r="I33" s="8"/>
      <c r="J33" s="8"/>
      <c r="K33" s="8"/>
      <c r="L33" s="8"/>
      <c r="M33" s="8"/>
      <c r="N33" s="8"/>
      <c r="O33" s="8"/>
      <c r="P33" s="8"/>
      <c r="Q33" s="8"/>
    </row>
    <row r="34" spans="1:17" ht="20.25" x14ac:dyDescent="0.25">
      <c r="A34" s="23"/>
      <c r="B34" s="23"/>
      <c r="C34" s="44"/>
      <c r="D34" s="44"/>
      <c r="E34" s="44"/>
      <c r="F34" s="44"/>
      <c r="G34" s="8"/>
      <c r="H34" s="8"/>
      <c r="I34" s="8"/>
      <c r="J34" s="8"/>
      <c r="K34" s="8"/>
      <c r="L34" s="8"/>
      <c r="M34" s="8"/>
      <c r="N34" s="8"/>
      <c r="O34" s="8"/>
      <c r="P34" s="8"/>
      <c r="Q34" s="8"/>
    </row>
    <row r="35" spans="1:17" ht="20.25" x14ac:dyDescent="0.25">
      <c r="A35" s="23"/>
      <c r="B35" s="23"/>
      <c r="C35" s="44"/>
      <c r="D35" s="44"/>
      <c r="E35" s="44"/>
      <c r="F35" s="44"/>
      <c r="G35" s="8"/>
      <c r="H35" s="8"/>
      <c r="I35" s="8"/>
      <c r="J35" s="8"/>
      <c r="K35" s="8"/>
      <c r="L35" s="8"/>
      <c r="M35" s="8"/>
      <c r="N35" s="8"/>
      <c r="O35" s="8"/>
      <c r="P35" s="8"/>
      <c r="Q35" s="8"/>
    </row>
    <row r="36" spans="1:17" ht="20.25" x14ac:dyDescent="0.25">
      <c r="A36" s="23"/>
      <c r="B36" s="23"/>
      <c r="C36" s="44"/>
      <c r="D36" s="44"/>
      <c r="E36" s="44"/>
      <c r="F36" s="44"/>
      <c r="G36" s="8"/>
      <c r="H36" s="8"/>
      <c r="I36" s="8"/>
      <c r="J36" s="8"/>
      <c r="K36" s="8"/>
      <c r="L36" s="8"/>
      <c r="M36" s="8"/>
      <c r="N36" s="8"/>
      <c r="O36" s="8"/>
      <c r="P36" s="8"/>
      <c r="Q36" s="8"/>
    </row>
    <row r="37" spans="1:17" ht="20.25" x14ac:dyDescent="0.25">
      <c r="A37" s="23"/>
      <c r="B37" s="23"/>
      <c r="C37" s="44"/>
      <c r="D37" s="44"/>
      <c r="E37" s="44"/>
      <c r="F37" s="44"/>
      <c r="G37" s="8"/>
      <c r="H37" s="8"/>
      <c r="I37" s="8"/>
      <c r="J37" s="8"/>
      <c r="K37" s="8"/>
      <c r="L37" s="8"/>
      <c r="M37" s="8"/>
      <c r="N37" s="8"/>
      <c r="O37" s="8"/>
      <c r="P37" s="8"/>
      <c r="Q37" s="8"/>
    </row>
    <row r="38" spans="1:17" ht="20.25" x14ac:dyDescent="0.25">
      <c r="A38" s="23"/>
      <c r="B38" s="23"/>
      <c r="C38" s="44"/>
      <c r="D38" s="44"/>
      <c r="E38" s="44"/>
      <c r="F38" s="44"/>
      <c r="G38" s="8"/>
      <c r="H38" s="8"/>
      <c r="I38" s="8"/>
      <c r="J38" s="8"/>
      <c r="K38" s="8"/>
      <c r="L38" s="8"/>
      <c r="M38" s="8"/>
      <c r="N38" s="8"/>
      <c r="O38" s="8"/>
      <c r="P38" s="8"/>
      <c r="Q38" s="8"/>
    </row>
    <row r="39" spans="1:17" ht="20.25" x14ac:dyDescent="0.25">
      <c r="A39" s="23"/>
      <c r="B39" s="23"/>
      <c r="C39" s="44"/>
      <c r="D39" s="44"/>
      <c r="E39" s="44"/>
      <c r="F39" s="44"/>
      <c r="G39" s="8"/>
      <c r="H39" s="8"/>
      <c r="I39" s="8"/>
      <c r="J39" s="8"/>
      <c r="K39" s="8"/>
      <c r="L39" s="8"/>
      <c r="M39" s="8"/>
      <c r="N39" s="8"/>
      <c r="O39" s="8"/>
      <c r="P39" s="8"/>
      <c r="Q39" s="8"/>
    </row>
    <row r="40" spans="1:17" ht="20.25" x14ac:dyDescent="0.25">
      <c r="A40" s="23"/>
      <c r="B40" s="23"/>
      <c r="C40" s="44"/>
      <c r="D40" s="44"/>
      <c r="E40" s="44"/>
      <c r="F40" s="44"/>
      <c r="G40" s="8"/>
      <c r="H40" s="8"/>
      <c r="I40" s="8"/>
      <c r="J40" s="8"/>
      <c r="K40" s="8"/>
      <c r="L40" s="8"/>
      <c r="M40" s="8"/>
      <c r="N40" s="8"/>
      <c r="O40" s="8"/>
      <c r="P40" s="8"/>
      <c r="Q40" s="8"/>
    </row>
    <row r="41" spans="1:17" ht="20.25" x14ac:dyDescent="0.25">
      <c r="A41" s="23"/>
      <c r="B41" s="23"/>
      <c r="C41" s="44"/>
      <c r="D41" s="44"/>
      <c r="E41" s="44"/>
      <c r="F41" s="44"/>
      <c r="G41" s="8"/>
      <c r="H41" s="8"/>
      <c r="I41" s="8"/>
      <c r="J41" s="8"/>
      <c r="K41" s="8"/>
      <c r="L41" s="8"/>
      <c r="M41" s="8"/>
      <c r="N41" s="8"/>
      <c r="O41" s="8"/>
      <c r="P41" s="8"/>
      <c r="Q41" s="8"/>
    </row>
    <row r="42" spans="1:17" ht="20.25" x14ac:dyDescent="0.25">
      <c r="A42" s="23"/>
      <c r="B42" s="23"/>
      <c r="C42" s="44"/>
      <c r="D42" s="44"/>
      <c r="E42" s="44"/>
      <c r="F42" s="44"/>
      <c r="G42" s="8"/>
      <c r="H42" s="8"/>
      <c r="I42" s="8"/>
      <c r="J42" s="8"/>
      <c r="K42" s="8"/>
      <c r="L42" s="8"/>
      <c r="M42" s="8"/>
      <c r="N42" s="8"/>
      <c r="O42" s="8"/>
      <c r="P42" s="8"/>
      <c r="Q42" s="8"/>
    </row>
    <row r="43" spans="1:17" ht="20.25" x14ac:dyDescent="0.25">
      <c r="A43" s="23"/>
      <c r="B43" s="23"/>
      <c r="C43" s="44"/>
      <c r="D43" s="44"/>
      <c r="E43" s="44"/>
      <c r="F43" s="44"/>
      <c r="G43" s="8"/>
      <c r="H43" s="8"/>
      <c r="I43" s="8"/>
      <c r="J43" s="8"/>
      <c r="K43" s="8"/>
      <c r="L43" s="8"/>
      <c r="M43" s="8"/>
      <c r="N43" s="8"/>
      <c r="O43" s="8"/>
      <c r="P43" s="8"/>
      <c r="Q43" s="8"/>
    </row>
    <row r="44" spans="1:17" ht="20.25" x14ac:dyDescent="0.25">
      <c r="A44" s="23"/>
      <c r="B44" s="23"/>
      <c r="C44" s="44"/>
      <c r="D44" s="44"/>
      <c r="E44" s="44"/>
      <c r="F44" s="44"/>
      <c r="G44" s="8"/>
      <c r="H44" s="8"/>
      <c r="I44" s="8"/>
      <c r="J44" s="8"/>
      <c r="K44" s="8"/>
      <c r="L44" s="8"/>
      <c r="M44" s="8"/>
      <c r="N44" s="8"/>
      <c r="O44" s="8"/>
      <c r="P44" s="8"/>
      <c r="Q44" s="8"/>
    </row>
    <row r="45" spans="1:17" ht="20.25" x14ac:dyDescent="0.25">
      <c r="A45" s="23"/>
      <c r="B45" s="23"/>
      <c r="C45" s="44"/>
      <c r="D45" s="44"/>
      <c r="E45" s="44"/>
      <c r="F45" s="44"/>
      <c r="G45" s="8"/>
      <c r="H45" s="8"/>
      <c r="I45" s="8"/>
      <c r="J45" s="8"/>
      <c r="K45" s="8"/>
      <c r="L45" s="8"/>
      <c r="M45" s="8"/>
      <c r="N45" s="8"/>
      <c r="O45" s="8"/>
      <c r="P45" s="8"/>
      <c r="Q45" s="8"/>
    </row>
    <row r="46" spans="1:17" ht="20.25" x14ac:dyDescent="0.25">
      <c r="A46" s="23"/>
      <c r="B46" s="23"/>
      <c r="C46" s="44"/>
      <c r="D46" s="44"/>
      <c r="E46" s="44"/>
      <c r="F46" s="44"/>
      <c r="G46" s="8"/>
      <c r="H46" s="8"/>
      <c r="I46" s="8"/>
      <c r="J46" s="8"/>
      <c r="K46" s="8"/>
      <c r="L46" s="8"/>
      <c r="M46" s="8"/>
      <c r="N46" s="8"/>
      <c r="O46" s="8"/>
      <c r="P46" s="8"/>
      <c r="Q46" s="8"/>
    </row>
    <row r="47" spans="1:17" ht="20.25" x14ac:dyDescent="0.25">
      <c r="A47" s="23"/>
      <c r="B47" s="23"/>
      <c r="C47" s="44"/>
      <c r="D47" s="44"/>
      <c r="E47" s="44"/>
      <c r="F47" s="44"/>
      <c r="G47" s="8"/>
      <c r="H47" s="8"/>
      <c r="I47" s="8"/>
      <c r="J47" s="8"/>
      <c r="K47" s="8"/>
      <c r="L47" s="8"/>
      <c r="M47" s="8"/>
      <c r="N47" s="8"/>
      <c r="O47" s="8"/>
      <c r="P47" s="8"/>
      <c r="Q47" s="8"/>
    </row>
    <row r="48" spans="1:17" ht="20.25" x14ac:dyDescent="0.25">
      <c r="A48" s="23"/>
      <c r="B48" s="23"/>
      <c r="C48" s="44"/>
      <c r="D48" s="44"/>
      <c r="E48" s="44"/>
      <c r="F48" s="44"/>
      <c r="G48" s="8"/>
      <c r="H48" s="8"/>
      <c r="I48" s="8"/>
      <c r="J48" s="8"/>
      <c r="K48" s="8"/>
      <c r="L48" s="8"/>
      <c r="M48" s="8"/>
      <c r="N48" s="8"/>
      <c r="O48" s="8"/>
      <c r="P48" s="8"/>
      <c r="Q48" s="8"/>
    </row>
    <row r="49" spans="1:17" ht="20.25" x14ac:dyDescent="0.25">
      <c r="A49" s="23"/>
      <c r="B49" s="23"/>
      <c r="C49" s="44"/>
      <c r="D49" s="44"/>
      <c r="E49" s="44"/>
      <c r="F49" s="44"/>
      <c r="G49" s="8"/>
      <c r="H49" s="8"/>
      <c r="I49" s="8"/>
      <c r="J49" s="8"/>
      <c r="K49" s="8"/>
      <c r="L49" s="8"/>
      <c r="M49" s="8"/>
      <c r="N49" s="8"/>
      <c r="O49" s="8"/>
      <c r="P49" s="8"/>
      <c r="Q49" s="8"/>
    </row>
    <row r="50" spans="1:17" ht="20.25" x14ac:dyDescent="0.25">
      <c r="A50" s="23"/>
      <c r="B50" s="23"/>
      <c r="C50" s="44"/>
      <c r="D50" s="44"/>
      <c r="E50" s="44"/>
      <c r="F50" s="44"/>
      <c r="G50" s="8"/>
      <c r="H50" s="8"/>
      <c r="I50" s="8"/>
      <c r="J50" s="8"/>
      <c r="K50" s="8"/>
      <c r="L50" s="8"/>
      <c r="M50" s="8"/>
      <c r="N50" s="8"/>
      <c r="O50" s="8"/>
      <c r="P50" s="8"/>
      <c r="Q50" s="8"/>
    </row>
    <row r="51" spans="1:17" ht="20.25" x14ac:dyDescent="0.25">
      <c r="A51" s="23"/>
      <c r="B51" s="5"/>
      <c r="C51" s="45"/>
      <c r="D51" s="45"/>
      <c r="E51" s="45"/>
      <c r="F51" s="45"/>
    </row>
    <row r="52" spans="1:17" ht="20.25" x14ac:dyDescent="0.25">
      <c r="A52" s="23"/>
      <c r="B52" s="5"/>
      <c r="C52" s="45"/>
      <c r="D52" s="45"/>
      <c r="E52" s="45"/>
      <c r="F52" s="45"/>
    </row>
    <row r="53" spans="1:17" ht="20.25" x14ac:dyDescent="0.25">
      <c r="A53" s="23"/>
      <c r="B53" s="5"/>
      <c r="C53" s="45"/>
      <c r="D53" s="45"/>
      <c r="E53" s="45"/>
      <c r="F53" s="45"/>
    </row>
    <row r="54" spans="1:17" ht="20.25" x14ac:dyDescent="0.25">
      <c r="A54" s="23"/>
      <c r="B54" s="5"/>
      <c r="C54" s="45"/>
      <c r="D54" s="45"/>
      <c r="E54" s="45"/>
      <c r="F54" s="45"/>
    </row>
    <row r="55" spans="1:17" ht="20.25" x14ac:dyDescent="0.25">
      <c r="A55" s="23"/>
      <c r="B55" s="5"/>
      <c r="C55" s="45"/>
      <c r="D55" s="45"/>
      <c r="E55" s="45"/>
      <c r="F55" s="45"/>
    </row>
    <row r="56" spans="1:17" ht="20.25" x14ac:dyDescent="0.25">
      <c r="A56" s="23"/>
      <c r="B56" s="5"/>
      <c r="C56" s="45"/>
      <c r="D56" s="45"/>
      <c r="E56" s="45"/>
      <c r="F56" s="45"/>
    </row>
    <row r="57" spans="1:17" ht="20.25" x14ac:dyDescent="0.25">
      <c r="A57" s="23"/>
      <c r="B57" s="5"/>
      <c r="C57" s="45"/>
      <c r="D57" s="45"/>
      <c r="E57" s="45"/>
      <c r="F57" s="45"/>
    </row>
    <row r="58" spans="1:17" ht="20.25" x14ac:dyDescent="0.25">
      <c r="A58" s="23"/>
      <c r="B58" s="5"/>
      <c r="C58" s="45"/>
      <c r="D58" s="45"/>
      <c r="E58" s="45"/>
      <c r="F58" s="45"/>
    </row>
    <row r="59" spans="1:17" ht="20.25" x14ac:dyDescent="0.25">
      <c r="A59" s="23"/>
      <c r="B59" s="5"/>
      <c r="C59" s="45"/>
      <c r="D59" s="45"/>
      <c r="E59" s="45"/>
      <c r="F59" s="45"/>
    </row>
    <row r="60" spans="1:17" ht="20.25" x14ac:dyDescent="0.25">
      <c r="A60" s="23"/>
      <c r="B60" s="5"/>
      <c r="C60" s="45"/>
      <c r="D60" s="45"/>
      <c r="E60" s="45"/>
      <c r="F60" s="45"/>
    </row>
    <row r="61" spans="1:17" ht="20.25" x14ac:dyDescent="0.25">
      <c r="A61" s="23"/>
      <c r="B61" s="5"/>
      <c r="C61" s="45"/>
      <c r="D61" s="45"/>
      <c r="E61" s="45"/>
      <c r="F61" s="45"/>
    </row>
    <row r="62" spans="1:17" ht="20.25" x14ac:dyDescent="0.25">
      <c r="A62" s="23"/>
      <c r="B62" s="5"/>
      <c r="C62" s="45"/>
      <c r="D62" s="45"/>
      <c r="E62" s="45"/>
      <c r="F62" s="45"/>
    </row>
    <row r="63" spans="1:17" ht="20.25" x14ac:dyDescent="0.25">
      <c r="A63" s="23"/>
      <c r="B63" s="5"/>
      <c r="C63" s="45"/>
      <c r="D63" s="45"/>
      <c r="E63" s="45"/>
      <c r="F63" s="45"/>
    </row>
    <row r="64" spans="1:17" ht="20.25" x14ac:dyDescent="0.25">
      <c r="A64" s="23"/>
      <c r="B64" s="5"/>
      <c r="C64" s="45"/>
      <c r="D64" s="45"/>
      <c r="E64" s="45"/>
      <c r="F64" s="45"/>
    </row>
    <row r="65" spans="1:6" ht="20.25" x14ac:dyDescent="0.25">
      <c r="A65" s="23"/>
      <c r="B65" s="5"/>
      <c r="C65" s="45"/>
      <c r="D65" s="45"/>
      <c r="E65" s="45"/>
      <c r="F65" s="45"/>
    </row>
    <row r="66" spans="1:6" ht="20.25" x14ac:dyDescent="0.25">
      <c r="A66" s="23"/>
      <c r="B66" s="5"/>
      <c r="C66" s="45"/>
      <c r="D66" s="45"/>
      <c r="E66" s="45"/>
      <c r="F66" s="45"/>
    </row>
    <row r="67" spans="1:6" ht="20.25" x14ac:dyDescent="0.25">
      <c r="A67" s="23"/>
      <c r="B67" s="5"/>
      <c r="C67" s="45"/>
      <c r="D67" s="45"/>
      <c r="E67" s="45"/>
      <c r="F67" s="45"/>
    </row>
    <row r="68" spans="1:6" ht="20.25" x14ac:dyDescent="0.25">
      <c r="A68" s="23"/>
      <c r="B68" s="5"/>
      <c r="C68" s="45"/>
      <c r="D68" s="45"/>
      <c r="E68" s="45"/>
      <c r="F68" s="45"/>
    </row>
    <row r="69" spans="1:6" ht="20.25" x14ac:dyDescent="0.25">
      <c r="A69" s="23"/>
      <c r="B69" s="5"/>
      <c r="C69" s="45"/>
      <c r="D69" s="45"/>
      <c r="E69" s="45"/>
      <c r="F69" s="45"/>
    </row>
    <row r="70" spans="1:6" ht="20.25" x14ac:dyDescent="0.25">
      <c r="A70" s="23"/>
      <c r="B70" s="5"/>
      <c r="C70" s="45"/>
      <c r="D70" s="45"/>
      <c r="E70" s="45"/>
      <c r="F70" s="45"/>
    </row>
    <row r="71" spans="1:6" ht="20.25" x14ac:dyDescent="0.25">
      <c r="A71" s="23"/>
      <c r="B71" s="5"/>
      <c r="C71" s="45"/>
      <c r="D71" s="45"/>
      <c r="E71" s="45"/>
      <c r="F71" s="45"/>
    </row>
    <row r="72" spans="1:6" ht="20.25" x14ac:dyDescent="0.25">
      <c r="A72" s="23"/>
      <c r="B72" s="5"/>
      <c r="C72" s="45"/>
      <c r="D72" s="45"/>
      <c r="E72" s="45"/>
      <c r="F72" s="45"/>
    </row>
    <row r="73" spans="1:6" ht="20.25" x14ac:dyDescent="0.25">
      <c r="A73" s="23"/>
      <c r="B73" s="5"/>
      <c r="C73" s="45"/>
      <c r="D73" s="45"/>
      <c r="E73" s="45"/>
      <c r="F73" s="45"/>
    </row>
    <row r="74" spans="1:6" ht="20.25" x14ac:dyDescent="0.25">
      <c r="A74" s="23"/>
      <c r="B74" s="5"/>
      <c r="C74" s="45"/>
      <c r="D74" s="45"/>
      <c r="E74" s="45"/>
      <c r="F74" s="45"/>
    </row>
    <row r="75" spans="1:6" ht="20.25" x14ac:dyDescent="0.25">
      <c r="A75" s="23"/>
      <c r="B75" s="5"/>
      <c r="C75" s="45"/>
      <c r="D75" s="45"/>
      <c r="E75" s="45"/>
      <c r="F75" s="45"/>
    </row>
    <row r="76" spans="1:6" ht="20.25" x14ac:dyDescent="0.25">
      <c r="A76" s="23"/>
      <c r="B76" s="5"/>
      <c r="C76" s="45"/>
      <c r="D76" s="45"/>
      <c r="E76" s="45"/>
      <c r="F76" s="45"/>
    </row>
    <row r="77" spans="1:6" ht="20.25" x14ac:dyDescent="0.25">
      <c r="A77" s="23"/>
      <c r="B77" s="5"/>
      <c r="C77" s="45"/>
      <c r="D77" s="45"/>
      <c r="E77" s="45"/>
      <c r="F77" s="45"/>
    </row>
    <row r="78" spans="1:6" ht="20.25" x14ac:dyDescent="0.25">
      <c r="A78" s="23"/>
      <c r="B78" s="5"/>
      <c r="C78" s="45"/>
      <c r="D78" s="45"/>
      <c r="E78" s="45"/>
      <c r="F78" s="45"/>
    </row>
    <row r="79" spans="1:6" ht="20.25" x14ac:dyDescent="0.25">
      <c r="A79" s="23"/>
      <c r="B79" s="5"/>
      <c r="C79" s="45"/>
      <c r="D79" s="45"/>
      <c r="E79" s="45"/>
      <c r="F79" s="45"/>
    </row>
    <row r="80" spans="1:6" ht="20.25" x14ac:dyDescent="0.25">
      <c r="A80" s="23"/>
      <c r="B80" s="5"/>
      <c r="C80" s="45"/>
      <c r="D80" s="45"/>
      <c r="E80" s="45"/>
      <c r="F80" s="45"/>
    </row>
    <row r="81" spans="1:6" ht="20.25" x14ac:dyDescent="0.25">
      <c r="A81" s="23"/>
      <c r="B81" s="5"/>
      <c r="C81" s="45"/>
      <c r="D81" s="45"/>
      <c r="E81" s="45"/>
      <c r="F81" s="45"/>
    </row>
    <row r="82" spans="1:6" ht="20.25" x14ac:dyDescent="0.25">
      <c r="A82" s="23"/>
      <c r="B82" s="5"/>
      <c r="C82" s="45"/>
      <c r="D82" s="45"/>
      <c r="E82" s="45"/>
      <c r="F82" s="45"/>
    </row>
    <row r="83" spans="1:6" ht="20.25" x14ac:dyDescent="0.25">
      <c r="A83" s="23"/>
      <c r="B83" s="5"/>
      <c r="C83" s="45"/>
      <c r="D83" s="45"/>
      <c r="E83" s="45"/>
      <c r="F83" s="45"/>
    </row>
    <row r="84" spans="1:6" ht="20.25" x14ac:dyDescent="0.25">
      <c r="A84" s="23"/>
      <c r="B84" s="5"/>
      <c r="C84" s="45"/>
      <c r="D84" s="45"/>
      <c r="E84" s="45"/>
      <c r="F84" s="45"/>
    </row>
    <row r="85" spans="1:6" ht="20.25" x14ac:dyDescent="0.25">
      <c r="A85" s="23"/>
      <c r="B85" s="5"/>
      <c r="C85" s="45"/>
      <c r="D85" s="45"/>
      <c r="E85" s="45"/>
      <c r="F85" s="45"/>
    </row>
    <row r="86" spans="1:6" ht="20.25" x14ac:dyDescent="0.25">
      <c r="A86" s="23"/>
      <c r="B86" s="5"/>
      <c r="C86" s="45"/>
      <c r="D86" s="45"/>
      <c r="E86" s="45"/>
      <c r="F86" s="45"/>
    </row>
    <row r="87" spans="1:6" ht="20.25" x14ac:dyDescent="0.25">
      <c r="A87" s="23"/>
      <c r="B87" s="5"/>
      <c r="C87" s="45"/>
      <c r="D87" s="45"/>
      <c r="E87" s="45"/>
      <c r="F87" s="45"/>
    </row>
    <row r="88" spans="1:6" ht="20.25" x14ac:dyDescent="0.25">
      <c r="A88" s="23"/>
      <c r="B88" s="5"/>
      <c r="C88" s="45"/>
      <c r="D88" s="45"/>
      <c r="E88" s="45"/>
      <c r="F88" s="45"/>
    </row>
    <row r="89" spans="1:6" ht="20.25" x14ac:dyDescent="0.25">
      <c r="A89" s="23"/>
      <c r="B89" s="5"/>
      <c r="C89" s="45"/>
      <c r="D89" s="45"/>
      <c r="E89" s="45"/>
      <c r="F89" s="45"/>
    </row>
    <row r="90" spans="1:6" ht="20.25" x14ac:dyDescent="0.25">
      <c r="A90" s="23"/>
      <c r="B90" s="5"/>
      <c r="C90" s="45"/>
      <c r="D90" s="45"/>
      <c r="E90" s="45"/>
      <c r="F90" s="45"/>
    </row>
    <row r="91" spans="1:6" ht="20.25" x14ac:dyDescent="0.25">
      <c r="A91" s="23"/>
      <c r="B91" s="5"/>
      <c r="C91" s="45"/>
      <c r="D91" s="45"/>
      <c r="E91" s="45"/>
      <c r="F91" s="45"/>
    </row>
    <row r="92" spans="1:6" ht="20.25" x14ac:dyDescent="0.25">
      <c r="A92" s="23"/>
      <c r="B92" s="5"/>
      <c r="C92" s="45"/>
      <c r="D92" s="45"/>
      <c r="E92" s="45"/>
      <c r="F92" s="45"/>
    </row>
    <row r="93" spans="1:6" ht="20.25" x14ac:dyDescent="0.25">
      <c r="A93" s="23"/>
      <c r="B93" s="5"/>
      <c r="C93" s="45"/>
      <c r="D93" s="45"/>
      <c r="E93" s="45"/>
      <c r="F93" s="45"/>
    </row>
    <row r="94" spans="1:6" ht="20.25" x14ac:dyDescent="0.25">
      <c r="A94" s="23"/>
      <c r="B94" s="5"/>
      <c r="C94" s="45"/>
      <c r="D94" s="45"/>
      <c r="E94" s="45"/>
      <c r="F94" s="45"/>
    </row>
    <row r="95" spans="1:6" ht="20.25" x14ac:dyDescent="0.25">
      <c r="A95" s="23"/>
      <c r="B95" s="5"/>
      <c r="C95" s="45"/>
      <c r="D95" s="45"/>
      <c r="E95" s="45"/>
      <c r="F95" s="45"/>
    </row>
    <row r="96" spans="1:6" ht="20.25" x14ac:dyDescent="0.25">
      <c r="A96" s="23"/>
      <c r="B96" s="5"/>
      <c r="C96" s="45"/>
      <c r="D96" s="45"/>
      <c r="E96" s="45"/>
      <c r="F96" s="45"/>
    </row>
    <row r="97" spans="1:6" ht="20.25" x14ac:dyDescent="0.25">
      <c r="A97" s="23"/>
      <c r="B97" s="5"/>
      <c r="C97" s="45"/>
      <c r="D97" s="45"/>
      <c r="E97" s="45"/>
      <c r="F97" s="45"/>
    </row>
    <row r="98" spans="1:6" ht="20.25" x14ac:dyDescent="0.25">
      <c r="A98" s="23"/>
      <c r="B98" s="5"/>
      <c r="C98" s="45"/>
      <c r="D98" s="45"/>
      <c r="E98" s="45"/>
      <c r="F98" s="45"/>
    </row>
    <row r="99" spans="1:6" ht="20.25" x14ac:dyDescent="0.25">
      <c r="A99" s="23"/>
      <c r="B99" s="5"/>
      <c r="C99" s="45"/>
      <c r="D99" s="45"/>
      <c r="E99" s="45"/>
      <c r="F99" s="45"/>
    </row>
    <row r="100" spans="1:6" ht="20.25" x14ac:dyDescent="0.25">
      <c r="A100" s="23"/>
      <c r="B100" s="5"/>
      <c r="C100" s="45"/>
      <c r="D100" s="45"/>
      <c r="E100" s="45"/>
      <c r="F100" s="45"/>
    </row>
    <row r="101" spans="1:6" ht="20.25" x14ac:dyDescent="0.25">
      <c r="A101" s="23"/>
      <c r="B101" s="5"/>
      <c r="C101" s="45"/>
      <c r="D101" s="45"/>
      <c r="E101" s="45"/>
      <c r="F101" s="45"/>
    </row>
    <row r="102" spans="1:6" ht="20.25" x14ac:dyDescent="0.25">
      <c r="A102" s="23"/>
      <c r="B102" s="5"/>
      <c r="C102" s="45"/>
      <c r="D102" s="45"/>
      <c r="E102" s="45"/>
      <c r="F102" s="45"/>
    </row>
    <row r="103" spans="1:6" ht="20.25" x14ac:dyDescent="0.25">
      <c r="A103" s="23"/>
      <c r="B103" s="5"/>
      <c r="C103" s="45"/>
      <c r="D103" s="45"/>
      <c r="E103" s="45"/>
      <c r="F103" s="45"/>
    </row>
    <row r="104" spans="1:6" ht="20.25" x14ac:dyDescent="0.25">
      <c r="A104" s="23"/>
      <c r="B104" s="5"/>
      <c r="C104" s="45"/>
      <c r="D104" s="45"/>
      <c r="E104" s="45"/>
      <c r="F104" s="45"/>
    </row>
    <row r="105" spans="1:6" ht="20.25" x14ac:dyDescent="0.25">
      <c r="A105" s="23"/>
      <c r="B105" s="5"/>
      <c r="C105" s="45"/>
      <c r="D105" s="45"/>
      <c r="E105" s="45"/>
      <c r="F105" s="45"/>
    </row>
    <row r="106" spans="1:6" ht="20.25" x14ac:dyDescent="0.25">
      <c r="A106" s="23"/>
      <c r="B106" s="5"/>
      <c r="C106" s="45"/>
      <c r="D106" s="45"/>
      <c r="E106" s="45"/>
      <c r="F106" s="45"/>
    </row>
    <row r="107" spans="1:6" ht="20.25" x14ac:dyDescent="0.25">
      <c r="A107" s="23"/>
      <c r="B107" s="5"/>
      <c r="C107" s="45"/>
      <c r="D107" s="45"/>
      <c r="E107" s="45"/>
      <c r="F107" s="45"/>
    </row>
    <row r="108" spans="1:6" ht="20.25" x14ac:dyDescent="0.25">
      <c r="A108" s="23"/>
      <c r="B108" s="5"/>
      <c r="C108" s="45"/>
      <c r="D108" s="45"/>
      <c r="E108" s="45"/>
      <c r="F108" s="45"/>
    </row>
    <row r="109" spans="1:6" ht="20.25" x14ac:dyDescent="0.25">
      <c r="A109" s="23"/>
      <c r="B109" s="5"/>
      <c r="C109" s="45"/>
      <c r="D109" s="45"/>
      <c r="E109" s="45"/>
      <c r="F109" s="45"/>
    </row>
    <row r="110" spans="1:6" ht="20.25" x14ac:dyDescent="0.25">
      <c r="A110" s="23"/>
      <c r="B110" s="5"/>
      <c r="C110" s="45"/>
      <c r="D110" s="45"/>
      <c r="E110" s="45"/>
      <c r="F110" s="45"/>
    </row>
    <row r="111" spans="1:6" ht="20.25" x14ac:dyDescent="0.25">
      <c r="A111" s="23"/>
      <c r="B111" s="5"/>
      <c r="C111" s="45"/>
      <c r="D111" s="45"/>
      <c r="E111" s="45"/>
      <c r="F111" s="45"/>
    </row>
    <row r="112" spans="1:6" ht="20.25" x14ac:dyDescent="0.25">
      <c r="A112" s="23"/>
      <c r="B112" s="5"/>
      <c r="C112" s="45"/>
      <c r="D112" s="45"/>
      <c r="E112" s="45"/>
      <c r="F112" s="45"/>
    </row>
    <row r="113" spans="1:6" ht="20.25" x14ac:dyDescent="0.25">
      <c r="A113" s="23"/>
      <c r="B113" s="5"/>
      <c r="C113" s="45"/>
      <c r="D113" s="45"/>
      <c r="E113" s="45"/>
      <c r="F113" s="45"/>
    </row>
    <row r="114" spans="1:6" ht="20.25" x14ac:dyDescent="0.25">
      <c r="A114" s="23"/>
      <c r="B114" s="5"/>
      <c r="C114" s="45"/>
      <c r="D114" s="45"/>
      <c r="E114" s="45"/>
      <c r="F114" s="45"/>
    </row>
    <row r="115" spans="1:6" ht="20.25" x14ac:dyDescent="0.25">
      <c r="A115" s="23"/>
      <c r="B115" s="5"/>
      <c r="C115" s="45"/>
      <c r="D115" s="45"/>
      <c r="E115" s="45"/>
      <c r="F115" s="45"/>
    </row>
    <row r="116" spans="1:6" ht="20.25" x14ac:dyDescent="0.25">
      <c r="A116" s="23"/>
      <c r="B116" s="5"/>
      <c r="C116" s="45"/>
      <c r="D116" s="45"/>
      <c r="E116" s="45"/>
      <c r="F116" s="45"/>
    </row>
    <row r="117" spans="1:6" ht="20.25" x14ac:dyDescent="0.25">
      <c r="A117" s="23"/>
      <c r="B117" s="5"/>
      <c r="C117" s="45"/>
      <c r="D117" s="45"/>
      <c r="E117" s="45"/>
      <c r="F117" s="45"/>
    </row>
    <row r="118" spans="1:6" ht="20.25" x14ac:dyDescent="0.25">
      <c r="A118" s="23"/>
      <c r="B118" s="5"/>
      <c r="C118" s="45"/>
      <c r="D118" s="45"/>
      <c r="E118" s="45"/>
      <c r="F118" s="45"/>
    </row>
    <row r="119" spans="1:6" ht="20.25" x14ac:dyDescent="0.25">
      <c r="A119" s="23"/>
      <c r="B119" s="5"/>
      <c r="C119" s="45"/>
      <c r="D119" s="45"/>
      <c r="E119" s="45"/>
      <c r="F119" s="45"/>
    </row>
    <row r="120" spans="1:6" ht="20.25" x14ac:dyDescent="0.25">
      <c r="A120" s="23"/>
      <c r="B120" s="5"/>
      <c r="C120" s="45"/>
      <c r="D120" s="45"/>
      <c r="E120" s="45"/>
      <c r="F120" s="45"/>
    </row>
    <row r="121" spans="1:6" ht="20.25" x14ac:dyDescent="0.25">
      <c r="A121" s="23"/>
      <c r="B121" s="5"/>
      <c r="C121" s="45"/>
      <c r="D121" s="45"/>
      <c r="E121" s="45"/>
      <c r="F121" s="45"/>
    </row>
    <row r="122" spans="1:6" ht="20.25" x14ac:dyDescent="0.25">
      <c r="A122" s="23"/>
      <c r="B122" s="5"/>
      <c r="C122" s="45"/>
      <c r="D122" s="45"/>
      <c r="E122" s="45"/>
      <c r="F122" s="45"/>
    </row>
    <row r="123" spans="1:6" ht="20.25" x14ac:dyDescent="0.25">
      <c r="A123" s="23"/>
      <c r="B123" s="5"/>
      <c r="C123" s="45"/>
      <c r="D123" s="45"/>
      <c r="E123" s="45"/>
      <c r="F123" s="45"/>
    </row>
    <row r="124" spans="1:6" ht="20.25" x14ac:dyDescent="0.25">
      <c r="A124" s="23"/>
      <c r="B124" s="5"/>
      <c r="C124" s="45"/>
      <c r="D124" s="45"/>
      <c r="E124" s="45"/>
      <c r="F124" s="45"/>
    </row>
    <row r="125" spans="1:6" ht="20.25" x14ac:dyDescent="0.25">
      <c r="A125" s="23"/>
      <c r="B125" s="5"/>
      <c r="C125" s="45"/>
      <c r="D125" s="45"/>
      <c r="E125" s="45"/>
      <c r="F125" s="45"/>
    </row>
    <row r="126" spans="1:6" ht="20.25" x14ac:dyDescent="0.25">
      <c r="A126" s="23"/>
      <c r="B126" s="5"/>
      <c r="C126" s="45"/>
      <c r="D126" s="45"/>
      <c r="E126" s="45"/>
      <c r="F126" s="45"/>
    </row>
    <row r="127" spans="1:6" ht="20.25" x14ac:dyDescent="0.25">
      <c r="A127" s="23"/>
      <c r="B127" s="5"/>
      <c r="C127" s="45"/>
      <c r="D127" s="45"/>
      <c r="E127" s="45"/>
      <c r="F127" s="45"/>
    </row>
    <row r="128" spans="1:6" ht="20.25" x14ac:dyDescent="0.25">
      <c r="A128" s="23"/>
      <c r="B128" s="5"/>
      <c r="C128" s="45"/>
      <c r="D128" s="45"/>
      <c r="E128" s="45"/>
      <c r="F128" s="45"/>
    </row>
    <row r="129" spans="1:6" ht="20.25" x14ac:dyDescent="0.25">
      <c r="A129" s="23"/>
      <c r="B129" s="5"/>
      <c r="C129" s="45"/>
      <c r="D129" s="45"/>
      <c r="E129" s="45"/>
      <c r="F129" s="45"/>
    </row>
    <row r="130" spans="1:6" ht="20.25" x14ac:dyDescent="0.25">
      <c r="A130" s="23"/>
      <c r="B130" s="5"/>
      <c r="C130" s="45"/>
      <c r="D130" s="45"/>
      <c r="E130" s="45"/>
      <c r="F130" s="45"/>
    </row>
    <row r="131" spans="1:6" ht="20.25" x14ac:dyDescent="0.25">
      <c r="A131" s="23"/>
      <c r="B131" s="5"/>
      <c r="C131" s="45"/>
      <c r="D131" s="45"/>
      <c r="E131" s="45"/>
      <c r="F131" s="45"/>
    </row>
    <row r="132" spans="1:6" ht="20.25" x14ac:dyDescent="0.25">
      <c r="A132" s="23"/>
      <c r="B132" s="5"/>
      <c r="C132" s="45"/>
      <c r="D132" s="45"/>
      <c r="E132" s="45"/>
      <c r="F132" s="45"/>
    </row>
    <row r="133" spans="1:6" ht="20.25" x14ac:dyDescent="0.25">
      <c r="A133" s="23"/>
      <c r="B133" s="5"/>
      <c r="C133" s="45"/>
      <c r="D133" s="45"/>
      <c r="E133" s="45"/>
      <c r="F133" s="45"/>
    </row>
    <row r="134" spans="1:6" ht="20.25" x14ac:dyDescent="0.25">
      <c r="A134" s="23"/>
      <c r="B134" s="5"/>
      <c r="C134" s="45"/>
      <c r="D134" s="45"/>
      <c r="E134" s="45"/>
      <c r="F134" s="45"/>
    </row>
    <row r="135" spans="1:6" ht="20.25" x14ac:dyDescent="0.25">
      <c r="A135" s="23"/>
      <c r="B135" s="5"/>
      <c r="C135" s="45"/>
      <c r="D135" s="45"/>
      <c r="E135" s="45"/>
      <c r="F135" s="45"/>
    </row>
    <row r="136" spans="1:6" ht="20.25" x14ac:dyDescent="0.25">
      <c r="A136" s="23"/>
      <c r="B136" s="5"/>
      <c r="C136" s="45"/>
      <c r="D136" s="45"/>
      <c r="E136" s="45"/>
      <c r="F136" s="45"/>
    </row>
    <row r="137" spans="1:6" ht="20.25" x14ac:dyDescent="0.25">
      <c r="A137" s="23"/>
      <c r="B137" s="5"/>
      <c r="C137" s="45"/>
      <c r="D137" s="45"/>
      <c r="E137" s="45"/>
      <c r="F137" s="45"/>
    </row>
    <row r="138" spans="1:6" ht="20.25" x14ac:dyDescent="0.25">
      <c r="A138" s="23"/>
      <c r="B138" s="5"/>
      <c r="C138" s="45"/>
      <c r="D138" s="45"/>
      <c r="E138" s="45"/>
      <c r="F138" s="45"/>
    </row>
    <row r="139" spans="1:6" ht="20.25" x14ac:dyDescent="0.25">
      <c r="A139" s="23"/>
      <c r="B139" s="5"/>
      <c r="C139" s="45"/>
      <c r="D139" s="45"/>
      <c r="E139" s="45"/>
      <c r="F139" s="45"/>
    </row>
    <row r="140" spans="1:6" ht="20.25" x14ac:dyDescent="0.25">
      <c r="A140" s="23"/>
      <c r="B140" s="5"/>
      <c r="C140" s="45"/>
      <c r="D140" s="45"/>
      <c r="E140" s="45"/>
      <c r="F140" s="45"/>
    </row>
    <row r="141" spans="1:6" ht="20.25" x14ac:dyDescent="0.25">
      <c r="A141" s="23"/>
      <c r="B141" s="5"/>
      <c r="C141" s="45"/>
      <c r="D141" s="45"/>
      <c r="E141" s="45"/>
      <c r="F141" s="45"/>
    </row>
    <row r="142" spans="1:6" ht="20.25" x14ac:dyDescent="0.25">
      <c r="A142" s="23"/>
      <c r="B142" s="5"/>
      <c r="C142" s="45"/>
      <c r="D142" s="45"/>
      <c r="E142" s="45"/>
      <c r="F142" s="45"/>
    </row>
    <row r="143" spans="1:6" ht="20.25" x14ac:dyDescent="0.25">
      <c r="A143" s="23"/>
      <c r="B143" s="5"/>
      <c r="C143" s="45"/>
      <c r="D143" s="45"/>
      <c r="E143" s="45"/>
      <c r="F143" s="45"/>
    </row>
    <row r="144" spans="1:6" ht="20.25" x14ac:dyDescent="0.25">
      <c r="A144" s="23"/>
      <c r="B144" s="5"/>
      <c r="C144" s="45"/>
      <c r="D144" s="45"/>
      <c r="E144" s="45"/>
      <c r="F144" s="45"/>
    </row>
    <row r="145" spans="1:6" ht="20.25" x14ac:dyDescent="0.25">
      <c r="A145" s="23"/>
      <c r="B145" s="5"/>
      <c r="C145" s="45"/>
      <c r="D145" s="45"/>
      <c r="E145" s="45"/>
      <c r="F145" s="45"/>
    </row>
    <row r="146" spans="1:6" ht="20.25" x14ac:dyDescent="0.25">
      <c r="A146" s="23"/>
      <c r="B146" s="5"/>
      <c r="C146" s="45"/>
      <c r="D146" s="45"/>
      <c r="E146" s="45"/>
      <c r="F146" s="45"/>
    </row>
    <row r="147" spans="1:6" ht="20.25" x14ac:dyDescent="0.25">
      <c r="A147" s="23"/>
      <c r="B147" s="5"/>
      <c r="C147" s="45"/>
      <c r="D147" s="45"/>
      <c r="E147" s="45"/>
      <c r="F147" s="45"/>
    </row>
    <row r="148" spans="1:6" ht="20.25" x14ac:dyDescent="0.25">
      <c r="A148" s="23"/>
      <c r="B148" s="5"/>
      <c r="C148" s="45"/>
      <c r="D148" s="45"/>
      <c r="E148" s="45"/>
      <c r="F148" s="45"/>
    </row>
    <row r="149" spans="1:6" ht="20.25" x14ac:dyDescent="0.25">
      <c r="A149" s="23"/>
      <c r="B149" s="5"/>
      <c r="C149" s="45"/>
      <c r="D149" s="45"/>
      <c r="E149" s="45"/>
      <c r="F149" s="45"/>
    </row>
    <row r="150" spans="1:6" ht="20.25" x14ac:dyDescent="0.25">
      <c r="A150" s="23"/>
      <c r="B150" s="5"/>
      <c r="C150" s="45"/>
      <c r="D150" s="45"/>
      <c r="E150" s="45"/>
      <c r="F150" s="45"/>
    </row>
    <row r="151" spans="1:6" ht="20.25" x14ac:dyDescent="0.25">
      <c r="A151" s="23"/>
      <c r="B151" s="5"/>
      <c r="C151" s="45"/>
      <c r="D151" s="45"/>
      <c r="E151" s="45"/>
      <c r="F151" s="45"/>
    </row>
    <row r="152" spans="1:6" ht="20.25" x14ac:dyDescent="0.25">
      <c r="A152" s="23"/>
      <c r="B152" s="5"/>
      <c r="C152" s="45"/>
      <c r="D152" s="45"/>
      <c r="E152" s="45"/>
      <c r="F152" s="45"/>
    </row>
    <row r="153" spans="1:6" ht="20.25" x14ac:dyDescent="0.25">
      <c r="A153" s="23"/>
      <c r="B153" s="5"/>
      <c r="C153" s="45"/>
      <c r="D153" s="45"/>
      <c r="E153" s="45"/>
      <c r="F153" s="45"/>
    </row>
    <row r="154" spans="1:6" ht="20.25" x14ac:dyDescent="0.25">
      <c r="A154" s="23"/>
      <c r="B154" s="5"/>
      <c r="C154" s="45"/>
      <c r="D154" s="45"/>
      <c r="E154" s="45"/>
      <c r="F154" s="45"/>
    </row>
    <row r="155" spans="1:6" ht="20.25" x14ac:dyDescent="0.25">
      <c r="A155" s="23"/>
      <c r="B155" s="5"/>
      <c r="C155" s="45"/>
      <c r="D155" s="45"/>
      <c r="E155" s="45"/>
      <c r="F155" s="45"/>
    </row>
    <row r="156" spans="1:6" ht="20.25" x14ac:dyDescent="0.25">
      <c r="A156" s="23"/>
      <c r="B156" s="5"/>
      <c r="C156" s="45"/>
      <c r="D156" s="45"/>
      <c r="E156" s="45"/>
      <c r="F156" s="45"/>
    </row>
    <row r="157" spans="1:6" ht="20.25" x14ac:dyDescent="0.25">
      <c r="A157" s="23"/>
      <c r="B157" s="5"/>
      <c r="C157" s="45"/>
      <c r="D157" s="45"/>
      <c r="E157" s="45"/>
      <c r="F157" s="45"/>
    </row>
    <row r="158" spans="1:6" ht="20.25" x14ac:dyDescent="0.25">
      <c r="A158" s="23"/>
      <c r="B158" s="5"/>
      <c r="C158" s="45"/>
      <c r="D158" s="45"/>
      <c r="E158" s="45"/>
      <c r="F158" s="45"/>
    </row>
    <row r="159" spans="1:6" ht="20.25" x14ac:dyDescent="0.25">
      <c r="A159" s="23"/>
      <c r="B159" s="5"/>
      <c r="C159" s="45"/>
      <c r="D159" s="45"/>
      <c r="E159" s="45"/>
      <c r="F159" s="45"/>
    </row>
    <row r="160" spans="1:6" ht="20.25" x14ac:dyDescent="0.25">
      <c r="A160" s="23"/>
      <c r="B160" s="5"/>
      <c r="C160" s="45"/>
      <c r="D160" s="45"/>
      <c r="E160" s="45"/>
      <c r="F160" s="45"/>
    </row>
    <row r="161" spans="1:6" ht="20.25" x14ac:dyDescent="0.25">
      <c r="A161" s="23"/>
      <c r="B161" s="5"/>
      <c r="C161" s="45"/>
      <c r="D161" s="45"/>
      <c r="E161" s="45"/>
      <c r="F161" s="45"/>
    </row>
    <row r="162" spans="1:6" ht="20.25" x14ac:dyDescent="0.25">
      <c r="A162" s="23"/>
      <c r="B162" s="5"/>
      <c r="C162" s="45"/>
      <c r="D162" s="45"/>
      <c r="E162" s="45"/>
      <c r="F162" s="45"/>
    </row>
    <row r="163" spans="1:6" ht="20.25" x14ac:dyDescent="0.25">
      <c r="A163" s="23"/>
      <c r="B163" s="5"/>
      <c r="C163" s="45"/>
      <c r="D163" s="45"/>
      <c r="E163" s="45"/>
      <c r="F163" s="45"/>
    </row>
    <row r="164" spans="1:6" ht="20.25" x14ac:dyDescent="0.25">
      <c r="A164" s="23"/>
      <c r="B164" s="5"/>
      <c r="C164" s="45"/>
      <c r="D164" s="45"/>
      <c r="E164" s="45"/>
      <c r="F164" s="45"/>
    </row>
    <row r="165" spans="1:6" ht="20.25" x14ac:dyDescent="0.25">
      <c r="A165" s="23"/>
      <c r="B165" s="5"/>
      <c r="C165" s="45"/>
      <c r="D165" s="45"/>
      <c r="E165" s="45"/>
      <c r="F165" s="45"/>
    </row>
    <row r="166" spans="1:6" ht="20.25" x14ac:dyDescent="0.25">
      <c r="A166" s="23"/>
      <c r="B166" s="5"/>
      <c r="C166" s="45"/>
      <c r="D166" s="45"/>
      <c r="E166" s="45"/>
      <c r="F166" s="45"/>
    </row>
    <row r="167" spans="1:6" ht="20.25" x14ac:dyDescent="0.25">
      <c r="A167" s="23"/>
      <c r="B167" s="5"/>
      <c r="C167" s="45"/>
      <c r="D167" s="45"/>
      <c r="E167" s="45"/>
      <c r="F167" s="45"/>
    </row>
    <row r="168" spans="1:6" ht="20.25" x14ac:dyDescent="0.25">
      <c r="A168" s="23"/>
      <c r="B168" s="5"/>
      <c r="C168" s="45"/>
      <c r="D168" s="45"/>
      <c r="E168" s="45"/>
      <c r="F168" s="45"/>
    </row>
    <row r="169" spans="1:6" ht="20.25" x14ac:dyDescent="0.25">
      <c r="A169" s="23"/>
      <c r="B169" s="5"/>
      <c r="C169" s="45"/>
      <c r="D169" s="45"/>
      <c r="E169" s="45"/>
      <c r="F169" s="45"/>
    </row>
    <row r="170" spans="1:6" ht="20.25" x14ac:dyDescent="0.25">
      <c r="A170" s="23"/>
      <c r="B170" s="5"/>
      <c r="C170" s="45"/>
      <c r="D170" s="45"/>
      <c r="E170" s="45"/>
      <c r="F170" s="45"/>
    </row>
    <row r="171" spans="1:6" ht="20.25" x14ac:dyDescent="0.25">
      <c r="A171" s="23"/>
      <c r="B171" s="5"/>
      <c r="C171" s="45"/>
      <c r="D171" s="45"/>
      <c r="E171" s="45"/>
      <c r="F171" s="45"/>
    </row>
    <row r="172" spans="1:6" ht="20.25" x14ac:dyDescent="0.25">
      <c r="A172" s="23"/>
      <c r="B172" s="5"/>
      <c r="C172" s="45"/>
      <c r="D172" s="45"/>
      <c r="E172" s="45"/>
      <c r="F172" s="45"/>
    </row>
    <row r="173" spans="1:6" ht="20.25" x14ac:dyDescent="0.25">
      <c r="A173" s="23"/>
      <c r="B173" s="5"/>
      <c r="C173" s="45"/>
      <c r="D173" s="45"/>
      <c r="E173" s="45"/>
      <c r="F173" s="45"/>
    </row>
    <row r="174" spans="1:6" ht="20.25" x14ac:dyDescent="0.25">
      <c r="A174" s="23"/>
      <c r="B174" s="5"/>
      <c r="C174" s="45"/>
      <c r="D174" s="45"/>
      <c r="E174" s="45"/>
      <c r="F174" s="45"/>
    </row>
    <row r="175" spans="1:6" ht="20.25" x14ac:dyDescent="0.25">
      <c r="A175" s="23"/>
      <c r="B175" s="5"/>
      <c r="C175" s="45"/>
      <c r="D175" s="45"/>
      <c r="E175" s="45"/>
      <c r="F175" s="45"/>
    </row>
    <row r="176" spans="1:6" ht="20.25" x14ac:dyDescent="0.25">
      <c r="A176" s="23"/>
      <c r="B176" s="5"/>
      <c r="C176" s="45"/>
      <c r="D176" s="45"/>
      <c r="E176" s="45"/>
      <c r="F176" s="45"/>
    </row>
    <row r="177" spans="1:6" ht="20.25" x14ac:dyDescent="0.25">
      <c r="A177" s="23"/>
      <c r="B177" s="5"/>
      <c r="C177" s="45"/>
      <c r="D177" s="45"/>
      <c r="E177" s="45"/>
      <c r="F177" s="45"/>
    </row>
    <row r="178" spans="1:6" ht="20.25" x14ac:dyDescent="0.25">
      <c r="A178" s="23"/>
      <c r="B178" s="5"/>
      <c r="C178" s="45"/>
      <c r="D178" s="45"/>
      <c r="E178" s="45"/>
      <c r="F178" s="45"/>
    </row>
    <row r="179" spans="1:6" ht="20.25" x14ac:dyDescent="0.25">
      <c r="A179" s="23"/>
      <c r="B179" s="5"/>
      <c r="C179" s="45"/>
      <c r="D179" s="45"/>
      <c r="E179" s="45"/>
      <c r="F179" s="45"/>
    </row>
    <row r="180" spans="1:6" ht="20.25" x14ac:dyDescent="0.25">
      <c r="A180" s="23"/>
      <c r="B180" s="5"/>
      <c r="C180" s="45"/>
      <c r="D180" s="45"/>
      <c r="E180" s="45"/>
      <c r="F180" s="45"/>
    </row>
    <row r="181" spans="1:6" ht="20.25" x14ac:dyDescent="0.25">
      <c r="A181" s="23"/>
      <c r="B181" s="5"/>
      <c r="C181" s="45"/>
      <c r="D181" s="45"/>
      <c r="E181" s="45"/>
      <c r="F181" s="45"/>
    </row>
    <row r="182" spans="1:6" ht="20.25" x14ac:dyDescent="0.25">
      <c r="A182" s="23"/>
      <c r="B182" s="5"/>
      <c r="C182" s="45"/>
      <c r="D182" s="45"/>
      <c r="E182" s="45"/>
      <c r="F182" s="45"/>
    </row>
    <row r="183" spans="1:6" ht="20.25" x14ac:dyDescent="0.25">
      <c r="A183" s="23"/>
      <c r="B183" s="5"/>
      <c r="C183" s="45"/>
      <c r="D183" s="45"/>
      <c r="E183" s="45"/>
      <c r="F183" s="45"/>
    </row>
    <row r="184" spans="1:6" ht="20.25" x14ac:dyDescent="0.25">
      <c r="A184" s="23"/>
      <c r="B184" s="5"/>
      <c r="C184" s="45"/>
      <c r="D184" s="45"/>
      <c r="E184" s="45"/>
      <c r="F184" s="45"/>
    </row>
    <row r="185" spans="1:6" ht="20.25" x14ac:dyDescent="0.25">
      <c r="A185" s="23"/>
      <c r="B185" s="5"/>
      <c r="C185" s="45"/>
      <c r="D185" s="45"/>
      <c r="E185" s="45"/>
      <c r="F185" s="45"/>
    </row>
    <row r="186" spans="1:6" ht="20.25" x14ac:dyDescent="0.25">
      <c r="A186" s="23"/>
      <c r="B186" s="5"/>
      <c r="C186" s="45"/>
      <c r="D186" s="45"/>
      <c r="E186" s="45"/>
      <c r="F186" s="45"/>
    </row>
    <row r="187" spans="1:6" ht="20.25" x14ac:dyDescent="0.25">
      <c r="A187" s="23"/>
      <c r="B187" s="5"/>
      <c r="C187" s="45"/>
      <c r="D187" s="45"/>
      <c r="E187" s="45"/>
      <c r="F187" s="45"/>
    </row>
    <row r="188" spans="1:6" ht="20.25" x14ac:dyDescent="0.25">
      <c r="A188" s="23"/>
      <c r="B188" s="5"/>
      <c r="C188" s="45"/>
      <c r="D188" s="45"/>
      <c r="E188" s="45"/>
      <c r="F188" s="45"/>
    </row>
    <row r="189" spans="1:6" ht="20.25" x14ac:dyDescent="0.25">
      <c r="A189" s="23"/>
      <c r="B189" s="5"/>
      <c r="C189" s="45"/>
      <c r="D189" s="45"/>
      <c r="E189" s="45"/>
      <c r="F189" s="45"/>
    </row>
    <row r="190" spans="1:6" ht="20.25" x14ac:dyDescent="0.25">
      <c r="A190" s="23"/>
      <c r="B190" s="5"/>
      <c r="C190" s="45"/>
      <c r="D190" s="45"/>
      <c r="E190" s="45"/>
      <c r="F190" s="45"/>
    </row>
    <row r="191" spans="1:6" ht="20.25" x14ac:dyDescent="0.25">
      <c r="A191" s="23"/>
      <c r="B191" s="5"/>
      <c r="C191" s="45"/>
      <c r="D191" s="45"/>
      <c r="E191" s="45"/>
      <c r="F191" s="45"/>
    </row>
    <row r="192" spans="1:6" ht="20.25" x14ac:dyDescent="0.25">
      <c r="A192" s="23"/>
      <c r="B192" s="5"/>
      <c r="C192" s="45"/>
      <c r="D192" s="45"/>
      <c r="E192" s="45"/>
      <c r="F192" s="45"/>
    </row>
    <row r="193" spans="1:7" ht="20.25" x14ac:dyDescent="0.25">
      <c r="A193" s="23"/>
      <c r="B193" s="5"/>
      <c r="C193" s="45"/>
      <c r="D193" s="45"/>
      <c r="E193" s="45"/>
      <c r="F193" s="45"/>
    </row>
    <row r="194" spans="1:7" ht="20.25" x14ac:dyDescent="0.25">
      <c r="A194" s="23"/>
      <c r="B194" s="5"/>
      <c r="C194" s="45"/>
      <c r="D194" s="45"/>
      <c r="E194" s="45"/>
      <c r="F194" s="45"/>
    </row>
    <row r="195" spans="1:7" ht="20.25" x14ac:dyDescent="0.25">
      <c r="A195" s="23"/>
      <c r="B195" s="5"/>
      <c r="C195" s="45"/>
      <c r="D195" s="45"/>
      <c r="E195" s="45"/>
      <c r="F195" s="45"/>
    </row>
    <row r="196" spans="1:7" ht="20.25" x14ac:dyDescent="0.25">
      <c r="A196" s="23"/>
      <c r="B196" s="5"/>
      <c r="C196" s="45"/>
      <c r="D196" s="45"/>
      <c r="E196" s="45"/>
      <c r="F196" s="45"/>
    </row>
    <row r="197" spans="1:7" ht="20.25" x14ac:dyDescent="0.25">
      <c r="A197" s="23"/>
      <c r="B197" s="5"/>
      <c r="C197" s="45"/>
      <c r="D197" s="45"/>
      <c r="E197" s="45"/>
      <c r="F197" s="45"/>
    </row>
    <row r="198" spans="1:7" ht="20.25" x14ac:dyDescent="0.25">
      <c r="A198" s="23"/>
      <c r="B198" s="5"/>
      <c r="C198" s="45"/>
      <c r="D198" s="45"/>
      <c r="E198" s="45"/>
      <c r="F198" s="45"/>
    </row>
    <row r="199" spans="1:7" ht="20.25" x14ac:dyDescent="0.25">
      <c r="A199" s="23"/>
      <c r="B199" s="5"/>
      <c r="C199" s="45"/>
      <c r="D199" s="45"/>
      <c r="E199" s="45"/>
      <c r="F199" s="45"/>
    </row>
    <row r="200" spans="1:7" ht="20.25" x14ac:dyDescent="0.25">
      <c r="A200" s="23"/>
      <c r="B200" s="5"/>
      <c r="C200" s="45"/>
      <c r="D200" s="45"/>
      <c r="E200" s="45"/>
      <c r="F200" s="45"/>
    </row>
    <row r="201" spans="1:7" ht="20.25" x14ac:dyDescent="0.25">
      <c r="A201" s="23"/>
      <c r="B201" s="5"/>
      <c r="C201" s="45"/>
      <c r="D201" s="45"/>
      <c r="E201" s="45"/>
      <c r="F201" s="45"/>
    </row>
    <row r="202" spans="1:7" ht="20.25" x14ac:dyDescent="0.25">
      <c r="A202" s="23"/>
      <c r="B202" s="5"/>
      <c r="C202" s="45"/>
      <c r="D202" s="45"/>
      <c r="E202" s="45"/>
      <c r="F202" s="45"/>
    </row>
    <row r="203" spans="1:7" ht="20.25" x14ac:dyDescent="0.25">
      <c r="A203" s="23"/>
      <c r="B203" s="5"/>
      <c r="C203" s="45"/>
      <c r="D203" s="45"/>
      <c r="E203" s="45"/>
      <c r="F203" s="45"/>
    </row>
    <row r="204" spans="1:7" ht="20.25" x14ac:dyDescent="0.25">
      <c r="A204" s="23"/>
      <c r="B204" s="5"/>
      <c r="C204" s="45"/>
      <c r="D204" s="45"/>
      <c r="E204" s="45"/>
      <c r="F204" s="45"/>
    </row>
    <row r="205" spans="1:7" ht="20.25" x14ac:dyDescent="0.25">
      <c r="A205" s="23"/>
      <c r="B205" s="5"/>
      <c r="C205" s="45"/>
      <c r="D205" s="45"/>
      <c r="E205" s="45"/>
      <c r="F205" s="45"/>
    </row>
    <row r="206" spans="1:7" ht="20.25" x14ac:dyDescent="0.25">
      <c r="A206" s="23"/>
      <c r="B206" s="5"/>
      <c r="C206" s="45"/>
      <c r="D206" s="45"/>
      <c r="E206" s="45"/>
      <c r="F206" s="45"/>
    </row>
    <row r="207" spans="1:7" x14ac:dyDescent="0.25">
      <c r="A207" s="8"/>
      <c r="B207" s="5"/>
      <c r="C207" s="5"/>
      <c r="D207" s="5"/>
      <c r="E207" s="5"/>
      <c r="F207" s="5"/>
    </row>
    <row r="208" spans="1:7" ht="20.25" x14ac:dyDescent="0.25">
      <c r="A208" s="8"/>
      <c r="B208" s="46" t="s">
        <v>73</v>
      </c>
      <c r="C208" s="46" t="s">
        <v>112</v>
      </c>
      <c r="D208" s="46"/>
      <c r="E208" s="46"/>
      <c r="F208" t="s">
        <v>73</v>
      </c>
      <c r="G208" t="s">
        <v>112</v>
      </c>
    </row>
    <row r="209" spans="1:10" ht="21" x14ac:dyDescent="0.35">
      <c r="A209" s="8"/>
      <c r="B209" s="47" t="s">
        <v>74</v>
      </c>
      <c r="C209" s="47" t="s">
        <v>45</v>
      </c>
      <c r="D209" s="47"/>
      <c r="E209" s="47"/>
      <c r="F209" t="s">
        <v>74</v>
      </c>
      <c r="H209" t="str">
        <f>IF(NOT(ISBLANK(F209)),F209,IF(NOT(ISBLANK(G209)),"     "&amp;G209,FALSE))</f>
        <v>Afectación Económica o presupuestal</v>
      </c>
      <c r="I209" t="s">
        <v>74</v>
      </c>
      <c r="J209" t="str">
        <f>IF(NOT(ISERROR(MATCH(I209,_xlfn.ANCHORARRAY(B220),0))),H222&amp;"Por favor no seleccionar los criterios de impacto",I209)</f>
        <v>❌Por favor no seleccionar los criterios de impacto</v>
      </c>
    </row>
    <row r="210" spans="1:10" ht="21" x14ac:dyDescent="0.35">
      <c r="A210" s="8"/>
      <c r="B210" s="47" t="s">
        <v>74</v>
      </c>
      <c r="C210" s="47" t="s">
        <v>75</v>
      </c>
      <c r="D210" s="47"/>
      <c r="E210" s="47"/>
      <c r="G210" t="s">
        <v>45</v>
      </c>
      <c r="H210" t="str">
        <f t="shared" ref="H210:H220" si="0">IF(NOT(ISBLANK(F210)),F210,IF(NOT(ISBLANK(G210)),"     "&amp;G210,FALSE))</f>
        <v xml:space="preserve">     Afectación menor a 10 SMLMV .</v>
      </c>
    </row>
    <row r="211" spans="1:10" ht="21" x14ac:dyDescent="0.35">
      <c r="A211" s="8"/>
      <c r="B211" s="47" t="s">
        <v>74</v>
      </c>
      <c r="C211" s="47" t="s">
        <v>76</v>
      </c>
      <c r="D211" s="47"/>
      <c r="E211" s="47"/>
      <c r="G211" t="s">
        <v>75</v>
      </c>
      <c r="H211" t="str">
        <f t="shared" si="0"/>
        <v xml:space="preserve">     Entre 10 y 50 SMLMV </v>
      </c>
    </row>
    <row r="212" spans="1:10" ht="21" x14ac:dyDescent="0.35">
      <c r="A212" s="8"/>
      <c r="B212" s="47" t="s">
        <v>74</v>
      </c>
      <c r="C212" s="47" t="s">
        <v>77</v>
      </c>
      <c r="D212" s="47"/>
      <c r="E212" s="47"/>
      <c r="G212" t="s">
        <v>76</v>
      </c>
      <c r="H212" t="str">
        <f t="shared" si="0"/>
        <v xml:space="preserve">     Entre 50 y 100 SMLMV </v>
      </c>
    </row>
    <row r="213" spans="1:10" ht="21" x14ac:dyDescent="0.35">
      <c r="A213" s="8"/>
      <c r="B213" s="47" t="s">
        <v>74</v>
      </c>
      <c r="C213" s="47" t="s">
        <v>78</v>
      </c>
      <c r="D213" s="47"/>
      <c r="E213" s="47"/>
      <c r="G213" t="s">
        <v>77</v>
      </c>
      <c r="H213" t="str">
        <f t="shared" si="0"/>
        <v xml:space="preserve">     Entre 100 y 500 SMLMV </v>
      </c>
    </row>
    <row r="214" spans="1:10" ht="21" x14ac:dyDescent="0.35">
      <c r="A214" s="8"/>
      <c r="B214" s="47" t="s">
        <v>44</v>
      </c>
      <c r="C214" s="47" t="s">
        <v>79</v>
      </c>
      <c r="D214" s="47"/>
      <c r="E214" s="47"/>
      <c r="G214" t="s">
        <v>78</v>
      </c>
      <c r="H214" t="str">
        <f t="shared" si="0"/>
        <v xml:space="preserve">     Mayor a 500 SMLMV </v>
      </c>
    </row>
    <row r="215" spans="1:10" ht="21" x14ac:dyDescent="0.35">
      <c r="A215" s="8"/>
      <c r="B215" s="47" t="s">
        <v>44</v>
      </c>
      <c r="C215" s="47" t="s">
        <v>80</v>
      </c>
      <c r="D215" s="47"/>
      <c r="E215" s="47"/>
      <c r="F215" t="s">
        <v>44</v>
      </c>
      <c r="H215" t="str">
        <f t="shared" si="0"/>
        <v>Pérdida Reputacional</v>
      </c>
    </row>
    <row r="216" spans="1:10" ht="21" x14ac:dyDescent="0.35">
      <c r="A216" s="8"/>
      <c r="B216" s="47" t="s">
        <v>44</v>
      </c>
      <c r="C216" s="47" t="s">
        <v>82</v>
      </c>
      <c r="D216" s="47"/>
      <c r="E216" s="47"/>
      <c r="G216" t="s">
        <v>79</v>
      </c>
      <c r="H216" t="str">
        <f t="shared" si="0"/>
        <v xml:space="preserve">     El riesgo afecta la imagen de alguna área de la organización</v>
      </c>
    </row>
    <row r="217" spans="1:10" ht="21" x14ac:dyDescent="0.35">
      <c r="A217" s="8"/>
      <c r="B217" s="47" t="s">
        <v>44</v>
      </c>
      <c r="C217" s="47" t="s">
        <v>81</v>
      </c>
      <c r="D217" s="47"/>
      <c r="E217" s="47"/>
      <c r="G217" t="s">
        <v>80</v>
      </c>
      <c r="H217" t="str">
        <f t="shared" si="0"/>
        <v xml:space="preserve">     El riesgo afecta la imagen de la entidad internamente, de conocimiento general, nivel interno, de junta dircetiva y accionistas y/o de provedores</v>
      </c>
    </row>
    <row r="218" spans="1:10" ht="21" x14ac:dyDescent="0.35">
      <c r="A218" s="8"/>
      <c r="B218" s="47" t="s">
        <v>44</v>
      </c>
      <c r="C218" s="47" t="s">
        <v>100</v>
      </c>
      <c r="D218" s="47"/>
      <c r="E218" s="47"/>
      <c r="G218" t="s">
        <v>82</v>
      </c>
      <c r="H218" t="str">
        <f t="shared" si="0"/>
        <v xml:space="preserve">     El riesgo afecta la imagen de la entidad con algunos usuarios de relevancia frente al logro de los objetivos</v>
      </c>
    </row>
    <row r="219" spans="1:10" x14ac:dyDescent="0.25">
      <c r="A219" s="8"/>
      <c r="B219" s="6"/>
      <c r="C219" s="6"/>
      <c r="D219" s="6"/>
      <c r="E219" s="6"/>
      <c r="G219" t="s">
        <v>81</v>
      </c>
      <c r="H219" t="str">
        <f t="shared" si="0"/>
        <v xml:space="preserve">     El riesgo afecta la imagen de de la entidad con efecto publicitario sostenido a nivel de sector administrativo, nivel departamental o municipal</v>
      </c>
    </row>
    <row r="220" spans="1:10" x14ac:dyDescent="0.25">
      <c r="A220" s="8"/>
      <c r="B220" s="6" t="str" cm="1">
        <f t="array" ref="B220:B222">_xlfn.UNIQUE(Tabla13[[#All],[Criterios]])</f>
        <v>Criterios</v>
      </c>
      <c r="C220" s="6"/>
      <c r="D220" s="6"/>
      <c r="E220" s="6"/>
      <c r="G220" t="s">
        <v>100</v>
      </c>
      <c r="H220" t="str">
        <f t="shared" si="0"/>
        <v xml:space="preserve">     El riesgo afecta la imagen de la entidad a nivel nacional, con efecto publicitarios sostenible a nivel país</v>
      </c>
    </row>
    <row r="221" spans="1:10" x14ac:dyDescent="0.25">
      <c r="A221" s="8"/>
      <c r="B221" s="6" t="str">
        <v>Afectación Económica o presupuestal</v>
      </c>
      <c r="C221" s="6"/>
      <c r="D221" s="6"/>
      <c r="E221" s="6"/>
    </row>
    <row r="222" spans="1:10" x14ac:dyDescent="0.25">
      <c r="B222" s="6" t="str">
        <v>Pérdida Reputacional</v>
      </c>
      <c r="C222" s="6"/>
      <c r="D222" s="6"/>
      <c r="E222" s="6"/>
      <c r="H222" s="7" t="s">
        <v>113</v>
      </c>
    </row>
    <row r="223" spans="1:10" x14ac:dyDescent="0.25">
      <c r="B223" s="4"/>
      <c r="C223" s="4"/>
      <c r="D223" s="4"/>
      <c r="E223" s="4"/>
      <c r="H223" s="7" t="s">
        <v>114</v>
      </c>
    </row>
    <row r="224" spans="1:10" x14ac:dyDescent="0.25">
      <c r="B224" s="4"/>
      <c r="C224" s="4"/>
      <c r="D224" s="4"/>
      <c r="E224" s="4"/>
    </row>
    <row r="225" spans="2:6" x14ac:dyDescent="0.25">
      <c r="B225" s="4"/>
      <c r="C225" s="4"/>
      <c r="D225" s="4"/>
      <c r="E225" s="4"/>
    </row>
    <row r="226" spans="2:6" x14ac:dyDescent="0.25">
      <c r="B226" s="4"/>
      <c r="C226" s="4"/>
      <c r="D226" s="4"/>
      <c r="E226" s="4"/>
      <c r="F226" s="4"/>
    </row>
    <row r="227" spans="2:6" x14ac:dyDescent="0.25">
      <c r="B227" s="4"/>
      <c r="C227" s="4"/>
      <c r="D227" s="4"/>
      <c r="E227" s="4"/>
      <c r="F227" s="4"/>
    </row>
    <row r="228" spans="2:6" x14ac:dyDescent="0.25">
      <c r="B228" s="4"/>
      <c r="C228" s="4"/>
      <c r="D228" s="4"/>
      <c r="E228" s="4"/>
      <c r="F228" s="4"/>
    </row>
    <row r="229" spans="2:6" x14ac:dyDescent="0.25">
      <c r="B229" s="4"/>
      <c r="C229" s="4"/>
      <c r="D229" s="4"/>
      <c r="E229" s="4"/>
      <c r="F229" s="4"/>
    </row>
    <row r="230" spans="2:6" x14ac:dyDescent="0.25">
      <c r="B230" s="4"/>
      <c r="C230" s="4"/>
      <c r="D230" s="4"/>
      <c r="E230" s="4"/>
      <c r="F230" s="4"/>
    </row>
    <row r="231" spans="2:6" x14ac:dyDescent="0.25">
      <c r="B231" s="4"/>
      <c r="C231" s="4"/>
      <c r="D231" s="4"/>
      <c r="E231" s="4"/>
      <c r="F231" s="4"/>
    </row>
  </sheetData>
  <mergeCells count="6">
    <mergeCell ref="B28:B33"/>
    <mergeCell ref="B1:C1"/>
    <mergeCell ref="B4:B9"/>
    <mergeCell ref="B10:B15"/>
    <mergeCell ref="B16:B21"/>
    <mergeCell ref="B22:B27"/>
  </mergeCells>
  <dataValidations count="1">
    <dataValidation type="list" allowBlank="1" showInputMessage="1" showErrorMessage="1" sqref="I209" xr:uid="{12CDEB05-1AE8-46D6-B633-E3EC0DBC5026}">
      <formula1>$H$209:$H$220</formula1>
    </dataValidation>
  </dataValidations>
  <pageMargins left="0.7" right="0.7" top="0.75" bottom="0.75" header="0.3" footer="0.3"/>
  <pageSetup orientation="portrait"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workbookViewId="0">
      <selection activeCell="A13" sqref="A13:XFD13"/>
    </sheetView>
  </sheetViews>
  <sheetFormatPr baseColWidth="10" defaultColWidth="14.28515625" defaultRowHeight="12.75" x14ac:dyDescent="0.2"/>
  <cols>
    <col min="1" max="2" width="14.28515625" style="10"/>
    <col min="3" max="3" width="17" style="10" customWidth="1"/>
    <col min="4" max="4" width="14.28515625" style="10"/>
    <col min="5" max="5" width="46" style="10" customWidth="1"/>
    <col min="6" max="16384" width="14.28515625" style="10"/>
  </cols>
  <sheetData>
    <row r="1" spans="2:6" ht="24" customHeight="1" thickBot="1" x14ac:dyDescent="0.25">
      <c r="B1" s="166" t="s">
        <v>64</v>
      </c>
      <c r="C1" s="167"/>
      <c r="D1" s="167"/>
      <c r="E1" s="167"/>
      <c r="F1" s="168"/>
    </row>
    <row r="2" spans="2:6" ht="16.5" thickBot="1" x14ac:dyDescent="0.3">
      <c r="B2" s="11"/>
      <c r="C2" s="11"/>
      <c r="D2" s="11"/>
      <c r="E2" s="11"/>
      <c r="F2" s="11"/>
    </row>
    <row r="3" spans="2:6" ht="16.5" thickBot="1" x14ac:dyDescent="0.25">
      <c r="B3" s="170" t="s">
        <v>50</v>
      </c>
      <c r="C3" s="171"/>
      <c r="D3" s="171"/>
      <c r="E3" s="48" t="s">
        <v>51</v>
      </c>
      <c r="F3" s="49" t="s">
        <v>52</v>
      </c>
    </row>
    <row r="4" spans="2:6" ht="31.5" x14ac:dyDescent="0.2">
      <c r="B4" s="172" t="s">
        <v>53</v>
      </c>
      <c r="C4" s="174" t="s">
        <v>12</v>
      </c>
      <c r="D4" s="12" t="s">
        <v>13</v>
      </c>
      <c r="E4" s="13" t="s">
        <v>54</v>
      </c>
      <c r="F4" s="14">
        <v>0.25</v>
      </c>
    </row>
    <row r="5" spans="2:6" ht="47.25" x14ac:dyDescent="0.2">
      <c r="B5" s="173"/>
      <c r="C5" s="175"/>
      <c r="D5" s="15" t="s">
        <v>14</v>
      </c>
      <c r="E5" s="16" t="s">
        <v>55</v>
      </c>
      <c r="F5" s="17">
        <v>0.15</v>
      </c>
    </row>
    <row r="6" spans="2:6" ht="47.25" x14ac:dyDescent="0.2">
      <c r="B6" s="173"/>
      <c r="C6" s="175"/>
      <c r="D6" s="15" t="s">
        <v>15</v>
      </c>
      <c r="E6" s="16" t="s">
        <v>56</v>
      </c>
      <c r="F6" s="17">
        <v>0.1</v>
      </c>
    </row>
    <row r="7" spans="2:6" ht="15.75" hidden="1" x14ac:dyDescent="0.2">
      <c r="B7" s="173"/>
      <c r="C7" s="33"/>
      <c r="D7" s="33" t="s">
        <v>176</v>
      </c>
      <c r="E7" s="16"/>
      <c r="F7" s="17"/>
    </row>
    <row r="8" spans="2:6" ht="63" x14ac:dyDescent="0.2">
      <c r="B8" s="173"/>
      <c r="C8" s="175" t="s">
        <v>16</v>
      </c>
      <c r="D8" s="15" t="s">
        <v>9</v>
      </c>
      <c r="E8" s="16" t="s">
        <v>57</v>
      </c>
      <c r="F8" s="17">
        <v>0.25</v>
      </c>
    </row>
    <row r="9" spans="2:6" ht="31.5" x14ac:dyDescent="0.2">
      <c r="B9" s="173"/>
      <c r="C9" s="175"/>
      <c r="D9" s="15" t="s">
        <v>8</v>
      </c>
      <c r="E9" s="16" t="s">
        <v>58</v>
      </c>
      <c r="F9" s="17">
        <v>0.15</v>
      </c>
    </row>
    <row r="10" spans="2:6" ht="15.75" hidden="1" x14ac:dyDescent="0.2">
      <c r="B10" s="32"/>
      <c r="C10" s="33"/>
      <c r="D10" s="33" t="s">
        <v>176</v>
      </c>
      <c r="E10" s="16"/>
      <c r="F10" s="17"/>
    </row>
    <row r="11" spans="2:6" ht="47.25" x14ac:dyDescent="0.2">
      <c r="B11" s="173" t="s">
        <v>121</v>
      </c>
      <c r="C11" s="175" t="s">
        <v>17</v>
      </c>
      <c r="D11" s="15" t="s">
        <v>18</v>
      </c>
      <c r="E11" s="16" t="s">
        <v>59</v>
      </c>
      <c r="F11" s="18" t="s">
        <v>60</v>
      </c>
    </row>
    <row r="12" spans="2:6" ht="63" x14ac:dyDescent="0.2">
      <c r="B12" s="173"/>
      <c r="C12" s="175"/>
      <c r="D12" s="15" t="s">
        <v>19</v>
      </c>
      <c r="E12" s="16" t="s">
        <v>61</v>
      </c>
      <c r="F12" s="18" t="s">
        <v>60</v>
      </c>
    </row>
    <row r="13" spans="2:6" ht="15.75" hidden="1" x14ac:dyDescent="0.2">
      <c r="B13" s="173"/>
      <c r="C13" s="33"/>
      <c r="D13" s="33" t="s">
        <v>176</v>
      </c>
      <c r="E13" s="16"/>
      <c r="F13" s="18"/>
    </row>
    <row r="14" spans="2:6" ht="47.25" x14ac:dyDescent="0.2">
      <c r="B14" s="173"/>
      <c r="C14" s="175" t="s">
        <v>20</v>
      </c>
      <c r="D14" s="15" t="s">
        <v>21</v>
      </c>
      <c r="E14" s="16" t="s">
        <v>62</v>
      </c>
      <c r="F14" s="18" t="s">
        <v>60</v>
      </c>
    </row>
    <row r="15" spans="2:6" ht="47.25" x14ac:dyDescent="0.2">
      <c r="B15" s="173"/>
      <c r="C15" s="175"/>
      <c r="D15" s="15" t="s">
        <v>22</v>
      </c>
      <c r="E15" s="16" t="s">
        <v>63</v>
      </c>
      <c r="F15" s="18" t="s">
        <v>60</v>
      </c>
    </row>
    <row r="16" spans="2:6" ht="15.75" hidden="1" x14ac:dyDescent="0.2">
      <c r="B16" s="173"/>
      <c r="C16" s="33"/>
      <c r="D16" s="33" t="s">
        <v>176</v>
      </c>
      <c r="E16" s="16"/>
      <c r="F16" s="18"/>
    </row>
    <row r="17" spans="2:6" ht="31.5" x14ac:dyDescent="0.2">
      <c r="B17" s="173"/>
      <c r="C17" s="175" t="s">
        <v>23</v>
      </c>
      <c r="D17" s="15" t="s">
        <v>101</v>
      </c>
      <c r="E17" s="16" t="s">
        <v>104</v>
      </c>
      <c r="F17" s="18" t="s">
        <v>60</v>
      </c>
    </row>
    <row r="18" spans="2:6" ht="32.25" thickBot="1" x14ac:dyDescent="0.25">
      <c r="B18" s="176"/>
      <c r="C18" s="177"/>
      <c r="D18" s="19" t="s">
        <v>102</v>
      </c>
      <c r="E18" s="20" t="s">
        <v>103</v>
      </c>
      <c r="F18" s="21" t="s">
        <v>60</v>
      </c>
    </row>
    <row r="19" spans="2:6" ht="15.75" hidden="1" x14ac:dyDescent="0.2">
      <c r="B19" s="60"/>
      <c r="C19" s="60"/>
      <c r="D19" s="33" t="s">
        <v>176</v>
      </c>
      <c r="E19" s="61"/>
      <c r="F19" s="62"/>
    </row>
    <row r="20" spans="2:6" ht="49.5" customHeight="1" x14ac:dyDescent="0.2">
      <c r="B20" s="169" t="s">
        <v>120</v>
      </c>
      <c r="C20" s="169"/>
      <c r="D20" s="169"/>
      <c r="E20" s="169"/>
      <c r="F20" s="169"/>
    </row>
    <row r="21" spans="2:6" ht="27" customHeight="1" x14ac:dyDescent="0.25">
      <c r="B21" s="22"/>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5"/>
  <sheetViews>
    <sheetView topLeftCell="A15" workbookViewId="0">
      <selection activeCell="B37" sqref="B37"/>
    </sheetView>
  </sheetViews>
  <sheetFormatPr baseColWidth="10" defaultRowHeight="15" x14ac:dyDescent="0.25"/>
  <cols>
    <col min="2" max="2" width="24" customWidth="1"/>
    <col min="3" max="3" width="23.42578125" customWidth="1"/>
    <col min="4" max="4" width="24.28515625" customWidth="1"/>
    <col min="5" max="6" width="16.85546875" customWidth="1"/>
  </cols>
  <sheetData>
    <row r="2" spans="2:6" x14ac:dyDescent="0.25">
      <c r="B2" t="s">
        <v>30</v>
      </c>
      <c r="E2" t="s">
        <v>106</v>
      </c>
    </row>
    <row r="3" spans="2:6" x14ac:dyDescent="0.25">
      <c r="B3" t="s">
        <v>31</v>
      </c>
      <c r="E3" t="s">
        <v>105</v>
      </c>
    </row>
    <row r="4" spans="2:6" x14ac:dyDescent="0.25">
      <c r="B4" t="s">
        <v>109</v>
      </c>
      <c r="E4" t="s">
        <v>107</v>
      </c>
    </row>
    <row r="5" spans="2:6" x14ac:dyDescent="0.25">
      <c r="B5" t="s">
        <v>108</v>
      </c>
    </row>
    <row r="8" spans="2:6" x14ac:dyDescent="0.25">
      <c r="B8" t="s">
        <v>72</v>
      </c>
      <c r="E8" t="s">
        <v>32</v>
      </c>
      <c r="F8" t="s">
        <v>133</v>
      </c>
    </row>
    <row r="9" spans="2:6" x14ac:dyDescent="0.25">
      <c r="B9" t="s">
        <v>33</v>
      </c>
      <c r="E9" t="s">
        <v>40</v>
      </c>
      <c r="F9" t="s">
        <v>134</v>
      </c>
    </row>
    <row r="10" spans="2:6" x14ac:dyDescent="0.25">
      <c r="B10" t="s">
        <v>34</v>
      </c>
      <c r="E10" t="s">
        <v>42</v>
      </c>
      <c r="F10" t="s">
        <v>70</v>
      </c>
    </row>
    <row r="11" spans="2:6" x14ac:dyDescent="0.25">
      <c r="E11" t="s">
        <v>89</v>
      </c>
      <c r="F11" t="s">
        <v>67</v>
      </c>
    </row>
    <row r="12" spans="2:6" x14ac:dyDescent="0.25">
      <c r="B12" t="s">
        <v>135</v>
      </c>
      <c r="E12" t="s">
        <v>5</v>
      </c>
      <c r="F12" t="s">
        <v>6</v>
      </c>
    </row>
    <row r="13" spans="2:6" x14ac:dyDescent="0.25">
      <c r="B13" s="29" t="s">
        <v>126</v>
      </c>
      <c r="E13" t="s">
        <v>43</v>
      </c>
      <c r="F13" t="s">
        <v>71</v>
      </c>
    </row>
    <row r="14" spans="2:6" x14ac:dyDescent="0.25">
      <c r="B14" s="29" t="s">
        <v>127</v>
      </c>
    </row>
    <row r="15" spans="2:6" x14ac:dyDescent="0.25">
      <c r="B15" s="29" t="s">
        <v>128</v>
      </c>
    </row>
    <row r="16" spans="2:6" x14ac:dyDescent="0.25">
      <c r="B16" s="29" t="s">
        <v>129</v>
      </c>
    </row>
    <row r="17" spans="2:2" x14ac:dyDescent="0.25">
      <c r="B17" s="29" t="s">
        <v>130</v>
      </c>
    </row>
    <row r="18" spans="2:2" x14ac:dyDescent="0.25">
      <c r="B18" s="29" t="s">
        <v>131</v>
      </c>
    </row>
    <row r="19" spans="2:2" x14ac:dyDescent="0.25">
      <c r="B19" s="29" t="s">
        <v>132</v>
      </c>
    </row>
    <row r="21" spans="2:2" x14ac:dyDescent="0.25">
      <c r="B21" s="29" t="s">
        <v>200</v>
      </c>
    </row>
    <row r="22" spans="2:2" x14ac:dyDescent="0.25">
      <c r="B22" t="s">
        <v>181</v>
      </c>
    </row>
    <row r="23" spans="2:2" x14ac:dyDescent="0.25">
      <c r="B23" t="s">
        <v>182</v>
      </c>
    </row>
    <row r="24" spans="2:2" x14ac:dyDescent="0.25">
      <c r="B24" t="s">
        <v>183</v>
      </c>
    </row>
    <row r="25" spans="2:2" x14ac:dyDescent="0.25">
      <c r="B25" t="s">
        <v>178</v>
      </c>
    </row>
    <row r="26" spans="2:2" x14ac:dyDescent="0.25">
      <c r="B26" t="s">
        <v>184</v>
      </c>
    </row>
    <row r="27" spans="2:2" x14ac:dyDescent="0.25">
      <c r="B27" t="s">
        <v>185</v>
      </c>
    </row>
    <row r="28" spans="2:2" x14ac:dyDescent="0.25">
      <c r="B28" t="s">
        <v>203</v>
      </c>
    </row>
    <row r="29" spans="2:2" x14ac:dyDescent="0.25">
      <c r="B29" t="s">
        <v>186</v>
      </c>
    </row>
    <row r="30" spans="2:2" x14ac:dyDescent="0.25">
      <c r="B30" t="s">
        <v>187</v>
      </c>
    </row>
    <row r="31" spans="2:2" x14ac:dyDescent="0.25">
      <c r="B31" t="s">
        <v>188</v>
      </c>
    </row>
    <row r="32" spans="2:2" x14ac:dyDescent="0.25">
      <c r="B32" t="s">
        <v>189</v>
      </c>
    </row>
    <row r="33" spans="2:2" x14ac:dyDescent="0.25">
      <c r="B33" t="s">
        <v>190</v>
      </c>
    </row>
    <row r="34" spans="2:2" x14ac:dyDescent="0.25">
      <c r="B34" t="s">
        <v>199</v>
      </c>
    </row>
    <row r="35" spans="2:2" x14ac:dyDescent="0.25">
      <c r="B35" t="s">
        <v>207</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RowHeight="12.75" x14ac:dyDescent="0.2"/>
  <cols>
    <col min="1" max="1" width="32.85546875" style="1" customWidth="1"/>
    <col min="2" max="16384" width="11.42578125" style="1"/>
  </cols>
  <sheetData>
    <row r="3" spans="1:1" x14ac:dyDescent="0.2">
      <c r="A3" s="2" t="s">
        <v>13</v>
      </c>
    </row>
    <row r="4" spans="1:1" x14ac:dyDescent="0.2">
      <c r="A4" s="2" t="s">
        <v>14</v>
      </c>
    </row>
    <row r="5" spans="1:1" x14ac:dyDescent="0.2">
      <c r="A5" s="2" t="s">
        <v>15</v>
      </c>
    </row>
    <row r="6" spans="1:1" x14ac:dyDescent="0.2">
      <c r="A6" s="2" t="s">
        <v>9</v>
      </c>
    </row>
    <row r="7" spans="1:1" x14ac:dyDescent="0.2">
      <c r="A7" s="2" t="s">
        <v>8</v>
      </c>
    </row>
    <row r="8" spans="1:1" x14ac:dyDescent="0.2">
      <c r="A8" s="2" t="s">
        <v>18</v>
      </c>
    </row>
    <row r="9" spans="1:1" x14ac:dyDescent="0.2">
      <c r="A9" s="2" t="s">
        <v>19</v>
      </c>
    </row>
    <row r="10" spans="1:1" x14ac:dyDescent="0.2">
      <c r="A10" s="2" t="s">
        <v>21</v>
      </c>
    </row>
    <row r="11" spans="1:1" x14ac:dyDescent="0.2">
      <c r="A11" s="2" t="s">
        <v>22</v>
      </c>
    </row>
    <row r="12" spans="1:1" x14ac:dyDescent="0.2">
      <c r="A12" s="2" t="s">
        <v>24</v>
      </c>
    </row>
    <row r="13" spans="1:1" x14ac:dyDescent="0.2">
      <c r="A13" s="2" t="s">
        <v>25</v>
      </c>
    </row>
    <row r="14" spans="1:1" x14ac:dyDescent="0.2">
      <c r="A14" s="2" t="s">
        <v>26</v>
      </c>
    </row>
    <row r="16" spans="1:1" x14ac:dyDescent="0.2">
      <c r="A16" s="2" t="s">
        <v>29</v>
      </c>
    </row>
    <row r="17" spans="1:1" x14ac:dyDescent="0.2">
      <c r="A17" s="2" t="s">
        <v>30</v>
      </c>
    </row>
    <row r="18" spans="1:1" x14ac:dyDescent="0.2">
      <c r="A18" s="2" t="s">
        <v>31</v>
      </c>
    </row>
    <row r="20" spans="1:1" x14ac:dyDescent="0.2">
      <c r="A20" s="2" t="s">
        <v>33</v>
      </c>
    </row>
    <row r="21" spans="1:1" x14ac:dyDescent="0.2">
      <c r="A21" s="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MATRIZ DE RIESGOS DE CORRUPCION</vt:lpstr>
      <vt:lpstr>Matriz de Calor</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LUZ E HOLGUIN</cp:lastModifiedBy>
  <cp:lastPrinted>2020-05-13T01:12:22Z</cp:lastPrinted>
  <dcterms:created xsi:type="dcterms:W3CDTF">2020-03-24T23:12:47Z</dcterms:created>
  <dcterms:modified xsi:type="dcterms:W3CDTF">2021-12-27T16:48:18Z</dcterms:modified>
</cp:coreProperties>
</file>