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defaultThemeVersion="166925"/>
  <mc:AlternateContent xmlns:mc="http://schemas.openxmlformats.org/markup-compatibility/2006">
    <mc:Choice Requires="x15">
      <x15ac:absPath xmlns:x15ac="http://schemas.microsoft.com/office/spreadsheetml/2010/11/ac" url="C:\Users\123\Documents\ISVIMED\ISVIMED 2024\PLAN DE ACCION\MARZO\"/>
    </mc:Choice>
  </mc:AlternateContent>
  <xr:revisionPtr revIDLastSave="0" documentId="13_ncr:1_{C2CBEE04-69FC-48E1-8DC5-F50DFAA542D1}" xr6:coauthVersionLast="47" xr6:coauthVersionMax="47" xr10:uidLastSave="{00000000-0000-0000-0000-000000000000}"/>
  <bookViews>
    <workbookView xWindow="-110" yWindow="-110" windowWidth="19420" windowHeight="10300" xr2:uid="{00000000-000D-0000-FFFF-FFFF00000000}"/>
  </bookViews>
  <sheets>
    <sheet name="PA2024" sheetId="1" r:id="rId1"/>
    <sheet name="Hoja1"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11" i="1" l="1"/>
  <c r="AD9" i="1" l="1"/>
  <c r="AH9" i="1" s="1"/>
  <c r="AD26" i="1"/>
  <c r="AH26" i="1" s="1"/>
  <c r="AD25" i="1"/>
  <c r="AH25" i="1" s="1"/>
  <c r="AD24" i="1"/>
  <c r="AH24" i="1" s="1"/>
  <c r="AD23" i="1"/>
  <c r="AH23" i="1" s="1"/>
  <c r="V26" i="1"/>
  <c r="V25" i="1"/>
  <c r="V24" i="1"/>
  <c r="V23" i="1"/>
  <c r="AI24" i="1" l="1"/>
  <c r="AJ24" i="1" s="1"/>
  <c r="W26" i="1"/>
  <c r="AK26" i="1"/>
  <c r="AI26" i="1"/>
  <c r="AJ26" i="1" s="1"/>
  <c r="W25" i="1"/>
  <c r="AK25" i="1"/>
  <c r="AI25" i="1"/>
  <c r="AJ25" i="1" s="1"/>
  <c r="W24" i="1"/>
  <c r="AK24" i="1"/>
  <c r="W23" i="1"/>
  <c r="AK23" i="1"/>
  <c r="AI23" i="1"/>
  <c r="AJ23" i="1" s="1"/>
  <c r="AH11" i="1"/>
  <c r="AI11" i="1"/>
  <c r="AJ11" i="1" s="1"/>
  <c r="W11" i="1"/>
  <c r="V9" i="1"/>
  <c r="AK9" i="1" s="1"/>
  <c r="AI9" i="1" l="1"/>
  <c r="AJ9" i="1" s="1"/>
  <c r="W9" i="1"/>
  <c r="V16" i="1"/>
  <c r="AD16" i="1"/>
  <c r="AK16" i="1" l="1"/>
  <c r="AI16" i="1"/>
  <c r="AD8" i="1"/>
  <c r="V8" i="1"/>
  <c r="AD22" i="1"/>
  <c r="AD21" i="1"/>
  <c r="AH21" i="1" s="1"/>
  <c r="AD19" i="1"/>
  <c r="AD18" i="1"/>
  <c r="AH18" i="1" s="1"/>
  <c r="AD17" i="1"/>
  <c r="AJ16" i="1"/>
  <c r="AD15" i="1"/>
  <c r="AD14" i="1"/>
  <c r="AD13" i="1"/>
  <c r="AD10" i="1"/>
  <c r="AH10" i="1" s="1"/>
  <c r="AD12" i="1"/>
  <c r="AH12" i="1" s="1"/>
  <c r="V22" i="1"/>
  <c r="W22" i="1" s="1"/>
  <c r="V13" i="1"/>
  <c r="AD20" i="1"/>
  <c r="V12" i="1"/>
  <c r="V10" i="1"/>
  <c r="V21" i="1"/>
  <c r="W21" i="1" s="1"/>
  <c r="V20" i="1"/>
  <c r="V19" i="1"/>
  <c r="V18" i="1"/>
  <c r="V17" i="1"/>
  <c r="W16" i="1"/>
  <c r="V15" i="1"/>
  <c r="V14" i="1"/>
  <c r="AH16" i="1"/>
  <c r="AK17" i="1" l="1"/>
  <c r="AK14" i="1"/>
  <c r="W20" i="1"/>
  <c r="AK20" i="1"/>
  <c r="AL20" i="1" s="1"/>
  <c r="W19" i="1"/>
  <c r="AK19" i="1"/>
  <c r="W18" i="1"/>
  <c r="AK18" i="1"/>
  <c r="AL18" i="1" s="1"/>
  <c r="W14" i="1"/>
  <c r="AL14" i="1"/>
  <c r="W13" i="1"/>
  <c r="AK13" i="1"/>
  <c r="AL13" i="1" s="1"/>
  <c r="W12" i="1"/>
  <c r="AK12" i="1"/>
  <c r="AL12" i="1" s="1"/>
  <c r="W15" i="1"/>
  <c r="AK15" i="1"/>
  <c r="AL15" i="1" s="1"/>
  <c r="AK10" i="1"/>
  <c r="AL10" i="1" s="1"/>
  <c r="W10" i="1"/>
  <c r="W8" i="1"/>
  <c r="AK8" i="1"/>
  <c r="AL8" i="1" s="1"/>
  <c r="AL17" i="1"/>
  <c r="AL19" i="1"/>
  <c r="AI14" i="1"/>
  <c r="AJ14" i="1" s="1"/>
  <c r="AI15" i="1"/>
  <c r="AJ15" i="1" s="1"/>
  <c r="AI12" i="1"/>
  <c r="AK21" i="1"/>
  <c r="AL21" i="1" s="1"/>
  <c r="AI18" i="1"/>
  <c r="AJ18" i="1" s="1"/>
  <c r="AL16" i="1"/>
  <c r="AI19" i="1"/>
  <c r="AJ19" i="1" s="1"/>
  <c r="AI21" i="1"/>
  <c r="AJ21" i="1" s="1"/>
  <c r="AI17" i="1"/>
  <c r="AJ17" i="1" s="1"/>
  <c r="AI8" i="1"/>
  <c r="AJ8" i="1" s="1"/>
  <c r="AH14" i="1"/>
  <c r="AI10" i="1"/>
  <c r="AJ10" i="1" s="1"/>
  <c r="AI13" i="1"/>
  <c r="AJ13" i="1" s="1"/>
  <c r="AI22" i="1"/>
  <c r="AJ22" i="1" s="1"/>
  <c r="AH8" i="1"/>
  <c r="AI20" i="1"/>
  <c r="AJ20" i="1" s="1"/>
  <c r="AH20" i="1"/>
  <c r="AH22" i="1"/>
  <c r="AK22" i="1"/>
  <c r="AL22" i="1" s="1"/>
  <c r="AH19" i="1"/>
  <c r="AH15" i="1"/>
  <c r="AH1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52TT</author>
    <author>Solanye</author>
  </authors>
  <commentList>
    <comment ref="AK7" authorId="0" shapeId="0" xr:uid="{00000000-0006-0000-0000-000001000000}">
      <text>
        <r>
          <rPr>
            <b/>
            <sz val="9"/>
            <color indexed="81"/>
            <rFont val="Tahoma"/>
            <family val="2"/>
          </rPr>
          <t>No se encuentran PA-PI actualizados a diciembre de 2020</t>
        </r>
      </text>
    </comment>
    <comment ref="U13" authorId="1" shapeId="0" xr:uid="{00000000-0006-0000-0000-000002000000}">
      <text>
        <r>
          <rPr>
            <b/>
            <sz val="9"/>
            <color indexed="81"/>
            <rFont val="Tahoma"/>
            <family val="2"/>
          </rPr>
          <t>Solanye:</t>
        </r>
        <r>
          <rPr>
            <sz val="9"/>
            <color indexed="81"/>
            <rFont val="Tahoma"/>
            <family val="2"/>
          </rPr>
          <t xml:space="preserve">
VIS 533+VIP 13</t>
        </r>
      </text>
    </comment>
    <comment ref="AN13" authorId="1" shapeId="0" xr:uid="{00000000-0006-0000-0000-000003000000}">
      <text>
        <r>
          <rPr>
            <b/>
            <sz val="9"/>
            <color indexed="81"/>
            <rFont val="Tahoma"/>
            <family val="2"/>
          </rPr>
          <t>Solanye:</t>
        </r>
        <r>
          <rPr>
            <sz val="9"/>
            <color indexed="81"/>
            <rFont val="Tahoma"/>
            <family val="2"/>
          </rPr>
          <t xml:space="preserve">
Reporte proyectado para junio y diciembre 2023</t>
        </r>
      </text>
    </comment>
  </commentList>
</comments>
</file>

<file path=xl/sharedStrings.xml><?xml version="1.0" encoding="utf-8"?>
<sst xmlns="http://schemas.openxmlformats.org/spreadsheetml/2006/main" count="212" uniqueCount="144">
  <si>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</si>
  <si>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</si>
  <si>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</si>
  <si>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</si>
  <si>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Consolidado Seguimiento Año</t>
  </si>
  <si>
    <t>Seguimiento Cuatrienio</t>
  </si>
  <si>
    <t>Observaciones</t>
  </si>
  <si>
    <t>Código Programa / Proyecto</t>
  </si>
  <si>
    <t>Nombre Programa / Proyecto PDM</t>
  </si>
  <si>
    <t>Código Indicador</t>
  </si>
  <si>
    <t>Nombre Indicador</t>
  </si>
  <si>
    <t>Unidad</t>
  </si>
  <si>
    <t>Meta Plan</t>
  </si>
  <si>
    <t>Sentido</t>
  </si>
  <si>
    <t>Meta 2021</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</si>
  <si>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</si>
  <si>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</si>
  <si>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</si>
  <si>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</si>
  <si>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</si>
  <si>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</si>
  <si>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</si>
  <si>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</si>
  <si>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</si>
  <si>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</si>
  <si>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</si>
  <si>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</si>
  <si>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</si>
  <si>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</si>
  <si>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</si>
  <si>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</si>
  <si>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</si>
  <si>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</si>
  <si>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 de Avance Acumulado sobre Meta Plan </t>
    </r>
    <r>
      <rPr>
        <b/>
        <sz val="9"/>
        <color theme="0" tint="-0.249977111117893"/>
        <rFont val="Calibri"/>
        <family val="2"/>
        <scheme val="minor"/>
      </rPr>
      <t>((b+f)/a)</t>
    </r>
  </si>
  <si>
    <t>Subdirección Responsable</t>
  </si>
  <si>
    <t>Observaciones al Seguimiento</t>
  </si>
  <si>
    <t xml:space="preserve">IMPLEMENTACIÓN Y GESTIÓN DE LA POLÍTICA PÚBLICA HABITACIONAL </t>
  </si>
  <si>
    <t>4.4.5.13</t>
  </si>
  <si>
    <t>Consejo Consultivo de Política Habitacional creado y en funcionamiento</t>
  </si>
  <si>
    <t>Porcentaje</t>
  </si>
  <si>
    <t>C</t>
  </si>
  <si>
    <t>3.4.5.18</t>
  </si>
  <si>
    <t>Política Pública de Inquilinatos monitoreada</t>
  </si>
  <si>
    <t>ADQUISICIÓN DE VIVIENDA POR UN HÁBITAT SOSTENIBLE CON ENFOQUE DIFERENCIAL.</t>
  </si>
  <si>
    <t>4.4.5.5</t>
  </si>
  <si>
    <t>Hogares beneficiados con adquisición de vivienda zona rural -sector público</t>
  </si>
  <si>
    <t>Número</t>
  </si>
  <si>
    <t xml:space="preserve">4.4.5.7 </t>
  </si>
  <si>
    <t>Hogares beneficiados con adquisición de vivienda - sector privado</t>
  </si>
  <si>
    <t>4.4.5.8</t>
  </si>
  <si>
    <t>Hogares con enfoque diferencial beneficiados con adquisición de vivienda</t>
  </si>
  <si>
    <t xml:space="preserve">4.4.5.4 </t>
  </si>
  <si>
    <t>Hogares beneficiados con adquisición de vivienda -sector público</t>
  </si>
  <si>
    <t>MEJORAMIENTO DE VIVIENDA POR UN HÁBITAT SOSTENIBLE</t>
  </si>
  <si>
    <t>4.4.5.3</t>
  </si>
  <si>
    <t>Hogares beneficiados con mejoramiento de vivienda</t>
  </si>
  <si>
    <t>Subdirección Dotación.  -   Mauricio Zapata Alvarez</t>
  </si>
  <si>
    <t xml:space="preserve">4.4.5.6 </t>
  </si>
  <si>
    <t>Hogares beneficiados con mejoramiento de vivienda en la zona rural</t>
  </si>
  <si>
    <t>NA</t>
  </si>
  <si>
    <t>4.4.5.9</t>
  </si>
  <si>
    <t>Hogares con enfoque diferencial beneficiados con mejoramiento de vivienda sin barreras</t>
  </si>
  <si>
    <t>4.4.5.10</t>
  </si>
  <si>
    <t>Hogares beneficiados con mejoramiento de vivienda - jóvenes</t>
  </si>
  <si>
    <t>MEJORAMIENTO INTEGRAL DE BARRIOS</t>
  </si>
  <si>
    <t xml:space="preserve">4.4.5.2 </t>
  </si>
  <si>
    <t>Proyectos apoyados financieramente en Mejoramiento Integral de Barrios</t>
  </si>
  <si>
    <t>SERVICIO DE RECONOCIMIENTO DE VIVIENDA DE INTERÉS SOCIAL Y PRIORITARIO</t>
  </si>
  <si>
    <t>4.4.5.12</t>
  </si>
  <si>
    <t>Resoluciones de reconocimiento de edificaciones expedidas por la Curaduría Cero</t>
  </si>
  <si>
    <t>Subdirección Dotación.    -     Ludwing Alvarez Zapata</t>
  </si>
  <si>
    <t>TITULACIÓN Y REGULARIZACIÓN DE BIENES FISCALES EN LA CIUDAD</t>
  </si>
  <si>
    <t xml:space="preserve">4.4.5.11 </t>
  </si>
  <si>
    <t xml:space="preserve">Bienes fiscales saneados   y titulados  </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</si>
  <si>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</si>
  <si>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</si>
  <si>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</si>
  <si>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</si>
  <si>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</si>
  <si>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</si>
  <si>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</si>
  <si>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</si>
  <si>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Júlian Henao Zapata</t>
  </si>
  <si>
    <t>Revisó</t>
  </si>
  <si>
    <t>Aprobó</t>
  </si>
  <si>
    <t>Profesional Especializado</t>
  </si>
  <si>
    <t>Vilmer René Hoyo Hoyos</t>
  </si>
  <si>
    <t>Director</t>
  </si>
  <si>
    <t>Avance 2021</t>
  </si>
  <si>
    <r>
      <t xml:space="preserve">Avance Acumulado </t>
    </r>
    <r>
      <rPr>
        <b/>
        <sz val="9"/>
        <color theme="0" tint="-0.14999847407452621"/>
        <rFont val="Calibri"/>
        <family val="2"/>
        <scheme val="minor"/>
      </rPr>
      <t xml:space="preserve">(b+f) </t>
    </r>
  </si>
  <si>
    <t>Meta 2020</t>
  </si>
  <si>
    <t>Avance 2020</t>
  </si>
  <si>
    <t xml:space="preserve">Subdirección Planeación            Claudia Patricia Gòmez </t>
  </si>
  <si>
    <t>Subdirección Jurídica.             Beatriz Sánchez</t>
  </si>
  <si>
    <t>Subdirección Planeación               Julián Henao Zapata</t>
  </si>
  <si>
    <t>Subdirección Planeación.        Natalia Mejía</t>
  </si>
  <si>
    <t>Subdirección Jurídica.             Sandra Escudero</t>
  </si>
  <si>
    <t>Meta 2022</t>
  </si>
  <si>
    <t>Avance 2022</t>
  </si>
  <si>
    <t>John Mario Saldarriaga</t>
  </si>
  <si>
    <t xml:space="preserve">Subdirector de Planeación </t>
  </si>
  <si>
    <t>Seguimiento Primer Semestre 2024</t>
  </si>
  <si>
    <t>Meta 2024</t>
  </si>
  <si>
    <t>Avance 2023</t>
  </si>
  <si>
    <t>Segundo Semestre 2024</t>
  </si>
  <si>
    <t>IV02AD</t>
  </si>
  <si>
    <t>Asistencias Tecnicas Realizadas</t>
  </si>
  <si>
    <t>Numero</t>
  </si>
  <si>
    <t>IV03AF</t>
  </si>
  <si>
    <t>Hogares beneficiados con arrendamiento de vivienda</t>
  </si>
  <si>
    <t>Formulación y Seguimiento PLAN DE ACCIÓN 2024</t>
  </si>
  <si>
    <t>SUBDIRECCION POBLACIONAL-	
JAZMIN ASTRID VASQUEZ VASQUEZ</t>
  </si>
  <si>
    <t>24PP99-MEJORAMIENTO DE VIVIENDA</t>
  </si>
  <si>
    <t>IV44AA</t>
  </si>
  <si>
    <t>Vivienda de Interés Social mejoradas- comuna 2</t>
  </si>
  <si>
    <t>IV44AB</t>
  </si>
  <si>
    <t>Vivienda de Interés Social mejoradas-Comuna 3</t>
  </si>
  <si>
    <t>IV44AC</t>
  </si>
  <si>
    <t>Vivienda de Interés Social mejoradas-comuna 4</t>
  </si>
  <si>
    <t>IV44AD</t>
  </si>
  <si>
    <t>Vivienda de Interés Social mejoradas- comuna 16</t>
  </si>
  <si>
    <t>Subdirección Dotación
Mauricio Zapata Alvarez</t>
  </si>
  <si>
    <t>N/A</t>
  </si>
  <si>
    <t xml:space="preserve">SUBDIRECCION POBLACIONAL-	 Clara Dominguez </t>
  </si>
  <si>
    <r>
      <rPr>
        <b/>
        <sz val="9"/>
        <rFont val="Calibri"/>
        <family val="2"/>
        <scheme val="minor"/>
      </rPr>
      <t>ENERO</t>
    </r>
    <r>
      <rPr>
        <sz val="9"/>
        <rFont val="Calibri"/>
        <family val="2"/>
        <scheme val="minor"/>
      </rPr>
      <t xml:space="preserve">: NO SE ADELANTARON ACTIVIDADES </t>
    </r>
    <r>
      <rPr>
        <b/>
        <sz val="9"/>
        <rFont val="Calibri"/>
        <family val="2"/>
        <scheme val="minor"/>
      </rPr>
      <t>FEBRERO</t>
    </r>
    <r>
      <rPr>
        <sz val="9"/>
        <rFont val="Calibri"/>
        <family val="2"/>
        <scheme val="minor"/>
      </rPr>
      <t xml:space="preserve"> NO SE  ADELANTO NINGUNA ACTIVIDAD PARA ESTE MES.</t>
    </r>
  </si>
  <si>
    <r>
      <rPr>
        <b/>
        <sz val="9"/>
        <rFont val="Calibri"/>
        <family val="2"/>
        <scheme val="minor"/>
      </rPr>
      <t>ENERO:</t>
    </r>
    <r>
      <rPr>
        <sz val="9"/>
        <rFont val="Calibri"/>
        <family val="2"/>
        <scheme val="minor"/>
      </rPr>
      <t xml:space="preserve">  SE ASIGNARON 87 SUBSISIOS DISTRITALES DE VIVIENDA EN EL PROYECTO LA COLINITA DENTRO DE LOS CUALES EXISTEN 33 SUBSISIOS DISTRITALES QUE FUERON DIRIGIDOS A POBLACION CON ENFOQUE DIFERENCIAL COMO MADES OPADRES CABEZA DE HOGAR, ADULTOS MATORES DE 65 AÑOS, VICTIMAS DE DESPLAZAMIENTO FORZADO, AFRODESCENDIENTES, SEGÚN EL ARCHIVO ADJUNTO, QUE CUMPLIERON CON LOS REQUISITOS ESTABLECIDOS EN EL DECRETO 1053 DE 2020 PARA SER BENEFICIARIOS DE SUBSIDIO DISTRITAL DE VIVIENDA.</t>
    </r>
    <r>
      <rPr>
        <b/>
        <sz val="9"/>
        <rFont val="Calibri"/>
        <family val="2"/>
        <scheme val="minor"/>
      </rPr>
      <t>FEBRERO</t>
    </r>
    <r>
      <rPr>
        <sz val="9"/>
        <rFont val="Calibri"/>
        <family val="2"/>
        <scheme val="minor"/>
      </rPr>
      <t xml:space="preserve"> NO SE  ADELANTO NINGUNA ACTIVIDAD PARA ESTE MES.</t>
    </r>
  </si>
  <si>
    <r>
      <t xml:space="preserve">ENERO: </t>
    </r>
    <r>
      <rPr>
        <sz val="9"/>
        <rFont val="Calibri"/>
        <family val="2"/>
        <scheme val="minor"/>
      </rPr>
      <t>DURANTE EL MES DE ENERO NO FUERON ASIGNADOS SUBSIDIOS PARA MEJORAMIENTO DE VIVIENDA ASIGNADOS EN LOS CORREGIMIENTOS</t>
    </r>
    <r>
      <rPr>
        <b/>
        <sz val="9"/>
        <rFont val="Calibri"/>
        <family val="2"/>
        <scheme val="minor"/>
      </rPr>
      <t xml:space="preserve"> FEBRERO </t>
    </r>
    <r>
      <rPr>
        <sz val="9"/>
        <rFont val="Calibri"/>
        <family val="2"/>
        <scheme val="minor"/>
      </rPr>
      <t>NO SE  ADELANTO NINGUNA ACTIVIDAD PARA ESTE MES.</t>
    </r>
  </si>
  <si>
    <r>
      <t xml:space="preserve">ENERO: </t>
    </r>
    <r>
      <rPr>
        <sz val="9"/>
        <rFont val="Calibri"/>
        <family val="2"/>
        <scheme val="minor"/>
      </rPr>
      <t>EN EL MES DE ENERO NO FUERON ASIGNADOS SUBSIDIOS PARA MEJORAMIENTO DE VIVIENDA PARA FAMILIAS CON ALGÚN MIEMBRO DEL HOGAR DISCAPACITADO Y/O CON MOVILIDAD</t>
    </r>
    <r>
      <rPr>
        <b/>
        <sz val="9"/>
        <rFont val="Calibri"/>
        <family val="2"/>
        <scheme val="minor"/>
      </rPr>
      <t xml:space="preserve"> FEBRERO</t>
    </r>
    <r>
      <rPr>
        <sz val="9"/>
        <rFont val="Calibri"/>
        <family val="2"/>
        <scheme val="minor"/>
      </rPr>
      <t xml:space="preserve"> NO SE  ADELANTO NINGUNA ACTIVIDAD PARA ESTE MES.</t>
    </r>
  </si>
  <si>
    <r>
      <rPr>
        <b/>
        <sz val="9"/>
        <rFont val="Calibri"/>
        <family val="2"/>
        <scheme val="minor"/>
      </rPr>
      <t xml:space="preserve">ENERO: </t>
    </r>
    <r>
      <rPr>
        <sz val="9"/>
        <rFont val="Calibri"/>
        <family val="2"/>
        <scheme val="minor"/>
      </rPr>
      <t xml:space="preserve">EN EL MES DE ENERO NO FUERON ASIGNADOS SUBSIDIOS PARA MEJORAMIENTO DE VIVIENDA PARA FAMILIAS CON INTEGRANTES JÓVENES CON HASTA 28 AÑOS Y 364 DÍAS DE EDAD </t>
    </r>
    <r>
      <rPr>
        <b/>
        <sz val="9"/>
        <rFont val="Calibri"/>
        <family val="2"/>
        <scheme val="minor"/>
      </rPr>
      <t>FEBRERO</t>
    </r>
    <r>
      <rPr>
        <sz val="9"/>
        <rFont val="Calibri"/>
        <family val="2"/>
        <scheme val="minor"/>
      </rPr>
      <t xml:space="preserve"> NO SE  ADELANTO NINGUNA ACTIVIDAD PARA ESTE MES.</t>
    </r>
  </si>
  <si>
    <r>
      <t>ENERO:</t>
    </r>
    <r>
      <rPr>
        <sz val="9"/>
        <rFont val="Calibri"/>
        <family val="2"/>
        <scheme val="minor"/>
      </rPr>
      <t>DESDE EL REINICIO DEL CONTRATO INTERADMINISTRATIVO EL 26 DE DICIEMBRE DE 2023, LOS CONTRATOS DE OBRA E INTERVENTORÍA PARA LA EJECUCIÓN DE LAS OBRAS DE ESPACIO PÚBLICO EN EL BARRIO TRECE DE NOVIEMBRE- SECTOR LA PRIMAVERA, HAN VENIDO DESARROLLANDO LAS ACTIVIDADES CON NORMALIDAD Y SE INFORMA POR PARTE DE LA EDU QUE VAN EN UN 5% DE AVANCE EN LA EJECUCIÓN DE LAS MISMAS.</t>
    </r>
    <r>
      <rPr>
        <b/>
        <sz val="9"/>
        <rFont val="Calibri"/>
        <family val="2"/>
        <scheme val="minor"/>
      </rPr>
      <t>FEBRERO</t>
    </r>
    <r>
      <rPr>
        <sz val="9"/>
        <rFont val="Calibri"/>
        <family val="2"/>
        <scheme val="minor"/>
      </rPr>
      <t xml:space="preserve"> NO SE  ADELANTO NINGUNA ACTIVIDAD PARA ESTE MES.</t>
    </r>
  </si>
  <si>
    <r>
      <t>ENERO:</t>
    </r>
    <r>
      <rPr>
        <sz val="9"/>
        <rFont val="Calibri"/>
        <family val="2"/>
        <scheme val="minor"/>
      </rPr>
      <t xml:space="preserve">PARA EL MES DE ENERO SE REALIZAN GESTIONES PARA DEFINIR LOS PLANES DE TRABAJO DEL AÑO 2024 CON RESPECTO AL CDPH Y SUS DIFERENTES INSTANCIAS. SE RESTABLECE VIA WHATPSAAP EL CONTACTO CON LAS MESAS COMUNIALES Y CORREGIMNETALES DE VIVIENDA Y HABITAT, Y SE CONOVOCA A LA MESA DISTRITAL DE VIVIENA Y HABITATA A LA PRIMERA REUNION. </t>
    </r>
    <r>
      <rPr>
        <b/>
        <sz val="9"/>
        <rFont val="Calibri"/>
        <family val="2"/>
        <scheme val="minor"/>
      </rPr>
      <t>FEBRERO</t>
    </r>
    <r>
      <rPr>
        <sz val="9"/>
        <rFont val="Calibri"/>
        <family val="2"/>
        <scheme val="minor"/>
      </rPr>
      <t xml:space="preserve"> NO SE  ADELANTO NINGUNA ACTIVIDAD PARA ESTE MES. </t>
    </r>
    <r>
      <rPr>
        <b/>
        <sz val="9"/>
        <rFont val="Calibri"/>
        <family val="2"/>
        <scheme val="minor"/>
      </rPr>
      <t>MARZO</t>
    </r>
    <r>
      <rPr>
        <sz val="9"/>
        <rFont val="Calibri"/>
        <family val="2"/>
        <scheme val="minor"/>
      </rPr>
      <t xml:space="preserve"> EN EL MARCO DEL ANALISIS DEL ANTEPROYECTOD E PDD 2024-2027 EN EL PROGRAMA DE FORTALECIMIENTO INSTITUCIONAL DEL SISTEMA DISTRITAL HABITACIONAL SE OFRECEN LOS ARGUMENTOS PARA QUE EL INDICADOR SE AMPLIE A LAS INSTANCIAS DEL CCDPH. SE AQCOMPAÑA A LA MESA COMUNAL DE VIVIENDA Y HABITAT DE LA 6.</t>
    </r>
  </si>
  <si>
    <r>
      <t>ENERO:</t>
    </r>
    <r>
      <rPr>
        <sz val="9"/>
        <rFont val="Calibri"/>
        <family val="2"/>
        <scheme val="minor"/>
      </rPr>
      <t xml:space="preserve">DURANTE ESTE MES SE REALIZARON 339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Calibri"/>
        <family val="2"/>
        <scheme val="minor"/>
      </rPr>
      <t xml:space="preserve">FEBRERO </t>
    </r>
    <r>
      <rPr>
        <sz val="9"/>
        <rFont val="Calibri"/>
        <family val="2"/>
        <scheme val="minor"/>
      </rPr>
      <t xml:space="preserve">DURANTE ESTE MES SE REALIZARON 305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Calibri"/>
        <family val="2"/>
        <scheme val="minor"/>
      </rPr>
      <t>MARZO</t>
    </r>
    <r>
      <rPr>
        <sz val="9"/>
        <rFont val="Calibri"/>
        <family val="2"/>
        <scheme val="minor"/>
      </rPr>
      <t xml:space="preserve"> DURANTE ESTE MES SE REALIZARON 254 ACTIVIDADES DE ACOMPAÑAMIENTO SOCIAL CON LOS HOGARES BENEFICIARIOS DEL ISVIMED, ESPECÍFICAMENTE, DEL PROYECTO ARRENDAMIENTO TEMPORAL, VIVIENDA NUEVA, ACOMPAÑAMIENTO SOCIAL A COPROPIEDADES Y REASENTAMIENTO POR OBRA PÚBLICA. </t>
    </r>
  </si>
  <si>
    <r>
      <rPr>
        <b/>
        <sz val="9"/>
        <rFont val="Calibri"/>
        <family val="2"/>
        <scheme val="minor"/>
      </rPr>
      <t xml:space="preserve">ENERO </t>
    </r>
    <r>
      <rPr>
        <sz val="9"/>
        <rFont val="Calibri"/>
        <family val="2"/>
        <scheme val="minor"/>
      </rPr>
      <t>PARA EL MES DE ENERO SE REALIZAN GESTIONES PARA DEFINIR LOS PLANES DE TRABAJO DEL AÑO 2024 CON RESPECTO A LA POLITICA PUBLICA PARA LOS INQUILINATOS DE LA CDIUDAD DE MEDELLIN. SE REALIZA UNA PRIMERA REUNION CON SISFSDH Y 3 INSOLUTION.</t>
    </r>
    <r>
      <rPr>
        <b/>
        <sz val="9"/>
        <rFont val="Calibri"/>
        <family val="2"/>
        <scheme val="minor"/>
      </rPr>
      <t xml:space="preserve"> FEBRERO</t>
    </r>
    <r>
      <rPr>
        <sz val="9"/>
        <rFont val="Calibri"/>
        <family val="2"/>
        <scheme val="minor"/>
      </rPr>
      <t xml:space="preserve">  CON RESPECTO A LA POLITICA PUBLICA PARA LOS INQUILINATOS DE LA CIUDAD DE MEDELLIN, EN ESTE SENTIDO SE PARTICIPO EN UNA REUNION INTERNA DE SOCIALIZACION DE AVANCES DEL PLAN DISTRITAL DE DESARROLLO 2024-2027, LOS PROGRAMAS, PROYECTOS E INDICADORES QUE SERIAN RESPONSABILIDAD DE ISVIMED, EN ESTOS HAY UN INDICADOR DE ACOMPAÑAMIENTO A INQUILIANTOS. SE HA ORGANIZADO INFORMACION PARA LIQUIDACION DE CONTRATOS Y PARA ORGANIZAR INSUMOS QUE APORTEN A LAS ENTIDADES EN LA CONSTRUCCIÓN DE SUS INDICADORES DE PLAN DE DESARROLLO DISTRITAL. </t>
    </r>
    <r>
      <rPr>
        <b/>
        <sz val="9"/>
        <rFont val="Calibri"/>
        <family val="2"/>
        <scheme val="minor"/>
      </rPr>
      <t xml:space="preserve">MARZO  </t>
    </r>
    <r>
      <rPr>
        <sz val="9"/>
        <rFont val="Calibri"/>
        <family val="2"/>
        <scheme val="minor"/>
      </rPr>
      <t>SE PARTICIPA EN 4 REUNIONES, EN EL MARCO DE LA REVISION DEL ANTEPROYECTO DE PDD 2024-2027 EN EL PROGRAMA ASISTENCIA INTEGRAL, REGULACIÓN Y CONTROL AL INQUILINATO CON EL INDICADOR DE ACOMPAÑAMIENTO A INQUILINATOS, SE REALIZAN LAS GESTIONES PARA QUE LA SISFDH QUEDE COMO CORRESPONSABLE EN DICHA POLITICA. SE REALIZA LA CONVOCATORIA PARA LA PRIMERA MESA DE TRABAJO PARA LOS INQUILINATOS DE LA CIUDAD DE MEDELLIN DE MANERA VIRTUAL</t>
    </r>
  </si>
  <si>
    <r>
      <rPr>
        <b/>
        <sz val="9"/>
        <rFont val="Calibri"/>
        <family val="2"/>
        <scheme val="minor"/>
      </rPr>
      <t>ENERO:</t>
    </r>
    <r>
      <rPr>
        <sz val="9"/>
        <rFont val="Calibri"/>
        <family val="2"/>
        <scheme val="minor"/>
      </rPr>
      <t xml:space="preserve"> EN EL MES DE ENERO DE 2024,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r>
      <rPr>
        <b/>
        <sz val="9"/>
        <rFont val="Calibri"/>
        <family val="2"/>
        <scheme val="minor"/>
      </rPr>
      <t>FEBRERO</t>
    </r>
    <r>
      <rPr>
        <sz val="9"/>
        <rFont val="Calibri"/>
        <family val="2"/>
        <scheme val="minor"/>
      </rPr>
      <t xml:space="preserve"> NO SE  ADELANTO NINGUNA ACTIVIDAD PARA ESTE MES. </t>
    </r>
  </si>
  <si>
    <r>
      <rPr>
        <b/>
        <sz val="9"/>
        <rFont val="Calibri"/>
        <family val="2"/>
        <scheme val="minor"/>
      </rPr>
      <t>ENERO: S</t>
    </r>
    <r>
      <rPr>
        <sz val="9"/>
        <rFont val="Calibri"/>
        <family val="2"/>
        <scheme val="minor"/>
      </rPr>
      <t xml:space="preserve">E INICIA EL AÑO 2024 CON UN TOTAL DE HOGARES ACTIVOS DE 2726, DURANTE EL MES DE ENERO SE REGISTRARON 9 HOGARES NUEVOS CON SUBSIDIO DISTRITAL DE ARRENDAMIENTO TEMPORAL, ADICIONALMENTE FUERON SUSPENDIDOS 5 SUBSIDIOS Y 10 CANCELADOS, DEJANDO COMO SALDO FINAL DE HOGARES ACTIVOS BENEFICIARIOS DEL SDAT DE 2720.
</t>
    </r>
    <r>
      <rPr>
        <b/>
        <sz val="9"/>
        <rFont val="Calibri"/>
        <family val="2"/>
        <scheme val="minor"/>
      </rPr>
      <t xml:space="preserve">FEBRERO:  </t>
    </r>
    <r>
      <rPr>
        <sz val="9"/>
        <rFont val="Calibri"/>
        <family val="2"/>
        <scheme val="minor"/>
      </rPr>
      <t xml:space="preserve">PARA EL MES DE FEBRERO SE REALIZARON 23 NOTIFICACIONES DE INGRESO PARA EL SUBSIDIO DISTRITAL DE ARRENDAMIENTO TEMPORAL - SDAT A HOGARES QUE CUMPLEN CON LOS REQUISITOS, Y SOLO SE LOGRARON VALIDAR 4 CONTRATOS NUEVOS. PARA EL MES DE FEBRERO SE PRESENTAN UN TOTAL DE 2710 HOGARES ACTIVOS BENEFICIARIOS DEL SDAT. </t>
    </r>
    <r>
      <rPr>
        <b/>
        <sz val="9"/>
        <rFont val="Calibri"/>
        <family val="2"/>
        <scheme val="minor"/>
      </rPr>
      <t>MARZO</t>
    </r>
    <r>
      <rPr>
        <sz val="9"/>
        <rFont val="Calibri"/>
        <family val="2"/>
        <scheme val="minor"/>
      </rPr>
      <t xml:space="preserve">  SE REALIZARON 9 NOTIFICACIONES DE INGRESO PARA EL SUBSIDIO DISTRITAL DE ARRENDAMIENTO TEMPORAL - SDAT A HOGARES QUE CUMPLEN CON LOS REQUISITOS, Y SOLO SE LOGRARON VALIDAR 8 CONTRATOS NUEVOS. PARA EL MES DE MARZO SE PRESENTAN UN TOTAL DE 2702 HOGARES ACTIVOS BENEFICIARIOS DEL SDAT.</t>
    </r>
  </si>
  <si>
    <r>
      <rPr>
        <b/>
        <sz val="9"/>
        <rFont val="Calibri"/>
        <family val="2"/>
        <scheme val="minor"/>
      </rPr>
      <t xml:space="preserve">EN EL MES DE ENERO DE 2024, </t>
    </r>
    <r>
      <rPr>
        <sz val="9"/>
        <rFont val="Calibri"/>
        <family val="2"/>
        <scheme val="minor"/>
      </rPr>
      <t xml:space="preserve">SE REALIZÓ LA ASIGNACIÓN DE 87 SUBSIDIOS DISTRITALES PARA ADQUISICIÓN DE VIVIENDA NUEVA EN EL PROYECTO HABITACIONAL DE DEMANDA LIBRE-COMFAMA - LA COLINITA SEGUN ARCHIVO ADJUNTO, LOS CUALES CUMPLIERON CON LOS REQUISITOS ESTABLECIDOS EN EL DECRETO DISTRITAL 1053 DE 2020 PARA SER BENEFICIARIOS DEL SUBSIDIO DISTRITAL DE VIVIENDA. </t>
    </r>
    <r>
      <rPr>
        <b/>
        <sz val="9"/>
        <rFont val="Calibri"/>
        <family val="2"/>
        <scheme val="minor"/>
      </rPr>
      <t>FEBRERO</t>
    </r>
    <r>
      <rPr>
        <sz val="9"/>
        <rFont val="Calibri"/>
        <family val="2"/>
        <scheme val="minor"/>
      </rPr>
      <t xml:space="preserve"> EN EL MES DE FEBRERO DE 2024 SE ASIGNA SUBSIDIO DISTRITAL EN DINERO A TRES (03) HOGARES MEDIANTE LAS RESOLUCIONES 140, 141 Y 142 TODAS DE 22 DE FEBRERO DE 2024 HOGARES PROPIETARIOS DE INMUEBLES, INTERVENIDOS POR LA OBRA PÚBLICA DE INTERÉS GENERAL CONEXIÓN VIAL NORTE, PARA ADQUISICIÓN DE VIVIENDA USADA. </t>
    </r>
    <r>
      <rPr>
        <b/>
        <sz val="9"/>
        <rFont val="Calibri"/>
        <family val="2"/>
        <scheme val="minor"/>
      </rPr>
      <t>MARZO</t>
    </r>
    <r>
      <rPr>
        <sz val="9"/>
        <rFont val="Calibri"/>
        <family val="2"/>
        <scheme val="minor"/>
      </rPr>
      <t xml:space="preserve"> NO SE REQUIERIO ESTOS SUBSIDIOS POR PARTE DE LA LINEA DE ACCION DEPOBLACIONAL</t>
    </r>
  </si>
  <si>
    <r>
      <rPr>
        <b/>
        <sz val="9"/>
        <rFont val="Calibri"/>
        <family val="2"/>
        <scheme val="minor"/>
      </rPr>
      <t>ENERO</t>
    </r>
    <r>
      <rPr>
        <sz val="9"/>
        <rFont val="Calibri"/>
        <family val="2"/>
        <scheme val="minor"/>
      </rPr>
      <t xml:space="preserve">: EN EL MES DE ENERO NO FUERON ASIGNADOS SUBSIDIOS PARA MEJORAMIENTO DE VIVIENDA  </t>
    </r>
    <r>
      <rPr>
        <b/>
        <sz val="9"/>
        <rFont val="Calibri"/>
        <family val="2"/>
        <scheme val="minor"/>
      </rPr>
      <t xml:space="preserve">FEBRERO </t>
    </r>
    <r>
      <rPr>
        <sz val="9"/>
        <rFont val="Calibri"/>
        <family val="2"/>
        <scheme val="minor"/>
      </rPr>
      <t xml:space="preserve">EN EL MES DE FEBRERO  NO FUERON ASIGNADOS SUBSIDIOS PARA MEJORAMIENTO DE VIVIENDA. </t>
    </r>
    <r>
      <rPr>
        <b/>
        <sz val="9"/>
        <rFont val="Calibri"/>
        <family val="2"/>
        <scheme val="minor"/>
      </rPr>
      <t>MARZO</t>
    </r>
    <r>
      <rPr>
        <sz val="9"/>
        <rFont val="Calibri"/>
        <family val="2"/>
        <scheme val="minor"/>
      </rPr>
      <t xml:space="preserve"> 	EN EL MES DE MARZO NO FUERON ASIGNADOS SUBSIDIOS PARA MEJORAMIENTO DE VIVIENDA</t>
    </r>
  </si>
  <si>
    <r>
      <t xml:space="preserve">ENERO: </t>
    </r>
    <r>
      <rPr>
        <sz val="9"/>
        <rFont val="Calibri"/>
        <family val="2"/>
        <scheme val="minor"/>
      </rPr>
      <t>EN EL MES DE ENERO SE RECIBIERON RESOLUCIONES DE 22 CBML, 51 UNIDADES DE VIVIENDA DE LA CURADURIA SEGUNDA Y DE LA CURADURIA CERO NO SE RECIBIERON RESOLUCIONES</t>
    </r>
    <r>
      <rPr>
        <b/>
        <sz val="9"/>
        <rFont val="Calibri"/>
        <family val="2"/>
        <scheme val="minor"/>
      </rPr>
      <t>. FEBRERO</t>
    </r>
    <r>
      <rPr>
        <sz val="9"/>
        <rFont val="Calibri"/>
        <family val="2"/>
        <scheme val="minor"/>
      </rPr>
      <t xml:space="preserve"> EN EL MES DE FEBRERO NO SE OBTUVIERON RESOLUCIONES DE RECONOCIMIENTO DE EDIFICACIONES, DEBIDO A QUE AÚN NO CONTAMOS CON EL PERSONAL CONTRATISTA PARA REALIZAR LA ATENCIÓN DE ACTAS DE OBSERVACIÓN EN CURADURÍA SEGUDNA, RAZON POR LA CUAL TODOS LOS RADICADOS SE ENCUENTRAN SUSPENDIDOS.</t>
    </r>
    <r>
      <rPr>
        <b/>
        <sz val="9"/>
        <rFont val="Calibri"/>
        <family val="2"/>
        <scheme val="minor"/>
      </rPr>
      <t xml:space="preserve"> MARZO </t>
    </r>
    <r>
      <rPr>
        <sz val="9"/>
        <rFont val="Calibri"/>
        <family val="2"/>
        <scheme val="minor"/>
      </rPr>
      <t xml:space="preserve"> NO SE OBTUVIERON RESOLUCIONES DE RECONOCIMIENTO DE EDIFICACIONES, DEBIDO A QUE AÚN NO CONTAMOS CON EL PERSONAL CONTRATISTA PARA REALIZAR LA ATENCIÓN DE ACTAS DE OBSERVACIÓN EN CURADURÍA SEGUDNA, RAZON POR LA CUAL TODOS LOS RADICADOS SE ENCUENTRAN SUSPENDIDOS.</t>
    </r>
  </si>
  <si>
    <r>
      <t xml:space="preserve">ENERO: </t>
    </r>
    <r>
      <rPr>
        <sz val="9"/>
        <rFont val="Calibri"/>
        <family val="2"/>
        <scheme val="minor"/>
      </rPr>
      <t>PARA ESTE MES NO SE HA CONTADO CON EL PERSONAL DE APOYO PARA CONTINUAR CON EL PROGRAMA, SE HAN ATENDIDO LAS PQRSD.</t>
    </r>
    <r>
      <rPr>
        <b/>
        <sz val="9"/>
        <rFont val="Calibri"/>
        <family val="2"/>
        <scheme val="minor"/>
      </rPr>
      <t xml:space="preserve"> FEBRERO</t>
    </r>
    <r>
      <rPr>
        <sz val="9"/>
        <rFont val="Calibri"/>
        <family val="2"/>
        <scheme val="minor"/>
      </rPr>
      <t xml:space="preserve"> PARA ESTE MES DE FEBRERO NO SE HA CONTADO CON EL PERSONAL DE APOYO PARA CONTINUAR CON EL PROGRAMA, SE HAN ATENDIDO LAS PQRSD.</t>
    </r>
    <r>
      <rPr>
        <b/>
        <sz val="9"/>
        <rFont val="Calibri"/>
        <family val="2"/>
        <scheme val="minor"/>
      </rPr>
      <t xml:space="preserve"> MARZO </t>
    </r>
    <r>
      <rPr>
        <sz val="9"/>
        <rFont val="Calibri"/>
        <family val="2"/>
        <scheme val="minor"/>
      </rPr>
      <t>NO SE HA CONTADO CON EL PERSONAL DE APOYO TECNICO Y AUXILIARES DE CAMPO PARA DESARROLLAR LAS ETAPA INICIALES DEL PROCESO. *SE HAN ATENDIDO LAS PQRSD Y ATENCION AL USUARIO CON LAS DOS ABOGADAS QUE INGRESARON ESTE MES DE MARZO. *SE LOGRÓ LA APROBACION DEL ACTO ADMINISTRATIVO DE CESION POR PARTE DE LA SUBSECRETARIA DE GESTIÓN DE BIENES INMUEBLES Y ORGANIZACION DE EXPEDIENTES PARA INICIAR EL MES DE ABRIL CON LA PROYECCION DE LAS CESIONES DE LOS LOTES APROBADOS PARA TRANSFERIR Y QUE FUERON PUBLICADOS EN EL EDICTO 12 DEL 2023.</t>
    </r>
  </si>
  <si>
    <r>
      <t>ENERO</t>
    </r>
    <r>
      <rPr>
        <sz val="9"/>
        <rFont val="Calibri"/>
        <family val="2"/>
        <scheme val="minor"/>
      </rPr>
      <t xml:space="preserve">: NO SE ADELANTARON ACTIVIDADES </t>
    </r>
    <r>
      <rPr>
        <b/>
        <sz val="9"/>
        <rFont val="Calibri"/>
        <family val="2"/>
        <scheme val="minor"/>
      </rPr>
      <t>FEBRERO</t>
    </r>
    <r>
      <rPr>
        <sz val="9"/>
        <rFont val="Calibri"/>
        <family val="2"/>
        <scheme val="minor"/>
      </rPr>
      <t xml:space="preserve"> NO SE  ADELANTO NINGUNA ACTIVIDAD PARA ESTE MES. </t>
    </r>
    <r>
      <rPr>
        <b/>
        <sz val="9"/>
        <rFont val="Calibri"/>
        <family val="2"/>
        <scheme val="minor"/>
      </rPr>
      <t>MARZO</t>
    </r>
    <r>
      <rPr>
        <sz val="9"/>
        <rFont val="Calibri"/>
        <family val="2"/>
        <scheme val="minor"/>
      </rPr>
      <t xml:space="preserve"> HASTA EL MOMENTO NO SE HA INCORPORADO EL RECURSO A LA ENTIDAD, PARA LOS SUBSIDIOS PARA MEJORAMIENTO DE VIVIENDA ASIGNADOS POR PL Y PP</t>
    </r>
  </si>
  <si>
    <r>
      <rPr>
        <b/>
        <sz val="9"/>
        <rFont val="Calibri"/>
        <family val="2"/>
        <scheme val="minor"/>
      </rPr>
      <t>ENERO</t>
    </r>
    <r>
      <rPr>
        <sz val="9"/>
        <rFont val="Calibri"/>
        <family val="2"/>
        <scheme val="minor"/>
      </rPr>
      <t xml:space="preserve">: NO SE ADELANTARON ACTIVIDADES </t>
    </r>
    <r>
      <rPr>
        <b/>
        <sz val="9"/>
        <rFont val="Calibri"/>
        <family val="2"/>
        <scheme val="minor"/>
      </rPr>
      <t>FEBRERO</t>
    </r>
    <r>
      <rPr>
        <sz val="9"/>
        <rFont val="Calibri"/>
        <family val="2"/>
        <scheme val="minor"/>
      </rPr>
      <t xml:space="preserve"> NO SE  ADELANTO NINGUNA ACTIVIDAD PARA ESTE MES. </t>
    </r>
    <r>
      <rPr>
        <b/>
        <sz val="9"/>
        <rFont val="Calibri"/>
        <family val="2"/>
        <scheme val="minor"/>
      </rPr>
      <t>MARZO</t>
    </r>
    <r>
      <rPr>
        <sz val="9"/>
        <rFont val="Calibri"/>
        <family val="2"/>
        <scheme val="minor"/>
      </rPr>
      <t xml:space="preserve"> HASTA EL MOMENTO NO SE HA INCORPORADO EL RECURSO A LA ENTIDAD, PARA LOS SUBSIDIOS PARA MEJORAMIENTO DE VIVIENDA ASIGNADOS POR PL Y PP</t>
    </r>
  </si>
  <si>
    <t>Presupuesto Asignado</t>
  </si>
  <si>
    <t>Ejecución Presupuestal Acumulada</t>
  </si>
  <si>
    <t>% de Ejecución Pptal Frente al Presupuesto Asignado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</si>
</sst>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quot;#,##0"/>
    <numFmt numFmtId="165" formatCode="0.0%"/>
    <numFmt numFmtId="168" formatCode="_-* #,##0_-;\-* #,##0_-;_-* &quot;-&quot;??_-;_-@_-"/>
  </numFmts>
  <fonts count="38" x14ac:knownFonts="1">
    <font>
      <sz val="12"/>
      <color theme="1"/>
      <name val="Calibri"/>
      <family val="2"/>
      <scheme val="minor"/>
    </font>
    <font>
      <sz val="12"/>
      <color theme="1"/>
      <name val="Calibri"/>
      <family val="2"/>
      <scheme val="minor"/>
    </font>
    <font>
      <b/>
      <sz val="12"/>
      <color theme="1"/>
      <name val="Calibri"/>
      <family val="2"/>
      <scheme val="minor"/>
    </font>
    <font>
      <b/>
      <sz val="26"/>
      <color theme="1"/>
      <name val="Calibri"/>
      <family val="2"/>
      <scheme val="minor"/>
    </font>
    <font>
      <b/>
      <sz val="16"/>
      <color theme="1"/>
      <name val="Calibri"/>
      <family val="2"/>
      <scheme val="minor"/>
    </font>
    <font>
      <b/>
      <sz val="16"/>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4"/>
      <color theme="0" tint="-0.249977111117893"/>
      <name val="Calibri"/>
      <family val="2"/>
      <scheme val="minor"/>
    </font>
    <font>
      <b/>
      <sz val="16"/>
      <color theme="0"/>
      <name val="Calibri"/>
      <family val="2"/>
      <scheme val="minor"/>
    </font>
    <font>
      <b/>
      <sz val="9"/>
      <color theme="0"/>
      <name val="Calibri"/>
      <family val="2"/>
      <scheme val="minor"/>
    </font>
    <font>
      <b/>
      <sz val="9"/>
      <color theme="0" tint="-0.249977111117893"/>
      <name val="Calibri"/>
      <family val="2"/>
      <scheme val="minor"/>
    </font>
    <font>
      <b/>
      <sz val="9"/>
      <color theme="0" tint="-0.14999847407452621"/>
      <name val="Calibri"/>
      <family val="2"/>
      <scheme val="minor"/>
    </font>
    <font>
      <b/>
      <sz val="9"/>
      <color rgb="FFFFFFFF"/>
      <name val="Calibri"/>
      <family val="2"/>
    </font>
    <font>
      <sz val="10"/>
      <color indexed="8"/>
      <name val="Arial"/>
      <family val="2"/>
    </font>
    <font>
      <b/>
      <sz val="10"/>
      <color theme="1" tint="0.249977111117893"/>
      <name val="Calibri Light"/>
      <family val="1"/>
      <scheme val="major"/>
    </font>
    <font>
      <sz val="10"/>
      <color theme="1"/>
      <name val="Calibri Light"/>
      <family val="1"/>
      <scheme val="major"/>
    </font>
    <font>
      <sz val="9"/>
      <name val="Calibri"/>
      <family val="2"/>
      <scheme val="minor"/>
    </font>
    <font>
      <sz val="9"/>
      <color rgb="FF000000"/>
      <name val="Calibri"/>
      <family val="2"/>
    </font>
    <font>
      <b/>
      <sz val="9"/>
      <name val="Calibri"/>
      <family val="2"/>
      <scheme val="minor"/>
    </font>
    <font>
      <b/>
      <sz val="10"/>
      <color indexed="8"/>
      <name val="Calibri Light"/>
      <family val="1"/>
      <scheme val="major"/>
    </font>
    <font>
      <b/>
      <sz val="9"/>
      <color indexed="8"/>
      <name val="Calibri Light"/>
      <family val="1"/>
      <scheme val="major"/>
    </font>
    <font>
      <sz val="11"/>
      <name val="Calibri"/>
      <family val="2"/>
      <scheme val="minor"/>
    </font>
    <font>
      <sz val="10"/>
      <color theme="1"/>
      <name val="Calibri"/>
      <family val="2"/>
      <scheme val="minor"/>
    </font>
    <font>
      <b/>
      <sz val="14"/>
      <color theme="1"/>
      <name val="Calibri"/>
      <family val="2"/>
      <scheme val="minor"/>
    </font>
    <font>
      <sz val="12"/>
      <color theme="1" tint="0.499984740745262"/>
      <name val="Calibri"/>
      <family val="2"/>
      <scheme val="minor"/>
    </font>
    <font>
      <sz val="7"/>
      <color theme="1"/>
      <name val="Calibri"/>
      <family val="2"/>
      <scheme val="minor"/>
    </font>
    <font>
      <sz val="9"/>
      <color rgb="FF000000"/>
      <name val="Calibri"/>
      <family val="2"/>
      <scheme val="minor"/>
    </font>
    <font>
      <sz val="10"/>
      <color rgb="FF000000"/>
      <name val="Calibri Light"/>
      <family val="1"/>
      <scheme val="major"/>
    </font>
    <font>
      <b/>
      <sz val="9"/>
      <color indexed="81"/>
      <name val="Tahoma"/>
      <family val="2"/>
    </font>
    <font>
      <sz val="8"/>
      <name val="Calibri"/>
      <family val="2"/>
    </font>
    <font>
      <sz val="9"/>
      <color indexed="81"/>
      <name val="Tahoma"/>
      <family val="2"/>
    </font>
    <font>
      <sz val="8"/>
      <color theme="1"/>
      <name val="Calibri"/>
      <family val="2"/>
      <scheme val="minor"/>
    </font>
    <font>
      <b/>
      <sz val="10"/>
      <color indexed="8"/>
      <name val="Calibri Light"/>
      <family val="2"/>
      <scheme val="major"/>
    </font>
    <font>
      <sz val="10"/>
      <color theme="1"/>
      <name val="Calibri Light"/>
      <family val="2"/>
      <scheme val="major"/>
    </font>
    <font>
      <sz val="10"/>
      <name val="Calibri Light"/>
      <family val="2"/>
      <scheme val="major"/>
    </font>
    <font>
      <sz val="10"/>
      <color theme="1"/>
      <name val="Cambria"/>
      <family val="1"/>
    </font>
  </fonts>
  <fills count="20">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92D050"/>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rgb="FFFFC000"/>
        <bgColor indexed="64"/>
      </patternFill>
    </fill>
    <fill>
      <patternFill patternType="solid">
        <fgColor rgb="FF7030A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auto="1"/>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style="medium">
        <color indexed="64"/>
      </top>
      <bottom/>
      <diagonal/>
    </border>
    <border>
      <left style="thin">
        <color indexed="64"/>
      </left>
      <right style="medium">
        <color indexed="64"/>
      </right>
      <top style="medium">
        <color indexed="64"/>
      </top>
      <bottom/>
      <diagonal/>
    </border>
    <border>
      <left style="thin">
        <color auto="1"/>
      </left>
      <right/>
      <top style="thin">
        <color auto="1"/>
      </top>
      <bottom style="medium">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9" fontId="1" fillId="0" borderId="0" applyFont="0" applyFill="0" applyBorder="0" applyAlignment="0" applyProtection="0"/>
    <xf numFmtId="0" fontId="15" fillId="0" borderId="0"/>
    <xf numFmtId="43" fontId="1" fillId="0" borderId="0" applyFont="0" applyFill="0" applyBorder="0" applyAlignment="0" applyProtection="0"/>
  </cellStyleXfs>
  <cellXfs count="272">
    <xf numFmtId="0" fontId="0" fillId="0" borderId="0" xfId="0"/>
    <xf numFmtId="49" fontId="2" fillId="2" borderId="1" xfId="0" applyNumberFormat="1" applyFont="1" applyFill="1" applyBorder="1" applyAlignment="1">
      <alignment vertical="center"/>
    </xf>
    <xf numFmtId="49" fontId="0" fillId="2" borderId="0" xfId="0" applyNumberFormat="1" applyFill="1" applyAlignment="1">
      <alignment horizontal="center"/>
    </xf>
    <xf numFmtId="0" fontId="0" fillId="2" borderId="0" xfId="0" applyFill="1"/>
    <xf numFmtId="0" fontId="0" fillId="2" borderId="0" xfId="0" applyFill="1" applyAlignment="1">
      <alignment horizontal="center"/>
    </xf>
    <xf numFmtId="49" fontId="4" fillId="2" borderId="0" xfId="0" applyNumberFormat="1" applyFont="1" applyFill="1" applyAlignment="1">
      <alignment vertical="center"/>
    </xf>
    <xf numFmtId="10" fontId="4" fillId="2" borderId="0" xfId="0" applyNumberFormat="1" applyFont="1" applyFill="1" applyAlignment="1">
      <alignment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7" fillId="2" borderId="0" xfId="0" applyNumberFormat="1" applyFont="1" applyFill="1" applyAlignment="1">
      <alignment vertical="center"/>
    </xf>
    <xf numFmtId="49" fontId="8" fillId="2" borderId="0" xfId="0" applyNumberFormat="1" applyFont="1" applyFill="1" applyAlignment="1">
      <alignment vertical="center"/>
    </xf>
    <xf numFmtId="49" fontId="2" fillId="2" borderId="0" xfId="0" applyNumberFormat="1" applyFont="1" applyFill="1" applyAlignment="1">
      <alignment vertical="center" wrapText="1"/>
    </xf>
    <xf numFmtId="0" fontId="0" fillId="2" borderId="0" xfId="0" applyFill="1" applyAlignment="1">
      <alignment horizontal="left" vertical="center"/>
    </xf>
    <xf numFmtId="49" fontId="8" fillId="3" borderId="2" xfId="0" applyNumberFormat="1" applyFont="1" applyFill="1" applyBorder="1" applyAlignment="1">
      <alignment horizontal="left" vertical="center"/>
    </xf>
    <xf numFmtId="49" fontId="8"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9" fillId="3" borderId="3" xfId="0" applyNumberFormat="1" applyFont="1" applyFill="1" applyBorder="1" applyAlignment="1">
      <alignment horizontal="center" vertical="center"/>
    </xf>
    <xf numFmtId="0" fontId="10" fillId="3" borderId="4" xfId="0" applyFont="1" applyFill="1" applyBorder="1" applyAlignment="1" applyProtection="1">
      <alignment horizontal="center" vertical="center" wrapText="1"/>
      <protection locked="0"/>
    </xf>
    <xf numFmtId="0" fontId="11" fillId="4" borderId="1" xfId="0" applyFont="1" applyFill="1" applyBorder="1" applyAlignment="1" applyProtection="1">
      <alignment horizontal="center" vertical="center" wrapText="1"/>
      <protection locked="0"/>
    </xf>
    <xf numFmtId="10" fontId="11" fillId="4" borderId="1" xfId="0" applyNumberFormat="1" applyFont="1" applyFill="1" applyBorder="1" applyAlignment="1" applyProtection="1">
      <alignment horizontal="center" vertical="center" wrapText="1"/>
      <protection locked="0"/>
    </xf>
    <xf numFmtId="0" fontId="14" fillId="4" borderId="1" xfId="0" applyFont="1" applyFill="1" applyBorder="1" applyAlignment="1">
      <alignment horizontal="center" vertical="center" wrapText="1"/>
    </xf>
    <xf numFmtId="0" fontId="17" fillId="0" borderId="6" xfId="0" applyFont="1" applyBorder="1" applyAlignment="1">
      <alignment horizontal="center" vertical="center"/>
    </xf>
    <xf numFmtId="9" fontId="6" fillId="0" borderId="1" xfId="1" applyFont="1" applyFill="1" applyBorder="1" applyAlignment="1" applyProtection="1">
      <alignment horizontal="center" vertical="center"/>
    </xf>
    <xf numFmtId="0" fontId="6" fillId="0" borderId="1" xfId="0" applyFont="1" applyBorder="1" applyAlignment="1">
      <alignment horizontal="center" vertical="center"/>
    </xf>
    <xf numFmtId="9" fontId="6" fillId="6" borderId="1" xfId="1" applyFont="1" applyFill="1" applyBorder="1" applyAlignment="1" applyProtection="1">
      <alignment horizontal="center" vertical="center"/>
    </xf>
    <xf numFmtId="9" fontId="19" fillId="2" borderId="1" xfId="1" applyFont="1" applyFill="1" applyBorder="1" applyAlignment="1">
      <alignment horizontal="center" vertical="center" wrapText="1"/>
    </xf>
    <xf numFmtId="3" fontId="6" fillId="0" borderId="1" xfId="1" applyNumberFormat="1" applyFont="1" applyFill="1" applyBorder="1" applyAlignment="1" applyProtection="1">
      <alignment horizontal="center" vertical="center"/>
    </xf>
    <xf numFmtId="1" fontId="6" fillId="6" borderId="1" xfId="1" applyNumberFormat="1" applyFont="1" applyFill="1" applyBorder="1" applyAlignment="1" applyProtection="1">
      <alignment horizontal="center" vertical="center"/>
    </xf>
    <xf numFmtId="9" fontId="6" fillId="10" borderId="1" xfId="1" applyFont="1" applyFill="1" applyBorder="1" applyAlignment="1" applyProtection="1">
      <alignment horizontal="center" vertical="center"/>
    </xf>
    <xf numFmtId="3" fontId="6" fillId="2" borderId="1" xfId="1" applyNumberFormat="1" applyFont="1" applyFill="1" applyBorder="1" applyAlignment="1" applyProtection="1">
      <alignment horizontal="center" vertical="center"/>
    </xf>
    <xf numFmtId="1" fontId="6" fillId="6" borderId="1" xfId="0" applyNumberFormat="1" applyFont="1" applyFill="1" applyBorder="1" applyAlignment="1">
      <alignment horizontal="center" vertical="center"/>
    </xf>
    <xf numFmtId="1" fontId="6" fillId="0" borderId="1" xfId="0" applyNumberFormat="1" applyFont="1" applyBorder="1" applyAlignment="1">
      <alignment horizontal="center" vertical="center"/>
    </xf>
    <xf numFmtId="0" fontId="21" fillId="12" borderId="1" xfId="2" applyFont="1" applyFill="1" applyBorder="1" applyAlignment="1">
      <alignment horizontal="center" vertical="center"/>
    </xf>
    <xf numFmtId="0" fontId="22" fillId="12" borderId="1" xfId="2" applyFont="1" applyFill="1" applyBorder="1" applyAlignment="1">
      <alignment horizontal="center" vertical="center" wrapText="1"/>
    </xf>
    <xf numFmtId="1" fontId="6" fillId="2" borderId="1" xfId="0" applyNumberFormat="1" applyFont="1" applyFill="1" applyBorder="1" applyAlignment="1">
      <alignment horizontal="center" vertical="center"/>
    </xf>
    <xf numFmtId="0" fontId="22" fillId="6" borderId="1" xfId="2" applyFont="1" applyFill="1" applyBorder="1" applyAlignment="1">
      <alignment horizontal="center" vertical="center" wrapText="1"/>
    </xf>
    <xf numFmtId="0" fontId="6" fillId="2" borderId="0" xfId="0" applyFont="1" applyFill="1" applyAlignment="1">
      <alignment vertical="center"/>
    </xf>
    <xf numFmtId="0" fontId="0" fillId="2" borderId="0" xfId="0" applyFill="1" applyAlignment="1">
      <alignment vertical="center"/>
    </xf>
    <xf numFmtId="10" fontId="0" fillId="2" borderId="0" xfId="0" applyNumberFormat="1" applyFill="1"/>
    <xf numFmtId="0" fontId="24" fillId="2" borderId="0" xfId="0" applyFont="1" applyFill="1"/>
    <xf numFmtId="0" fontId="6" fillId="2" borderId="0" xfId="0" applyFont="1" applyFill="1" applyAlignment="1">
      <alignment horizontal="justify" vertical="center"/>
    </xf>
    <xf numFmtId="9" fontId="0" fillId="2" borderId="0" xfId="0" applyNumberFormat="1" applyFill="1" applyAlignment="1">
      <alignment horizontal="center" vertical="center"/>
    </xf>
    <xf numFmtId="164" fontId="0" fillId="2" borderId="0" xfId="0" applyNumberFormat="1" applyFill="1"/>
    <xf numFmtId="164" fontId="0" fillId="2" borderId="0" xfId="0" applyNumberFormat="1" applyFill="1" applyAlignment="1">
      <alignment horizontal="center" vertical="center"/>
    </xf>
    <xf numFmtId="49" fontId="0" fillId="2" borderId="7" xfId="0" applyNumberFormat="1" applyFill="1" applyBorder="1" applyAlignment="1">
      <alignment horizontal="center"/>
    </xf>
    <xf numFmtId="0" fontId="0" fillId="2" borderId="8" xfId="0" applyFill="1" applyBorder="1"/>
    <xf numFmtId="0" fontId="0" fillId="2" borderId="8" xfId="0" applyFill="1" applyBorder="1" applyAlignment="1">
      <alignment horizontal="center"/>
    </xf>
    <xf numFmtId="0" fontId="0" fillId="2" borderId="6" xfId="0" applyFill="1" applyBorder="1"/>
    <xf numFmtId="49" fontId="25" fillId="2" borderId="0" xfId="0" applyNumberFormat="1" applyFont="1" applyFill="1" applyAlignment="1">
      <alignment vertical="center"/>
    </xf>
    <xf numFmtId="49" fontId="4" fillId="7" borderId="9" xfId="0" applyNumberFormat="1" applyFont="1" applyFill="1" applyBorder="1" applyAlignment="1">
      <alignment vertical="center"/>
    </xf>
    <xf numFmtId="0" fontId="0" fillId="8" borderId="10" xfId="0" applyFill="1" applyBorder="1"/>
    <xf numFmtId="49" fontId="4" fillId="10" borderId="10" xfId="0" applyNumberFormat="1" applyFont="1" applyFill="1" applyBorder="1" applyAlignment="1">
      <alignment vertical="center"/>
    </xf>
    <xf numFmtId="0" fontId="0" fillId="6" borderId="9" xfId="0" applyFill="1" applyBorder="1" applyAlignment="1">
      <alignment horizontal="center" vertical="center"/>
    </xf>
    <xf numFmtId="0" fontId="6" fillId="14" borderId="11" xfId="0" applyFont="1" applyFill="1" applyBorder="1" applyAlignment="1">
      <alignment horizontal="left" vertical="center" wrapText="1"/>
    </xf>
    <xf numFmtId="10" fontId="27" fillId="2" borderId="0" xfId="0" applyNumberFormat="1" applyFont="1" applyFill="1" applyAlignment="1">
      <alignment wrapText="1"/>
    </xf>
    <xf numFmtId="1" fontId="27" fillId="2" borderId="0" xfId="0" applyNumberFormat="1" applyFont="1" applyFill="1"/>
    <xf numFmtId="0" fontId="17" fillId="2" borderId="1" xfId="0" applyFont="1" applyFill="1" applyBorder="1" applyAlignment="1">
      <alignment vertical="center"/>
    </xf>
    <xf numFmtId="0" fontId="29" fillId="0" borderId="1" xfId="0" applyFont="1" applyBorder="1" applyAlignment="1">
      <alignment horizontal="justify" vertical="center" wrapText="1"/>
    </xf>
    <xf numFmtId="165" fontId="6" fillId="0" borderId="1" xfId="1" applyNumberFormat="1" applyFont="1" applyBorder="1" applyAlignment="1" applyProtection="1">
      <alignment horizontal="center" vertical="center"/>
    </xf>
    <xf numFmtId="9" fontId="6" fillId="0" borderId="1" xfId="1" applyFont="1" applyBorder="1" applyAlignment="1" applyProtection="1">
      <alignment horizontal="center" vertical="center"/>
    </xf>
    <xf numFmtId="49" fontId="5" fillId="0" borderId="0" xfId="0" applyNumberFormat="1" applyFont="1" applyAlignment="1">
      <alignment vertical="center"/>
    </xf>
    <xf numFmtId="0" fontId="23" fillId="0" borderId="0" xfId="0" applyFont="1"/>
    <xf numFmtId="9" fontId="18" fillId="6" borderId="1" xfId="1" applyFont="1" applyFill="1" applyBorder="1" applyAlignment="1" applyProtection="1">
      <alignment horizontal="center" vertical="center"/>
    </xf>
    <xf numFmtId="3" fontId="18" fillId="6" borderId="1" xfId="1" applyNumberFormat="1" applyFont="1" applyFill="1" applyBorder="1" applyAlignment="1" applyProtection="1">
      <alignment horizontal="center" vertical="center"/>
    </xf>
    <xf numFmtId="3" fontId="18" fillId="6" borderId="1" xfId="0" applyNumberFormat="1" applyFont="1" applyFill="1" applyBorder="1" applyAlignment="1">
      <alignment horizontal="center" vertical="center"/>
    </xf>
    <xf numFmtId="1" fontId="18"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3" fontId="6" fillId="6" borderId="1" xfId="1" applyNumberFormat="1" applyFont="1" applyFill="1" applyBorder="1" applyAlignment="1" applyProtection="1">
      <alignment horizontal="center" vertical="center"/>
    </xf>
    <xf numFmtId="3" fontId="6" fillId="6" borderId="1" xfId="0" applyNumberFormat="1" applyFont="1" applyFill="1" applyBorder="1" applyAlignment="1">
      <alignment horizontal="center" vertical="center"/>
    </xf>
    <xf numFmtId="0" fontId="6" fillId="0" borderId="1" xfId="1" applyNumberFormat="1" applyFont="1" applyBorder="1" applyAlignment="1" applyProtection="1">
      <alignment horizontal="center" vertical="center"/>
    </xf>
    <xf numFmtId="0" fontId="6" fillId="8" borderId="1" xfId="0" applyFont="1" applyFill="1" applyBorder="1" applyAlignment="1">
      <alignment horizontal="center" vertical="center"/>
    </xf>
    <xf numFmtId="3" fontId="6" fillId="8" borderId="1" xfId="0" applyNumberFormat="1" applyFont="1" applyFill="1" applyBorder="1" applyAlignment="1">
      <alignment horizontal="center" vertical="center"/>
    </xf>
    <xf numFmtId="165" fontId="6" fillId="0" borderId="1" xfId="1" applyNumberFormat="1" applyFont="1" applyFill="1" applyBorder="1" applyAlignment="1" applyProtection="1">
      <alignment horizontal="center" vertical="center"/>
    </xf>
    <xf numFmtId="10" fontId="11" fillId="4" borderId="7" xfId="0" applyNumberFormat="1" applyFont="1" applyFill="1" applyBorder="1" applyAlignment="1" applyProtection="1">
      <alignment horizontal="center" vertical="center" wrapText="1"/>
      <protection locked="0"/>
    </xf>
    <xf numFmtId="10" fontId="19" fillId="2" borderId="7" xfId="1" applyNumberFormat="1" applyFont="1" applyFill="1" applyBorder="1" applyAlignment="1">
      <alignment horizontal="center" vertical="center" wrapText="1"/>
    </xf>
    <xf numFmtId="9" fontId="6" fillId="10" borderId="7" xfId="1" applyFont="1" applyFill="1" applyBorder="1" applyAlignment="1" applyProtection="1">
      <alignment horizontal="center" vertical="center"/>
    </xf>
    <xf numFmtId="9" fontId="6" fillId="15" borderId="7" xfId="1" applyFont="1" applyFill="1" applyBorder="1" applyAlignment="1" applyProtection="1">
      <alignment horizontal="center" vertical="center"/>
    </xf>
    <xf numFmtId="9" fontId="6" fillId="15" borderId="7" xfId="1" applyFont="1" applyFill="1" applyBorder="1" applyAlignment="1">
      <alignment horizontal="center" vertical="center"/>
    </xf>
    <xf numFmtId="9" fontId="6" fillId="10" borderId="7" xfId="1" applyFont="1" applyFill="1" applyBorder="1" applyAlignment="1">
      <alignment horizontal="center" vertical="center"/>
    </xf>
    <xf numFmtId="0" fontId="11" fillId="4" borderId="6" xfId="0" applyFont="1" applyFill="1" applyBorder="1" applyAlignment="1" applyProtection="1">
      <alignment horizontal="center" vertical="center" wrapText="1"/>
      <protection locked="0"/>
    </xf>
    <xf numFmtId="0" fontId="11" fillId="4" borderId="16" xfId="0" applyFont="1" applyFill="1" applyBorder="1" applyAlignment="1" applyProtection="1">
      <alignment horizontal="center" vertical="center" wrapText="1"/>
      <protection locked="0"/>
    </xf>
    <xf numFmtId="10" fontId="11" fillId="4" borderId="12" xfId="0" applyNumberFormat="1" applyFont="1" applyFill="1" applyBorder="1" applyAlignment="1" applyProtection="1">
      <alignment horizontal="center" vertical="center" wrapText="1"/>
      <protection locked="0"/>
    </xf>
    <xf numFmtId="9" fontId="6" fillId="12" borderId="16" xfId="1" applyFont="1" applyFill="1" applyBorder="1" applyAlignment="1" applyProtection="1">
      <alignment horizontal="center" vertical="center"/>
    </xf>
    <xf numFmtId="9" fontId="19" fillId="15" borderId="12" xfId="1" applyFont="1" applyFill="1" applyBorder="1" applyAlignment="1">
      <alignment horizontal="center" vertical="center" wrapText="1"/>
    </xf>
    <xf numFmtId="1" fontId="6" fillId="12" borderId="16" xfId="1" applyNumberFormat="1" applyFont="1" applyFill="1" applyBorder="1" applyAlignment="1" applyProtection="1">
      <alignment horizontal="center" vertical="center"/>
    </xf>
    <xf numFmtId="9" fontId="6" fillId="8" borderId="12" xfId="1" applyFont="1" applyFill="1" applyBorder="1" applyAlignment="1" applyProtection="1">
      <alignment horizontal="center" vertical="center"/>
    </xf>
    <xf numFmtId="9" fontId="6" fillId="10" borderId="12" xfId="1" applyFont="1" applyFill="1" applyBorder="1" applyAlignment="1" applyProtection="1">
      <alignment horizontal="center" vertical="center"/>
    </xf>
    <xf numFmtId="9" fontId="6" fillId="15" borderId="12" xfId="1" applyFont="1" applyFill="1" applyBorder="1" applyAlignment="1" applyProtection="1">
      <alignment horizontal="center" vertical="center"/>
    </xf>
    <xf numFmtId="0" fontId="6" fillId="2" borderId="6" xfId="0" applyFont="1" applyFill="1" applyBorder="1" applyAlignment="1">
      <alignment horizontal="center" vertical="center" wrapText="1"/>
    </xf>
    <xf numFmtId="9" fontId="6" fillId="6" borderId="16" xfId="1" applyFont="1" applyFill="1" applyBorder="1" applyAlignment="1" applyProtection="1">
      <alignment horizontal="center" vertical="center"/>
    </xf>
    <xf numFmtId="9" fontId="18" fillId="10" borderId="12" xfId="1" applyFont="1" applyFill="1" applyBorder="1" applyAlignment="1" applyProtection="1">
      <alignment horizontal="center" vertical="center"/>
    </xf>
    <xf numFmtId="165" fontId="6" fillId="6" borderId="1" xfId="1" applyNumberFormat="1" applyFont="1" applyFill="1" applyBorder="1" applyAlignment="1" applyProtection="1">
      <alignment horizontal="center" vertical="center"/>
    </xf>
    <xf numFmtId="3" fontId="6" fillId="16" borderId="16" xfId="1" applyNumberFormat="1" applyFont="1" applyFill="1" applyBorder="1" applyAlignment="1" applyProtection="1">
      <alignment horizontal="center" vertical="center"/>
    </xf>
    <xf numFmtId="0" fontId="31" fillId="2" borderId="4"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2" borderId="5" xfId="0" applyFont="1" applyFill="1" applyBorder="1" applyAlignment="1">
      <alignment horizontal="center" vertical="center" wrapText="1"/>
    </xf>
    <xf numFmtId="0" fontId="31" fillId="0" borderId="17" xfId="0" applyFont="1" applyBorder="1" applyAlignment="1">
      <alignment horizontal="center" vertical="center" wrapText="1"/>
    </xf>
    <xf numFmtId="3" fontId="6" fillId="6" borderId="1" xfId="0" applyNumberFormat="1" applyFont="1" applyFill="1" applyBorder="1" applyAlignment="1">
      <alignment horizontal="center" vertical="center" wrapText="1"/>
    </xf>
    <xf numFmtId="9" fontId="6" fillId="8" borderId="1" xfId="1" applyFont="1" applyFill="1" applyBorder="1" applyAlignment="1" applyProtection="1">
      <alignment horizontal="center" vertical="center"/>
    </xf>
    <xf numFmtId="3" fontId="6" fillId="8" borderId="1" xfId="1" applyNumberFormat="1" applyFont="1" applyFill="1" applyBorder="1" applyAlignment="1" applyProtection="1">
      <alignment horizontal="center" vertical="center"/>
    </xf>
    <xf numFmtId="9" fontId="18" fillId="0" borderId="1" xfId="1" applyFont="1" applyFill="1" applyBorder="1" applyAlignment="1" applyProtection="1">
      <alignment horizontal="center" vertical="center"/>
    </xf>
    <xf numFmtId="3" fontId="18" fillId="0" borderId="1" xfId="1" applyNumberFormat="1" applyFont="1" applyFill="1" applyBorder="1" applyAlignment="1" applyProtection="1">
      <alignment horizontal="center" vertical="center"/>
    </xf>
    <xf numFmtId="0" fontId="18" fillId="0" borderId="1" xfId="0" applyFont="1" applyBorder="1" applyAlignment="1">
      <alignment horizontal="center" vertical="center"/>
    </xf>
    <xf numFmtId="49" fontId="9" fillId="3" borderId="19" xfId="0" applyNumberFormat="1" applyFont="1" applyFill="1" applyBorder="1" applyAlignment="1">
      <alignment horizontal="center" vertical="center"/>
    </xf>
    <xf numFmtId="0" fontId="10" fillId="3" borderId="20" xfId="0" applyFont="1" applyFill="1" applyBorder="1" applyAlignment="1" applyProtection="1">
      <alignment horizontal="center" vertical="center" wrapText="1"/>
      <protection locked="0"/>
    </xf>
    <xf numFmtId="9" fontId="18" fillId="6" borderId="4" xfId="1" applyFont="1" applyFill="1" applyBorder="1" applyAlignment="1" applyProtection="1">
      <alignment horizontal="center" vertical="center"/>
    </xf>
    <xf numFmtId="9" fontId="6" fillId="6" borderId="4" xfId="1" applyFont="1" applyFill="1" applyBorder="1" applyAlignment="1" applyProtection="1">
      <alignment horizontal="center" vertical="center"/>
    </xf>
    <xf numFmtId="49" fontId="9" fillId="3" borderId="2" xfId="0" applyNumberFormat="1" applyFont="1" applyFill="1" applyBorder="1" applyAlignment="1">
      <alignment horizontal="center" vertical="center"/>
    </xf>
    <xf numFmtId="0" fontId="10" fillId="3" borderId="21"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1" fillId="4" borderId="3" xfId="0" applyFont="1" applyFill="1" applyBorder="1" applyAlignment="1" applyProtection="1">
      <alignment horizontal="center" vertical="center" wrapText="1"/>
      <protection locked="0"/>
    </xf>
    <xf numFmtId="0" fontId="20" fillId="0" borderId="1" xfId="0" applyFont="1" applyBorder="1" applyAlignment="1">
      <alignment vertical="top" wrapText="1"/>
    </xf>
    <xf numFmtId="0" fontId="18" fillId="0" borderId="1" xfId="0" applyFont="1" applyBorder="1" applyAlignment="1">
      <alignment vertical="top" wrapText="1"/>
    </xf>
    <xf numFmtId="0" fontId="18" fillId="0" borderId="1" xfId="0" applyFont="1" applyBorder="1" applyAlignment="1">
      <alignment horizontal="justify" vertical="top" wrapText="1"/>
    </xf>
    <xf numFmtId="0" fontId="20" fillId="0" borderId="1" xfId="0" applyFont="1" applyBorder="1" applyAlignment="1">
      <alignment horizontal="justify" vertical="top" wrapText="1"/>
    </xf>
    <xf numFmtId="165" fontId="6" fillId="12" borderId="16" xfId="1" applyNumberFormat="1" applyFont="1" applyFill="1" applyBorder="1" applyAlignment="1" applyProtection="1">
      <alignment horizontal="center" vertical="center"/>
    </xf>
    <xf numFmtId="165" fontId="18" fillId="0" borderId="1" xfId="1" applyNumberFormat="1" applyFont="1" applyFill="1" applyBorder="1" applyAlignment="1" applyProtection="1">
      <alignment horizontal="center" vertical="center"/>
    </xf>
    <xf numFmtId="10" fontId="6" fillId="15" borderId="1" xfId="1" applyNumberFormat="1" applyFont="1" applyFill="1" applyBorder="1" applyAlignment="1">
      <alignment horizontal="center" vertical="center"/>
    </xf>
    <xf numFmtId="165" fontId="6" fillId="2" borderId="1" xfId="1" applyNumberFormat="1" applyFont="1" applyFill="1" applyBorder="1" applyAlignment="1" applyProtection="1">
      <alignment horizontal="center" vertical="center"/>
    </xf>
    <xf numFmtId="9" fontId="6" fillId="2" borderId="1" xfId="1" applyFont="1" applyFill="1" applyBorder="1" applyAlignment="1" applyProtection="1">
      <alignment horizontal="center" vertical="center"/>
    </xf>
    <xf numFmtId="10" fontId="19" fillId="15" borderId="12" xfId="1" applyNumberFormat="1" applyFont="1" applyFill="1" applyBorder="1" applyAlignment="1">
      <alignment horizontal="center" vertical="center" wrapText="1"/>
    </xf>
    <xf numFmtId="10" fontId="6" fillId="15" borderId="7" xfId="1" applyNumberFormat="1" applyFont="1" applyFill="1" applyBorder="1" applyAlignment="1">
      <alignment horizontal="center" vertical="center"/>
    </xf>
    <xf numFmtId="0" fontId="6" fillId="2" borderId="1" xfId="0" applyFont="1" applyFill="1" applyBorder="1" applyAlignment="1">
      <alignment horizontal="center" vertical="center"/>
    </xf>
    <xf numFmtId="49" fontId="9" fillId="3" borderId="22" xfId="0" applyNumberFormat="1" applyFont="1" applyFill="1" applyBorder="1" applyAlignment="1">
      <alignment horizontal="center" vertical="center"/>
    </xf>
    <xf numFmtId="9" fontId="18" fillId="5" borderId="1" xfId="1" applyFont="1" applyFill="1" applyBorder="1" applyAlignment="1" applyProtection="1">
      <alignment horizontal="center" vertical="center"/>
    </xf>
    <xf numFmtId="3" fontId="18" fillId="5" borderId="1" xfId="1" applyNumberFormat="1" applyFont="1" applyFill="1" applyBorder="1" applyAlignment="1" applyProtection="1">
      <alignment horizontal="center" vertical="center"/>
    </xf>
    <xf numFmtId="3" fontId="18" fillId="5" borderId="1" xfId="0" applyNumberFormat="1" applyFont="1" applyFill="1" applyBorder="1" applyAlignment="1">
      <alignment horizontal="center" vertical="center"/>
    </xf>
    <xf numFmtId="1" fontId="18" fillId="5" borderId="1" xfId="0" applyNumberFormat="1" applyFont="1" applyFill="1" applyBorder="1" applyAlignment="1">
      <alignment horizontal="center" vertical="center"/>
    </xf>
    <xf numFmtId="0" fontId="6" fillId="5" borderId="1" xfId="0" applyFont="1" applyFill="1" applyBorder="1" applyAlignment="1">
      <alignment horizontal="center" vertical="center"/>
    </xf>
    <xf numFmtId="0" fontId="33" fillId="2" borderId="21" xfId="0" applyFont="1" applyFill="1" applyBorder="1" applyAlignment="1">
      <alignment horizontal="center" vertical="center" wrapText="1"/>
    </xf>
    <xf numFmtId="9" fontId="6" fillId="2" borderId="1" xfId="1" applyFont="1" applyFill="1" applyBorder="1" applyAlignment="1">
      <alignment horizontal="center" vertical="center"/>
    </xf>
    <xf numFmtId="9" fontId="6" fillId="2" borderId="3" xfId="1" applyFont="1" applyFill="1" applyBorder="1" applyAlignment="1">
      <alignment horizontal="center" vertical="center"/>
    </xf>
    <xf numFmtId="0" fontId="34" fillId="6" borderId="1" xfId="2" applyFont="1" applyFill="1" applyBorder="1" applyAlignment="1">
      <alignment horizontal="center" vertical="center"/>
    </xf>
    <xf numFmtId="0" fontId="21" fillId="13" borderId="3" xfId="2" applyFont="1" applyFill="1" applyBorder="1" applyAlignment="1">
      <alignment horizontal="center" vertical="center"/>
    </xf>
    <xf numFmtId="0" fontId="22" fillId="13" borderId="3" xfId="2" applyFont="1" applyFill="1" applyBorder="1" applyAlignment="1">
      <alignment horizontal="center" vertical="center" wrapText="1"/>
    </xf>
    <xf numFmtId="0" fontId="17" fillId="0" borderId="2" xfId="0" applyFont="1" applyBorder="1" applyAlignment="1">
      <alignment horizontal="center" vertical="center"/>
    </xf>
    <xf numFmtId="3" fontId="6" fillId="8" borderId="3" xfId="0" applyNumberFormat="1" applyFont="1" applyFill="1" applyBorder="1" applyAlignment="1">
      <alignment horizontal="center" vertical="center"/>
    </xf>
    <xf numFmtId="0" fontId="6" fillId="8" borderId="3" xfId="0" applyFont="1" applyFill="1" applyBorder="1" applyAlignment="1">
      <alignment horizontal="center" vertical="center"/>
    </xf>
    <xf numFmtId="0" fontId="6" fillId="6" borderId="3" xfId="0" applyFont="1" applyFill="1" applyBorder="1" applyAlignment="1">
      <alignment horizontal="center" vertical="center"/>
    </xf>
    <xf numFmtId="0" fontId="18" fillId="6" borderId="3" xfId="0" applyFont="1" applyFill="1" applyBorder="1" applyAlignment="1">
      <alignment horizontal="center" vertical="center"/>
    </xf>
    <xf numFmtId="0" fontId="18" fillId="5" borderId="3" xfId="0" applyFont="1" applyFill="1" applyBorder="1" applyAlignment="1">
      <alignment horizontal="center" vertical="center"/>
    </xf>
    <xf numFmtId="0" fontId="6" fillId="0" borderId="3" xfId="0" applyFont="1" applyBorder="1" applyAlignment="1">
      <alignment horizontal="center" vertical="center"/>
    </xf>
    <xf numFmtId="3" fontId="6" fillId="0" borderId="3" xfId="1" applyNumberFormat="1" applyFont="1" applyFill="1" applyBorder="1" applyAlignment="1" applyProtection="1">
      <alignment horizontal="center" vertical="center"/>
    </xf>
    <xf numFmtId="3" fontId="6" fillId="2" borderId="3" xfId="1" applyNumberFormat="1" applyFont="1" applyFill="1" applyBorder="1" applyAlignment="1" applyProtection="1">
      <alignment horizontal="center" vertical="center"/>
    </xf>
    <xf numFmtId="1" fontId="6" fillId="6" borderId="3" xfId="0" applyNumberFormat="1" applyFont="1" applyFill="1" applyBorder="1" applyAlignment="1">
      <alignment horizontal="center" vertical="center"/>
    </xf>
    <xf numFmtId="1" fontId="6" fillId="2" borderId="3" xfId="0" applyNumberFormat="1" applyFont="1" applyFill="1" applyBorder="1" applyAlignment="1">
      <alignment horizontal="center" vertical="center"/>
    </xf>
    <xf numFmtId="9" fontId="6" fillId="7" borderId="19" xfId="1" applyFont="1" applyFill="1" applyBorder="1" applyAlignment="1">
      <alignment horizontal="center" vertical="center"/>
    </xf>
    <xf numFmtId="1" fontId="6" fillId="12" borderId="23" xfId="1" applyNumberFormat="1" applyFont="1" applyFill="1" applyBorder="1" applyAlignment="1" applyProtection="1">
      <alignment horizontal="center" vertical="center"/>
    </xf>
    <xf numFmtId="9" fontId="19" fillId="15" borderId="24" xfId="1" applyFont="1" applyFill="1" applyBorder="1" applyAlignment="1">
      <alignment horizontal="center" vertical="center" wrapText="1"/>
    </xf>
    <xf numFmtId="3" fontId="6" fillId="16" borderId="23" xfId="1" applyNumberFormat="1" applyFont="1" applyFill="1" applyBorder="1" applyAlignment="1" applyProtection="1">
      <alignment horizontal="center" vertical="center"/>
    </xf>
    <xf numFmtId="9" fontId="6" fillId="15" borderId="24" xfId="1" applyFont="1" applyFill="1" applyBorder="1" applyAlignment="1" applyProtection="1">
      <alignment horizontal="center" vertical="center"/>
    </xf>
    <xf numFmtId="0" fontId="31" fillId="0" borderId="25" xfId="0" applyFont="1" applyBorder="1" applyAlignment="1">
      <alignment horizontal="center" vertical="center" wrapText="1"/>
    </xf>
    <xf numFmtId="0" fontId="20" fillId="0" borderId="3" xfId="0" applyFont="1" applyBorder="1" applyAlignment="1">
      <alignment horizontal="justify" vertical="top" wrapText="1"/>
    </xf>
    <xf numFmtId="0" fontId="35" fillId="0" borderId="27" xfId="0" applyFont="1" applyBorder="1" applyAlignment="1">
      <alignment horizontal="center" vertical="center"/>
    </xf>
    <xf numFmtId="0" fontId="35" fillId="2" borderId="18" xfId="0" applyFont="1" applyFill="1" applyBorder="1"/>
    <xf numFmtId="0" fontId="35" fillId="0" borderId="6" xfId="0" applyFont="1" applyBorder="1" applyAlignment="1">
      <alignment horizontal="center" vertical="center"/>
    </xf>
    <xf numFmtId="0" fontId="35" fillId="2" borderId="1" xfId="0" applyFont="1" applyFill="1" applyBorder="1"/>
    <xf numFmtId="0" fontId="35" fillId="0" borderId="31" xfId="0" applyFont="1" applyBorder="1" applyAlignment="1">
      <alignment horizontal="center" vertical="center"/>
    </xf>
    <xf numFmtId="0" fontId="35" fillId="2" borderId="30" xfId="0" applyFont="1" applyFill="1" applyBorder="1"/>
    <xf numFmtId="3" fontId="35" fillId="8" borderId="18" xfId="0" applyNumberFormat="1" applyFont="1" applyFill="1" applyBorder="1" applyAlignment="1">
      <alignment horizontal="center" vertical="center"/>
    </xf>
    <xf numFmtId="0" fontId="35" fillId="8" borderId="18" xfId="0" applyFont="1" applyFill="1" applyBorder="1" applyAlignment="1">
      <alignment horizontal="center" vertical="center"/>
    </xf>
    <xf numFmtId="0" fontId="35" fillId="17" borderId="18" xfId="0" applyFont="1" applyFill="1" applyBorder="1"/>
    <xf numFmtId="0" fontId="36" fillId="17" borderId="18" xfId="0" applyFont="1" applyFill="1" applyBorder="1"/>
    <xf numFmtId="1" fontId="35" fillId="6" borderId="3" xfId="0" applyNumberFormat="1" applyFont="1" applyFill="1" applyBorder="1" applyAlignment="1">
      <alignment horizontal="center" vertical="center"/>
    </xf>
    <xf numFmtId="10" fontId="35" fillId="2" borderId="18" xfId="0" applyNumberFormat="1" applyFont="1" applyFill="1" applyBorder="1"/>
    <xf numFmtId="9" fontId="35" fillId="7" borderId="19" xfId="1" applyFont="1" applyFill="1" applyBorder="1" applyAlignment="1">
      <alignment horizontal="center" vertical="center"/>
    </xf>
    <xf numFmtId="3" fontId="35" fillId="8" borderId="1" xfId="0" applyNumberFormat="1" applyFont="1" applyFill="1" applyBorder="1" applyAlignment="1">
      <alignment horizontal="center" vertical="center"/>
    </xf>
    <xf numFmtId="0" fontId="35" fillId="8" borderId="1" xfId="0" applyFont="1" applyFill="1" applyBorder="1" applyAlignment="1">
      <alignment horizontal="center" vertical="center"/>
    </xf>
    <xf numFmtId="0" fontId="35" fillId="17" borderId="1" xfId="0" applyFont="1" applyFill="1" applyBorder="1"/>
    <xf numFmtId="0" fontId="36" fillId="17" borderId="1" xfId="0" applyFont="1" applyFill="1" applyBorder="1"/>
    <xf numFmtId="10" fontId="35" fillId="2" borderId="1" xfId="0" applyNumberFormat="1" applyFont="1" applyFill="1" applyBorder="1"/>
    <xf numFmtId="3" fontId="35" fillId="8" borderId="30" xfId="0" applyNumberFormat="1" applyFont="1" applyFill="1" applyBorder="1" applyAlignment="1">
      <alignment horizontal="center" vertical="center"/>
    </xf>
    <xf numFmtId="0" fontId="35" fillId="8" borderId="30" xfId="0" applyFont="1" applyFill="1" applyBorder="1" applyAlignment="1">
      <alignment horizontal="center" vertical="center"/>
    </xf>
    <xf numFmtId="0" fontId="35" fillId="17" borderId="30" xfId="0" applyFont="1" applyFill="1" applyBorder="1"/>
    <xf numFmtId="0" fontId="36" fillId="17" borderId="30" xfId="0" applyFont="1" applyFill="1" applyBorder="1"/>
    <xf numFmtId="10" fontId="35" fillId="2" borderId="30" xfId="0" applyNumberFormat="1" applyFont="1" applyFill="1" applyBorder="1"/>
    <xf numFmtId="1" fontId="35" fillId="6" borderId="25" xfId="0" applyNumberFormat="1" applyFont="1" applyFill="1" applyBorder="1" applyAlignment="1">
      <alignment horizontal="center" vertical="center"/>
    </xf>
    <xf numFmtId="9" fontId="35" fillId="7" borderId="32" xfId="1" applyFont="1" applyFill="1" applyBorder="1" applyAlignment="1">
      <alignment horizontal="center" vertical="center"/>
    </xf>
    <xf numFmtId="1" fontId="6" fillId="12" borderId="26" xfId="1" applyNumberFormat="1" applyFont="1" applyFill="1" applyBorder="1" applyAlignment="1" applyProtection="1">
      <alignment horizontal="center" vertical="center"/>
    </xf>
    <xf numFmtId="9" fontId="19" fillId="15" borderId="33" xfId="1" applyFont="1" applyFill="1" applyBorder="1" applyAlignment="1">
      <alignment horizontal="center" vertical="center" wrapText="1"/>
    </xf>
    <xf numFmtId="1" fontId="35" fillId="6" borderId="30" xfId="0" applyNumberFormat="1" applyFont="1" applyFill="1" applyBorder="1" applyAlignment="1">
      <alignment horizontal="center" vertical="center"/>
    </xf>
    <xf numFmtId="9" fontId="35" fillId="7" borderId="34" xfId="1" applyFont="1" applyFill="1" applyBorder="1" applyAlignment="1">
      <alignment horizontal="center" vertical="center"/>
    </xf>
    <xf numFmtId="1" fontId="6" fillId="12" borderId="35" xfId="1" applyNumberFormat="1" applyFont="1" applyFill="1" applyBorder="1" applyAlignment="1" applyProtection="1">
      <alignment horizontal="center" vertical="center"/>
    </xf>
    <xf numFmtId="9" fontId="19" fillId="15" borderId="13" xfId="1" applyFont="1" applyFill="1" applyBorder="1" applyAlignment="1">
      <alignment horizontal="center" vertical="center" wrapText="1"/>
    </xf>
    <xf numFmtId="1" fontId="6" fillId="6" borderId="16" xfId="1" applyNumberFormat="1" applyFont="1" applyFill="1" applyBorder="1" applyAlignment="1" applyProtection="1">
      <alignment horizontal="center" vertical="center"/>
    </xf>
    <xf numFmtId="9" fontId="35" fillId="10" borderId="18" xfId="1" applyFont="1" applyFill="1" applyBorder="1" applyAlignment="1" applyProtection="1">
      <alignment horizontal="center" vertical="center"/>
    </xf>
    <xf numFmtId="9" fontId="35" fillId="10" borderId="1" xfId="1" applyFont="1" applyFill="1" applyBorder="1" applyAlignment="1" applyProtection="1">
      <alignment horizontal="center" vertical="center"/>
    </xf>
    <xf numFmtId="9" fontId="35" fillId="10" borderId="30" xfId="1" applyFont="1" applyFill="1" applyBorder="1" applyAlignment="1" applyProtection="1">
      <alignment horizontal="center" vertical="center"/>
    </xf>
    <xf numFmtId="9" fontId="6" fillId="10" borderId="3" xfId="1" applyFont="1" applyFill="1" applyBorder="1" applyAlignment="1">
      <alignment horizontal="center" vertical="center"/>
    </xf>
    <xf numFmtId="3" fontId="35" fillId="10" borderId="1" xfId="0" applyNumberFormat="1" applyFont="1" applyFill="1" applyBorder="1" applyAlignment="1">
      <alignment horizontal="center" vertical="center"/>
    </xf>
    <xf numFmtId="0" fontId="35" fillId="2" borderId="18" xfId="0" applyFont="1" applyFill="1" applyBorder="1" applyAlignment="1">
      <alignment vertical="center"/>
    </xf>
    <xf numFmtId="0" fontId="35" fillId="2" borderId="1" xfId="0" applyFont="1" applyFill="1" applyBorder="1" applyAlignment="1">
      <alignment vertical="center"/>
    </xf>
    <xf numFmtId="0" fontId="35" fillId="2" borderId="30" xfId="0" applyFont="1" applyFill="1" applyBorder="1" applyAlignment="1">
      <alignment vertical="center"/>
    </xf>
    <xf numFmtId="3" fontId="18" fillId="2" borderId="1" xfId="1" applyNumberFormat="1" applyFont="1" applyFill="1" applyBorder="1" applyAlignment="1" applyProtection="1">
      <alignment horizontal="center" vertical="center"/>
    </xf>
    <xf numFmtId="0" fontId="6" fillId="2" borderId="3" xfId="0" applyFont="1" applyFill="1" applyBorder="1" applyAlignment="1">
      <alignment horizontal="center" vertical="center"/>
    </xf>
    <xf numFmtId="0" fontId="17" fillId="2"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37" fillId="2" borderId="1" xfId="0" applyFont="1" applyFill="1" applyBorder="1" applyAlignment="1">
      <alignment horizontal="center" vertical="center" wrapText="1"/>
    </xf>
    <xf numFmtId="0" fontId="37" fillId="2" borderId="3" xfId="0" applyFont="1" applyFill="1" applyBorder="1" applyAlignment="1">
      <alignment horizontal="center" vertical="center" wrapText="1"/>
    </xf>
    <xf numFmtId="0" fontId="17" fillId="18" borderId="1" xfId="0" applyFont="1" applyFill="1" applyBorder="1" applyAlignment="1">
      <alignment horizontal="left" vertical="center" wrapText="1"/>
    </xf>
    <xf numFmtId="0" fontId="18" fillId="0" borderId="3" xfId="0" applyFont="1" applyBorder="1" applyAlignment="1">
      <alignment horizontal="justify" vertical="top" wrapText="1"/>
    </xf>
    <xf numFmtId="49" fontId="0" fillId="2" borderId="1" xfId="0" applyNumberFormat="1" applyFill="1" applyBorder="1" applyAlignment="1">
      <alignment horizont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49" fontId="2" fillId="2" borderId="15" xfId="0" applyNumberFormat="1" applyFont="1" applyFill="1" applyBorder="1" applyAlignment="1">
      <alignment horizontal="center" vertical="center" wrapText="1"/>
    </xf>
    <xf numFmtId="49" fontId="2" fillId="2" borderId="14" xfId="0" applyNumberFormat="1" applyFont="1" applyFill="1" applyBorder="1" applyAlignment="1">
      <alignment horizontal="center" vertical="center" wrapText="1"/>
    </xf>
    <xf numFmtId="49" fontId="4" fillId="2" borderId="15" xfId="0" applyNumberFormat="1" applyFont="1" applyFill="1" applyBorder="1" applyAlignment="1">
      <alignment horizontal="center" vertical="center"/>
    </xf>
    <xf numFmtId="49" fontId="4" fillId="2" borderId="14"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49" fontId="4" fillId="2" borderId="8" xfId="0" applyNumberFormat="1" applyFont="1" applyFill="1" applyBorder="1" applyAlignment="1">
      <alignment horizontal="center" vertical="center"/>
    </xf>
    <xf numFmtId="0" fontId="16" fillId="5" borderId="5" xfId="2" applyFont="1" applyFill="1" applyBorder="1" applyAlignment="1">
      <alignment horizontal="center" vertical="center" wrapText="1"/>
    </xf>
    <xf numFmtId="0" fontId="16" fillId="5" borderId="4" xfId="2"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11" borderId="3" xfId="2" applyFont="1" applyFill="1" applyBorder="1" applyAlignment="1">
      <alignment horizontal="center" vertical="center" wrapText="1"/>
    </xf>
    <xf numFmtId="0" fontId="16" fillId="11" borderId="5" xfId="2" applyFont="1" applyFill="1" applyBorder="1" applyAlignment="1">
      <alignment horizontal="center" vertical="center" wrapText="1"/>
    </xf>
    <xf numFmtId="0" fontId="16" fillId="11" borderId="4" xfId="2"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6" fillId="11" borderId="4" xfId="0" applyFont="1" applyFill="1" applyBorder="1" applyAlignment="1">
      <alignment horizontal="center" vertical="center" wrapText="1"/>
    </xf>
    <xf numFmtId="0" fontId="16" fillId="9" borderId="3" xfId="2" applyFont="1" applyFill="1" applyBorder="1" applyAlignment="1">
      <alignment horizontal="center" vertical="center" wrapText="1"/>
    </xf>
    <xf numFmtId="0" fontId="16" fillId="9" borderId="5" xfId="2" applyFont="1" applyFill="1" applyBorder="1" applyAlignment="1">
      <alignment horizontal="center" vertical="center" wrapText="1"/>
    </xf>
    <xf numFmtId="0" fontId="16" fillId="9" borderId="4" xfId="2" applyFont="1" applyFill="1" applyBorder="1" applyAlignment="1">
      <alignment horizontal="center" vertical="center" wrapText="1"/>
    </xf>
    <xf numFmtId="0" fontId="16" fillId="9" borderId="3" xfId="0" applyFont="1" applyFill="1" applyBorder="1" applyAlignment="1">
      <alignment horizontal="center" vertical="center" wrapText="1"/>
    </xf>
    <xf numFmtId="0" fontId="16" fillId="9" borderId="5" xfId="0" applyFont="1" applyFill="1" applyBorder="1" applyAlignment="1">
      <alignment horizontal="center" vertical="center" wrapText="1"/>
    </xf>
    <xf numFmtId="0" fontId="16" fillId="9" borderId="4" xfId="0" applyFont="1" applyFill="1" applyBorder="1" applyAlignment="1">
      <alignment horizontal="center" vertical="center" wrapText="1"/>
    </xf>
    <xf numFmtId="49" fontId="1" fillId="2" borderId="0" xfId="0" applyNumberFormat="1" applyFont="1" applyFill="1" applyAlignment="1">
      <alignment horizontal="left" vertical="center" wrapText="1"/>
    </xf>
    <xf numFmtId="0" fontId="6" fillId="2" borderId="1" xfId="0" applyFont="1" applyFill="1" applyBorder="1" applyAlignment="1">
      <alignment horizontal="center" vertical="center"/>
    </xf>
    <xf numFmtId="0" fontId="28" fillId="0" borderId="1" xfId="0" applyFont="1" applyBorder="1" applyAlignment="1">
      <alignment horizontal="center" vertical="center"/>
    </xf>
    <xf numFmtId="0" fontId="19" fillId="0" borderId="1" xfId="0" applyFont="1" applyBorder="1" applyAlignment="1">
      <alignment horizontal="center" vertical="center" wrapText="1" readingOrder="1"/>
    </xf>
    <xf numFmtId="0" fontId="29" fillId="0" borderId="1" xfId="0" applyFont="1" applyBorder="1" applyAlignment="1">
      <alignment horizontal="left" vertical="center" wrapText="1"/>
    </xf>
    <xf numFmtId="0" fontId="34" fillId="6" borderId="26" xfId="2" applyFont="1" applyFill="1" applyBorder="1" applyAlignment="1">
      <alignment horizontal="center" vertical="center"/>
    </xf>
    <xf numFmtId="0" fontId="34" fillId="6" borderId="28" xfId="2" applyFont="1" applyFill="1" applyBorder="1" applyAlignment="1">
      <alignment horizontal="center" vertical="center"/>
    </xf>
    <xf numFmtId="0" fontId="34" fillId="6" borderId="29" xfId="2" applyFont="1" applyFill="1" applyBorder="1" applyAlignment="1">
      <alignment horizontal="center" vertical="center"/>
    </xf>
    <xf numFmtId="0" fontId="34" fillId="6" borderId="25" xfId="2" applyFont="1" applyFill="1" applyBorder="1" applyAlignment="1">
      <alignment horizontal="center" vertical="center" wrapText="1"/>
    </xf>
    <xf numFmtId="0" fontId="34" fillId="6" borderId="5" xfId="2" applyFont="1" applyFill="1" applyBorder="1" applyAlignment="1">
      <alignment horizontal="center" vertical="center" wrapText="1"/>
    </xf>
    <xf numFmtId="0" fontId="34" fillId="6" borderId="17" xfId="2" applyFont="1" applyFill="1" applyBorder="1" applyAlignment="1">
      <alignment horizontal="center" vertical="center" wrapText="1"/>
    </xf>
    <xf numFmtId="0" fontId="35" fillId="2" borderId="26" xfId="0" applyFont="1" applyFill="1" applyBorder="1" applyAlignment="1">
      <alignment horizontal="center" wrapText="1"/>
    </xf>
    <xf numFmtId="0" fontId="35" fillId="2" borderId="28" xfId="0" applyFont="1" applyFill="1" applyBorder="1" applyAlignment="1">
      <alignment horizontal="center"/>
    </xf>
    <xf numFmtId="0" fontId="35" fillId="2" borderId="29" xfId="0" applyFont="1" applyFill="1" applyBorder="1" applyAlignment="1">
      <alignment horizontal="center"/>
    </xf>
    <xf numFmtId="49" fontId="1" fillId="2" borderId="0" xfId="0" applyNumberFormat="1" applyFont="1" applyFill="1" applyAlignment="1">
      <alignment horizontal="left" vertical="center"/>
    </xf>
    <xf numFmtId="0" fontId="17" fillId="0" borderId="1" xfId="0" applyFont="1" applyFill="1" applyBorder="1" applyAlignment="1">
      <alignment horizontal="justify" vertical="center" wrapText="1"/>
    </xf>
    <xf numFmtId="0" fontId="17" fillId="0" borderId="1"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35" fillId="0" borderId="18" xfId="0" applyFont="1" applyFill="1" applyBorder="1" applyAlignment="1">
      <alignment horizontal="left" vertical="center"/>
    </xf>
    <xf numFmtId="0" fontId="35" fillId="0" borderId="1" xfId="0" applyFont="1" applyFill="1" applyBorder="1" applyAlignment="1">
      <alignment horizontal="left" vertical="center"/>
    </xf>
    <xf numFmtId="0" fontId="35" fillId="0" borderId="30" xfId="0" applyFont="1" applyFill="1" applyBorder="1" applyAlignment="1">
      <alignment horizontal="left" vertical="center"/>
    </xf>
    <xf numFmtId="164" fontId="14" fillId="19" borderId="5" xfId="0" applyNumberFormat="1" applyFont="1" applyFill="1" applyBorder="1" applyAlignment="1">
      <alignment horizontal="center" vertical="center" wrapText="1"/>
    </xf>
    <xf numFmtId="164" fontId="14" fillId="19" borderId="3" xfId="0" applyNumberFormat="1" applyFont="1" applyFill="1" applyBorder="1" applyAlignment="1">
      <alignment horizontal="center" vertical="center" wrapText="1"/>
    </xf>
    <xf numFmtId="164" fontId="14" fillId="19" borderId="19" xfId="0" applyNumberFormat="1" applyFont="1" applyFill="1" applyBorder="1" applyAlignment="1">
      <alignment horizontal="center" vertical="center" wrapText="1"/>
    </xf>
    <xf numFmtId="168" fontId="6" fillId="2" borderId="3" xfId="3" applyNumberFormat="1" applyFont="1" applyFill="1" applyBorder="1" applyAlignment="1" applyProtection="1">
      <alignment horizontal="center" vertical="center"/>
    </xf>
    <xf numFmtId="0" fontId="6" fillId="2" borderId="3" xfId="1" applyNumberFormat="1" applyFont="1" applyFill="1" applyBorder="1" applyAlignment="1" applyProtection="1">
      <alignment horizontal="center" vertical="center"/>
    </xf>
    <xf numFmtId="168" fontId="6" fillId="2" borderId="5" xfId="3" applyNumberFormat="1" applyFont="1" applyFill="1" applyBorder="1" applyAlignment="1" applyProtection="1">
      <alignment horizontal="center" vertical="center"/>
    </xf>
    <xf numFmtId="0" fontId="6" fillId="2" borderId="5" xfId="1" applyNumberFormat="1" applyFont="1" applyFill="1" applyBorder="1" applyAlignment="1" applyProtection="1">
      <alignment horizontal="center" vertical="center"/>
    </xf>
    <xf numFmtId="0" fontId="6" fillId="2" borderId="4" xfId="1" applyNumberFormat="1" applyFont="1" applyFill="1" applyBorder="1" applyAlignment="1" applyProtection="1">
      <alignment horizontal="center" vertical="center"/>
    </xf>
    <xf numFmtId="1" fontId="6" fillId="2" borderId="3" xfId="1" applyNumberFormat="1" applyFont="1" applyFill="1" applyBorder="1" applyAlignment="1" applyProtection="1">
      <alignment horizontal="center" vertical="center"/>
    </xf>
    <xf numFmtId="1" fontId="6" fillId="2" borderId="5" xfId="1" applyNumberFormat="1" applyFont="1" applyFill="1" applyBorder="1" applyAlignment="1" applyProtection="1">
      <alignment horizontal="center" vertical="center"/>
    </xf>
    <xf numFmtId="168" fontId="6" fillId="2" borderId="4" xfId="3" applyNumberFormat="1" applyFont="1" applyFill="1" applyBorder="1" applyAlignment="1" applyProtection="1">
      <alignment horizontal="center" vertical="center"/>
    </xf>
    <xf numFmtId="1" fontId="6" fillId="2" borderId="4" xfId="1" applyNumberFormat="1" applyFont="1" applyFill="1" applyBorder="1" applyAlignment="1" applyProtection="1">
      <alignment horizontal="center" vertical="center"/>
    </xf>
    <xf numFmtId="168" fontId="6" fillId="2" borderId="3" xfId="3" applyNumberFormat="1" applyFont="1" applyFill="1" applyBorder="1" applyAlignment="1">
      <alignment horizontal="center" vertical="center"/>
    </xf>
    <xf numFmtId="1" fontId="6" fillId="2" borderId="3" xfId="0" applyNumberFormat="1" applyFont="1" applyFill="1" applyBorder="1" applyAlignment="1">
      <alignment horizontal="center" vertical="center"/>
    </xf>
    <xf numFmtId="168" fontId="6" fillId="2" borderId="5" xfId="3" applyNumberFormat="1" applyFont="1" applyFill="1" applyBorder="1" applyAlignment="1">
      <alignment horizontal="center" vertical="center"/>
    </xf>
    <xf numFmtId="1" fontId="6" fillId="2" borderId="5" xfId="0" applyNumberFormat="1" applyFont="1" applyFill="1" applyBorder="1" applyAlignment="1">
      <alignment horizontal="center" vertical="center"/>
    </xf>
    <xf numFmtId="168" fontId="6" fillId="2" borderId="4" xfId="3" applyNumberFormat="1" applyFont="1" applyFill="1" applyBorder="1" applyAlignment="1">
      <alignment horizontal="center" vertical="center"/>
    </xf>
    <xf numFmtId="1" fontId="6" fillId="2" borderId="4" xfId="0" applyNumberFormat="1" applyFont="1" applyFill="1" applyBorder="1" applyAlignment="1">
      <alignment horizontal="center" vertical="center"/>
    </xf>
    <xf numFmtId="168" fontId="6" fillId="2" borderId="7" xfId="3" applyNumberFormat="1" applyFont="1" applyFill="1" applyBorder="1" applyAlignment="1">
      <alignment horizontal="center" vertical="center"/>
    </xf>
    <xf numFmtId="1" fontId="6" fillId="2" borderId="7" xfId="0" applyNumberFormat="1" applyFont="1" applyFill="1" applyBorder="1" applyAlignment="1">
      <alignment horizontal="center" vertical="center"/>
    </xf>
    <xf numFmtId="1" fontId="6" fillId="2" borderId="19" xfId="0" applyNumberFormat="1" applyFont="1" applyFill="1" applyBorder="1" applyAlignment="1">
      <alignment horizontal="center" vertical="center"/>
    </xf>
    <xf numFmtId="1" fontId="35" fillId="2" borderId="25" xfId="0" applyNumberFormat="1" applyFont="1" applyFill="1" applyBorder="1" applyAlignment="1">
      <alignment horizontal="center" vertical="center"/>
    </xf>
    <xf numFmtId="1" fontId="35" fillId="2" borderId="5" xfId="0" applyNumberFormat="1" applyFont="1" applyFill="1" applyBorder="1" applyAlignment="1">
      <alignment horizontal="center" vertical="center"/>
    </xf>
    <xf numFmtId="1" fontId="35" fillId="2" borderId="17" xfId="0" applyNumberFormat="1" applyFont="1" applyFill="1" applyBorder="1" applyAlignment="1">
      <alignment horizontal="center" vertical="center"/>
    </xf>
  </cellXfs>
  <cellStyles count="4">
    <cellStyle name="Millares" xfId="3" builtinId="3"/>
    <cellStyle name="Normal" xfId="0" builtinId="0"/>
    <cellStyle name="Normal_Hoja2" xfId="2" xr:uid="{00000000-0005-0000-0000-000001000000}"/>
    <cellStyle name="Porcentaje" xfId="1" builtinId="5"/>
  </cellStyles>
  <dxfs count="13">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1389817</xdr:colOff>
      <xdr:row>4</xdr:row>
      <xdr:rowOff>153952</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2"/>
  <sheetViews>
    <sheetView tabSelected="1" zoomScale="64" zoomScaleNormal="64" workbookViewId="0">
      <pane xSplit="4" ySplit="7" topLeftCell="E8" activePane="bottomRight" state="frozen"/>
      <selection pane="topRight" activeCell="E1" sqref="E1"/>
      <selection pane="bottomLeft" activeCell="A8" sqref="A8"/>
      <selection pane="bottomRight" activeCell="R27" sqref="R27"/>
    </sheetView>
  </sheetViews>
  <sheetFormatPr baseColWidth="10" defaultRowHeight="15.5" x14ac:dyDescent="0.35"/>
  <cols>
    <col min="1" max="1" width="20.83203125" customWidth="1"/>
    <col min="2" max="2" width="21.5" bestFit="1" customWidth="1"/>
    <col min="3" max="3" width="11.5" bestFit="1" customWidth="1"/>
    <col min="4" max="4" width="35" customWidth="1"/>
    <col min="5" max="5" width="8.5" customWidth="1"/>
    <col min="6" max="6" width="7.33203125" customWidth="1"/>
    <col min="7" max="7" width="9.58203125" customWidth="1"/>
    <col min="8" max="9" width="8.75" customWidth="1"/>
    <col min="10" max="10" width="7.33203125" customWidth="1"/>
    <col min="11" max="14" width="9.08203125" customWidth="1"/>
    <col min="15" max="15" width="7.58203125" customWidth="1"/>
    <col min="16" max="16" width="5.5" customWidth="1"/>
    <col min="17" max="17" width="6" customWidth="1"/>
    <col min="18" max="18" width="5.5" customWidth="1"/>
    <col min="19" max="19" width="4.33203125" customWidth="1"/>
    <col min="20" max="20" width="4.58203125" customWidth="1"/>
    <col min="21" max="21" width="4.5" customWidth="1"/>
    <col min="22" max="23" width="11" customWidth="1"/>
    <col min="24" max="29" width="6.25" customWidth="1"/>
    <col min="30" max="30" width="11" customWidth="1"/>
    <col min="31" max="31" width="17.33203125" customWidth="1"/>
    <col min="32" max="32" width="20.75" customWidth="1"/>
    <col min="33" max="33" width="11" customWidth="1"/>
    <col min="34" max="34" width="15.08203125" customWidth="1"/>
    <col min="35" max="35" width="11" customWidth="1"/>
    <col min="36" max="36" width="18.33203125" customWidth="1"/>
    <col min="37" max="37" width="11" customWidth="1"/>
    <col min="38" max="38" width="16.83203125" customWidth="1"/>
    <col min="39" max="39" width="11" customWidth="1"/>
    <col min="40" max="40" width="94.83203125" customWidth="1"/>
  </cols>
  <sheetData>
    <row r="1" spans="1:40" x14ac:dyDescent="0.35">
      <c r="A1" s="201"/>
      <c r="B1" s="202" t="s">
        <v>110</v>
      </c>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c r="AC1" s="202"/>
      <c r="AD1" s="202"/>
      <c r="AE1" s="202"/>
      <c r="AF1" s="202"/>
      <c r="AG1" s="202"/>
      <c r="AH1" s="202"/>
      <c r="AI1" s="202"/>
      <c r="AJ1" s="202"/>
      <c r="AK1" s="202"/>
      <c r="AL1" s="202"/>
      <c r="AM1" s="202"/>
      <c r="AN1" s="1" t="s">
        <v>0</v>
      </c>
    </row>
    <row r="2" spans="1:40" ht="36" customHeight="1" x14ac:dyDescent="0.35">
      <c r="A2" s="201"/>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1" t="s">
        <v>1</v>
      </c>
    </row>
    <row r="3" spans="1:40" ht="15" customHeight="1" x14ac:dyDescent="0.35">
      <c r="A3" s="201"/>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1" t="s">
        <v>2</v>
      </c>
    </row>
    <row r="4" spans="1:40" ht="27" customHeight="1" x14ac:dyDescent="0.35">
      <c r="A4" s="201"/>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c r="AD4" s="202"/>
      <c r="AE4" s="202"/>
      <c r="AF4" s="202"/>
      <c r="AG4" s="202"/>
      <c r="AH4" s="202"/>
      <c r="AI4" s="202"/>
      <c r="AJ4" s="202"/>
      <c r="AK4" s="202"/>
      <c r="AL4" s="202"/>
      <c r="AM4" s="202"/>
      <c r="AN4" s="1" t="s">
        <v>3</v>
      </c>
    </row>
    <row r="5" spans="1:40" ht="29.15" customHeight="1" thickBot="1" x14ac:dyDescent="0.4">
      <c r="A5" s="2"/>
      <c r="B5" s="3"/>
      <c r="C5" s="3"/>
      <c r="D5" s="3"/>
      <c r="E5" s="4"/>
      <c r="F5" s="3"/>
      <c r="G5" s="3"/>
      <c r="H5" s="3"/>
      <c r="I5" s="3"/>
      <c r="J5" s="3"/>
      <c r="K5" s="5"/>
      <c r="L5" s="5"/>
      <c r="M5" s="5"/>
      <c r="N5" s="5"/>
      <c r="O5" s="60"/>
      <c r="P5" s="5"/>
      <c r="Q5" s="5"/>
      <c r="R5" s="5"/>
      <c r="S5" s="5"/>
      <c r="T5" s="5"/>
      <c r="U5" s="5"/>
      <c r="V5" s="5"/>
      <c r="W5" s="6"/>
      <c r="X5" s="7"/>
      <c r="Y5" s="7"/>
      <c r="Z5" s="7"/>
      <c r="AA5" s="7"/>
      <c r="AB5" s="7"/>
      <c r="AC5" s="7"/>
      <c r="AD5" s="7"/>
      <c r="AE5" s="7"/>
      <c r="AF5" s="7"/>
      <c r="AG5" s="7"/>
      <c r="AH5" s="7"/>
      <c r="AI5" s="7"/>
      <c r="AJ5" s="5"/>
      <c r="AK5" s="8"/>
      <c r="AL5" s="6"/>
      <c r="AM5" s="9"/>
      <c r="AN5" s="10"/>
    </row>
    <row r="6" spans="1:40" ht="39.75" customHeight="1" x14ac:dyDescent="0.35">
      <c r="A6" s="13"/>
      <c r="B6" s="14"/>
      <c r="C6" s="15"/>
      <c r="D6" s="15"/>
      <c r="E6" s="15"/>
      <c r="F6" s="16"/>
      <c r="G6" s="16"/>
      <c r="H6" s="16"/>
      <c r="I6" s="16"/>
      <c r="J6" s="16"/>
      <c r="K6" s="103"/>
      <c r="L6" s="16"/>
      <c r="M6" s="107"/>
      <c r="N6" s="123"/>
      <c r="O6" s="204" t="s">
        <v>101</v>
      </c>
      <c r="P6" s="210"/>
      <c r="Q6" s="210"/>
      <c r="R6" s="210"/>
      <c r="S6" s="210"/>
      <c r="T6" s="210"/>
      <c r="U6" s="210"/>
      <c r="V6" s="210"/>
      <c r="W6" s="209"/>
      <c r="X6" s="203" t="s">
        <v>104</v>
      </c>
      <c r="Y6" s="203"/>
      <c r="Z6" s="203"/>
      <c r="AA6" s="203"/>
      <c r="AB6" s="203"/>
      <c r="AC6" s="203"/>
      <c r="AD6" s="203"/>
      <c r="AE6" s="204"/>
      <c r="AF6" s="204"/>
      <c r="AG6" s="204"/>
      <c r="AH6" s="204"/>
      <c r="AI6" s="205" t="s">
        <v>4</v>
      </c>
      <c r="AJ6" s="206"/>
      <c r="AK6" s="207" t="s">
        <v>5</v>
      </c>
      <c r="AL6" s="208"/>
      <c r="AM6" s="209" t="s">
        <v>6</v>
      </c>
      <c r="AN6" s="203"/>
    </row>
    <row r="7" spans="1:40" ht="58" customHeight="1" x14ac:dyDescent="0.35">
      <c r="A7" s="17" t="s">
        <v>7</v>
      </c>
      <c r="B7" s="17" t="s">
        <v>8</v>
      </c>
      <c r="C7" s="17" t="s">
        <v>9</v>
      </c>
      <c r="D7" s="17" t="s">
        <v>10</v>
      </c>
      <c r="E7" s="17" t="s">
        <v>11</v>
      </c>
      <c r="F7" s="17" t="s">
        <v>12</v>
      </c>
      <c r="G7" s="17" t="s">
        <v>13</v>
      </c>
      <c r="H7" s="17" t="s">
        <v>90</v>
      </c>
      <c r="I7" s="17" t="s">
        <v>91</v>
      </c>
      <c r="J7" s="17" t="s">
        <v>14</v>
      </c>
      <c r="K7" s="104" t="s">
        <v>88</v>
      </c>
      <c r="L7" s="17" t="s">
        <v>97</v>
      </c>
      <c r="M7" s="108" t="s">
        <v>98</v>
      </c>
      <c r="N7" s="108" t="s">
        <v>103</v>
      </c>
      <c r="O7" s="109" t="s">
        <v>102</v>
      </c>
      <c r="P7" s="18" t="s">
        <v>15</v>
      </c>
      <c r="Q7" s="18" t="s">
        <v>16</v>
      </c>
      <c r="R7" s="18" t="s">
        <v>17</v>
      </c>
      <c r="S7" s="18" t="s">
        <v>18</v>
      </c>
      <c r="T7" s="18" t="s">
        <v>19</v>
      </c>
      <c r="U7" s="18" t="s">
        <v>20</v>
      </c>
      <c r="V7" s="18" t="s">
        <v>21</v>
      </c>
      <c r="W7" s="19" t="s">
        <v>22</v>
      </c>
      <c r="X7" s="20" t="s">
        <v>23</v>
      </c>
      <c r="Y7" s="20" t="s">
        <v>24</v>
      </c>
      <c r="Z7" s="20" t="s">
        <v>25</v>
      </c>
      <c r="AA7" s="20" t="s">
        <v>26</v>
      </c>
      <c r="AB7" s="20" t="s">
        <v>27</v>
      </c>
      <c r="AC7" s="20" t="s">
        <v>28</v>
      </c>
      <c r="AD7" s="18" t="s">
        <v>29</v>
      </c>
      <c r="AE7" s="248" t="s">
        <v>141</v>
      </c>
      <c r="AF7" s="249" t="s">
        <v>142</v>
      </c>
      <c r="AG7" s="250" t="s">
        <v>143</v>
      </c>
      <c r="AH7" s="73" t="s">
        <v>30</v>
      </c>
      <c r="AI7" s="80" t="s">
        <v>31</v>
      </c>
      <c r="AJ7" s="81" t="s">
        <v>32</v>
      </c>
      <c r="AK7" s="80" t="s">
        <v>89</v>
      </c>
      <c r="AL7" s="81" t="s">
        <v>33</v>
      </c>
      <c r="AM7" s="79" t="s">
        <v>34</v>
      </c>
      <c r="AN7" s="110" t="s">
        <v>35</v>
      </c>
    </row>
    <row r="8" spans="1:40" ht="85" customHeight="1" x14ac:dyDescent="0.35">
      <c r="A8" s="211">
        <v>200402</v>
      </c>
      <c r="B8" s="213" t="s">
        <v>36</v>
      </c>
      <c r="C8" s="195" t="s">
        <v>37</v>
      </c>
      <c r="D8" s="242" t="s">
        <v>38</v>
      </c>
      <c r="E8" s="21" t="s">
        <v>39</v>
      </c>
      <c r="F8" s="98">
        <v>1</v>
      </c>
      <c r="G8" s="70" t="s">
        <v>40</v>
      </c>
      <c r="H8" s="62">
        <v>0.18</v>
      </c>
      <c r="I8" s="62">
        <v>0.18</v>
      </c>
      <c r="J8" s="62">
        <v>0.35</v>
      </c>
      <c r="K8" s="24">
        <v>0.35</v>
      </c>
      <c r="L8" s="105">
        <v>0.24</v>
      </c>
      <c r="M8" s="106">
        <v>0.24</v>
      </c>
      <c r="N8" s="106">
        <v>1</v>
      </c>
      <c r="O8" s="124">
        <v>0</v>
      </c>
      <c r="P8" s="72">
        <v>5.0000000000000001E-3</v>
      </c>
      <c r="Q8" s="118">
        <v>0</v>
      </c>
      <c r="R8" s="72">
        <v>5.0000000000000001E-3</v>
      </c>
      <c r="S8" s="116"/>
      <c r="T8" s="72"/>
      <c r="U8" s="118"/>
      <c r="V8" s="91">
        <f>(P8+Q8+R8+S8+T8+U8)</f>
        <v>0.01</v>
      </c>
      <c r="W8" s="117" t="e">
        <f>(V8/O8)/4</f>
        <v>#DIV/0!</v>
      </c>
      <c r="X8" s="58"/>
      <c r="Y8" s="58"/>
      <c r="Z8" s="58"/>
      <c r="AA8" s="72"/>
      <c r="AB8" s="58"/>
      <c r="AC8" s="59"/>
      <c r="AD8" s="91">
        <f>SUM(X8:AC8)</f>
        <v>0</v>
      </c>
      <c r="AE8" s="251">
        <v>3645000000</v>
      </c>
      <c r="AF8" s="251">
        <v>294762108</v>
      </c>
      <c r="AG8" s="252">
        <v>8</v>
      </c>
      <c r="AH8" s="121" t="e">
        <f>AD8/O8</f>
        <v>#DIV/0!</v>
      </c>
      <c r="AI8" s="115">
        <f>AD8+V8</f>
        <v>0.01</v>
      </c>
      <c r="AJ8" s="120" t="e">
        <f>AI8/O8</f>
        <v>#DIV/0!</v>
      </c>
      <c r="AK8" s="89">
        <f>(I8+K8+M8+N8+V8+AD8)</f>
        <v>1.78</v>
      </c>
      <c r="AL8" s="87">
        <f>AK8/F8</f>
        <v>1.78</v>
      </c>
      <c r="AM8" s="88" t="s">
        <v>92</v>
      </c>
      <c r="AN8" s="111" t="s">
        <v>130</v>
      </c>
    </row>
    <row r="9" spans="1:40" ht="85" customHeight="1" x14ac:dyDescent="0.35">
      <c r="A9" s="211"/>
      <c r="B9" s="213"/>
      <c r="C9" s="196" t="s">
        <v>105</v>
      </c>
      <c r="D9" s="242" t="s">
        <v>106</v>
      </c>
      <c r="E9" s="21" t="s">
        <v>107</v>
      </c>
      <c r="F9" s="98" t="s">
        <v>122</v>
      </c>
      <c r="G9" s="70" t="s">
        <v>40</v>
      </c>
      <c r="H9" s="67">
        <v>0</v>
      </c>
      <c r="I9" s="67">
        <v>1200</v>
      </c>
      <c r="J9" s="67">
        <v>3245</v>
      </c>
      <c r="K9" s="67">
        <v>7614</v>
      </c>
      <c r="L9" s="67">
        <v>7070</v>
      </c>
      <c r="M9" s="67">
        <v>9115</v>
      </c>
      <c r="N9" s="67">
        <v>8810</v>
      </c>
      <c r="O9" s="125">
        <v>3000</v>
      </c>
      <c r="P9" s="101">
        <v>339</v>
      </c>
      <c r="Q9" s="193">
        <v>305</v>
      </c>
      <c r="R9" s="193">
        <v>2.54</v>
      </c>
      <c r="S9" s="116"/>
      <c r="T9" s="72"/>
      <c r="U9" s="118"/>
      <c r="V9" s="27">
        <f>P9+Q9+R9+S9+T9</f>
        <v>646.54</v>
      </c>
      <c r="W9" s="25">
        <f>V9/O9</f>
        <v>0.21551333333333333</v>
      </c>
      <c r="X9" s="58"/>
      <c r="Y9" s="58"/>
      <c r="Z9" s="58"/>
      <c r="AA9" s="72"/>
      <c r="AB9" s="58"/>
      <c r="AC9" s="59"/>
      <c r="AD9" s="67">
        <f t="shared" ref="AD9:AD15" si="0">SUM(X9:AC9)</f>
        <v>0</v>
      </c>
      <c r="AE9" s="253"/>
      <c r="AF9" s="253"/>
      <c r="AG9" s="254"/>
      <c r="AH9" s="75">
        <f>AD9/O9</f>
        <v>0</v>
      </c>
      <c r="AI9" s="84">
        <f>AD9+V9</f>
        <v>646.54</v>
      </c>
      <c r="AJ9" s="83">
        <f>AI9/O9</f>
        <v>0.21551333333333333</v>
      </c>
      <c r="AK9" s="184">
        <f>(I9+K9+M9+N9+V9+AD9)</f>
        <v>27385.54</v>
      </c>
      <c r="AL9" s="87" t="s">
        <v>122</v>
      </c>
      <c r="AM9" s="88" t="s">
        <v>123</v>
      </c>
      <c r="AN9" s="111" t="s">
        <v>131</v>
      </c>
    </row>
    <row r="10" spans="1:40" ht="48" customHeight="1" x14ac:dyDescent="0.35">
      <c r="A10" s="212"/>
      <c r="B10" s="214"/>
      <c r="C10" s="196" t="s">
        <v>41</v>
      </c>
      <c r="D10" s="242" t="s">
        <v>42</v>
      </c>
      <c r="E10" s="21" t="s">
        <v>39</v>
      </c>
      <c r="F10" s="98">
        <v>1</v>
      </c>
      <c r="G10" s="70" t="s">
        <v>40</v>
      </c>
      <c r="H10" s="62">
        <v>1</v>
      </c>
      <c r="I10" s="62">
        <v>1</v>
      </c>
      <c r="J10" s="62">
        <v>1</v>
      </c>
      <c r="K10" s="24">
        <v>1</v>
      </c>
      <c r="L10" s="62">
        <v>1</v>
      </c>
      <c r="M10" s="24">
        <v>1</v>
      </c>
      <c r="N10" s="24">
        <v>0.93</v>
      </c>
      <c r="O10" s="124">
        <v>1</v>
      </c>
      <c r="P10" s="22">
        <v>5.0000000000000001E-3</v>
      </c>
      <c r="Q10" s="119">
        <v>5.0000000000000001E-3</v>
      </c>
      <c r="R10" s="22">
        <v>0.03</v>
      </c>
      <c r="S10" s="100"/>
      <c r="T10" s="22"/>
      <c r="U10" s="119"/>
      <c r="V10" s="24">
        <f>(P10+Q10+R10+S10+T10+U10)</f>
        <v>0.04</v>
      </c>
      <c r="W10" s="25">
        <f>V10/O10</f>
        <v>0.04</v>
      </c>
      <c r="X10" s="58"/>
      <c r="Y10" s="58"/>
      <c r="Z10" s="58"/>
      <c r="AA10" s="22"/>
      <c r="AB10" s="59"/>
      <c r="AC10" s="59"/>
      <c r="AD10" s="24">
        <f t="shared" si="0"/>
        <v>0</v>
      </c>
      <c r="AE10" s="253"/>
      <c r="AF10" s="253"/>
      <c r="AG10" s="255"/>
      <c r="AH10" s="74">
        <f>AD10/O10</f>
        <v>0</v>
      </c>
      <c r="AI10" s="82">
        <f>AD10+V10</f>
        <v>0.04</v>
      </c>
      <c r="AJ10" s="83">
        <f>AI10/O10</f>
        <v>0.04</v>
      </c>
      <c r="AK10" s="89">
        <f>(I10+K10+M10+N10+V10+AD10)/4</f>
        <v>0.99250000000000005</v>
      </c>
      <c r="AL10" s="87">
        <f>+AK10/F10</f>
        <v>0.99250000000000005</v>
      </c>
      <c r="AM10" s="88" t="s">
        <v>92</v>
      </c>
      <c r="AN10" s="112" t="s">
        <v>132</v>
      </c>
    </row>
    <row r="11" spans="1:40" ht="48" customHeight="1" x14ac:dyDescent="0.35">
      <c r="A11" s="221">
        <v>200403</v>
      </c>
      <c r="B11" s="224" t="s">
        <v>43</v>
      </c>
      <c r="C11" s="195" t="s">
        <v>108</v>
      </c>
      <c r="D11" s="242" t="s">
        <v>109</v>
      </c>
      <c r="E11" s="21" t="s">
        <v>107</v>
      </c>
      <c r="F11" s="98" t="s">
        <v>122</v>
      </c>
      <c r="G11" s="70" t="s">
        <v>40</v>
      </c>
      <c r="H11" s="125"/>
      <c r="I11" s="125">
        <v>2672</v>
      </c>
      <c r="J11" s="125"/>
      <c r="K11" s="125">
        <v>2735</v>
      </c>
      <c r="L11" s="125"/>
      <c r="M11" s="125">
        <v>2739</v>
      </c>
      <c r="N11" s="125">
        <v>2739</v>
      </c>
      <c r="O11" s="125">
        <v>2816</v>
      </c>
      <c r="P11" s="101">
        <v>9</v>
      </c>
      <c r="Q11" s="101">
        <v>4</v>
      </c>
      <c r="R11" s="101">
        <v>8</v>
      </c>
      <c r="S11" s="100"/>
      <c r="T11" s="22"/>
      <c r="U11" s="119"/>
      <c r="V11" s="24">
        <v>0.13</v>
      </c>
      <c r="W11" s="25">
        <f>V11/O11</f>
        <v>4.6164772727272726E-5</v>
      </c>
      <c r="X11" s="58"/>
      <c r="Y11" s="58"/>
      <c r="Z11" s="58"/>
      <c r="AA11" s="22"/>
      <c r="AB11" s="59"/>
      <c r="AC11" s="59"/>
      <c r="AD11" s="24"/>
      <c r="AE11" s="251">
        <v>48063620334</v>
      </c>
      <c r="AF11" s="251">
        <v>8773049353</v>
      </c>
      <c r="AG11" s="256">
        <v>18</v>
      </c>
      <c r="AH11" s="75">
        <f>AD11/O11</f>
        <v>0</v>
      </c>
      <c r="AI11" s="84">
        <f>AD11+V11</f>
        <v>0.13</v>
      </c>
      <c r="AJ11" s="83">
        <f>AI11/O11</f>
        <v>4.6164772727272726E-5</v>
      </c>
      <c r="AK11" s="184">
        <f>N11</f>
        <v>2739</v>
      </c>
      <c r="AL11" s="87" t="s">
        <v>122</v>
      </c>
      <c r="AM11" s="129" t="s">
        <v>111</v>
      </c>
      <c r="AN11" s="112" t="s">
        <v>134</v>
      </c>
    </row>
    <row r="12" spans="1:40" ht="78" customHeight="1" x14ac:dyDescent="0.35">
      <c r="A12" s="222"/>
      <c r="B12" s="225"/>
      <c r="C12" s="195" t="s">
        <v>44</v>
      </c>
      <c r="D12" s="243" t="s">
        <v>45</v>
      </c>
      <c r="E12" s="21" t="s">
        <v>46</v>
      </c>
      <c r="F12" s="99">
        <v>200</v>
      </c>
      <c r="G12" s="70" t="s">
        <v>40</v>
      </c>
      <c r="H12" s="66">
        <v>0</v>
      </c>
      <c r="I12" s="66">
        <v>0</v>
      </c>
      <c r="J12" s="63">
        <v>0</v>
      </c>
      <c r="K12" s="67">
        <v>0</v>
      </c>
      <c r="L12" s="63">
        <v>0</v>
      </c>
      <c r="M12" s="67">
        <v>0</v>
      </c>
      <c r="N12" s="67">
        <v>0</v>
      </c>
      <c r="O12" s="125">
        <v>0</v>
      </c>
      <c r="P12" s="26">
        <v>0</v>
      </c>
      <c r="Q12" s="29">
        <v>0</v>
      </c>
      <c r="R12" s="26">
        <v>0</v>
      </c>
      <c r="S12" s="101"/>
      <c r="T12" s="26"/>
      <c r="U12" s="29"/>
      <c r="V12" s="27">
        <f>P12+Q12+R12+S12+T12</f>
        <v>0</v>
      </c>
      <c r="W12" s="28" t="e">
        <f t="shared" ref="W12:W18" si="1">V12/O12</f>
        <v>#DIV/0!</v>
      </c>
      <c r="X12" s="29"/>
      <c r="Y12" s="29"/>
      <c r="Z12" s="29"/>
      <c r="AA12" s="29"/>
      <c r="AB12" s="29"/>
      <c r="AC12" s="29"/>
      <c r="AD12" s="67">
        <f t="shared" si="0"/>
        <v>0</v>
      </c>
      <c r="AE12" s="253"/>
      <c r="AF12" s="253"/>
      <c r="AG12" s="257"/>
      <c r="AH12" s="75" t="e">
        <f>AD12/O12</f>
        <v>#DIV/0!</v>
      </c>
      <c r="AI12" s="84">
        <f>AD12+V12</f>
        <v>0</v>
      </c>
      <c r="AJ12" s="83">
        <v>0</v>
      </c>
      <c r="AK12" s="184">
        <f>(I12+K12+M12+N12+V12+AD12)</f>
        <v>0</v>
      </c>
      <c r="AL12" s="90">
        <f>+AK12/F12</f>
        <v>0</v>
      </c>
      <c r="AM12" s="93" t="s">
        <v>93</v>
      </c>
      <c r="AN12" s="113" t="s">
        <v>133</v>
      </c>
    </row>
    <row r="13" spans="1:40" ht="72" customHeight="1" x14ac:dyDescent="0.35">
      <c r="A13" s="222"/>
      <c r="B13" s="225"/>
      <c r="C13" s="195" t="s">
        <v>47</v>
      </c>
      <c r="D13" s="243" t="s">
        <v>48</v>
      </c>
      <c r="E13" s="21" t="s">
        <v>46</v>
      </c>
      <c r="F13" s="99">
        <v>8000</v>
      </c>
      <c r="G13" s="70" t="s">
        <v>40</v>
      </c>
      <c r="H13" s="66">
        <v>0</v>
      </c>
      <c r="I13" s="66">
        <v>0</v>
      </c>
      <c r="J13" s="63">
        <v>1000</v>
      </c>
      <c r="K13" s="67">
        <v>2483</v>
      </c>
      <c r="L13" s="63">
        <v>3500</v>
      </c>
      <c r="M13" s="67">
        <v>1777</v>
      </c>
      <c r="N13" s="67">
        <v>544</v>
      </c>
      <c r="O13" s="125">
        <v>500</v>
      </c>
      <c r="P13" s="26">
        <v>0</v>
      </c>
      <c r="Q13" s="29">
        <v>0</v>
      </c>
      <c r="R13" s="26">
        <v>0</v>
      </c>
      <c r="S13" s="101"/>
      <c r="T13" s="26"/>
      <c r="U13" s="29"/>
      <c r="V13" s="27">
        <f>P13+Q13+R13+S13+T13+U13</f>
        <v>0</v>
      </c>
      <c r="W13" s="28">
        <f t="shared" si="1"/>
        <v>0</v>
      </c>
      <c r="X13" s="29"/>
      <c r="Y13" s="29"/>
      <c r="Z13" s="69"/>
      <c r="AA13" s="69"/>
      <c r="AB13" s="29"/>
      <c r="AC13" s="29"/>
      <c r="AD13" s="67">
        <f t="shared" si="0"/>
        <v>0</v>
      </c>
      <c r="AE13" s="253"/>
      <c r="AF13" s="253"/>
      <c r="AG13" s="257"/>
      <c r="AH13" s="75">
        <f>AD13/O13</f>
        <v>0</v>
      </c>
      <c r="AI13" s="84">
        <f>AD13+V13</f>
        <v>0</v>
      </c>
      <c r="AJ13" s="83">
        <f>AI13/O13</f>
        <v>0</v>
      </c>
      <c r="AK13" s="184">
        <f>(I13+K13+M13+N13+V13+AD13)</f>
        <v>4804</v>
      </c>
      <c r="AL13" s="86">
        <f>AK13/F13</f>
        <v>0.60050000000000003</v>
      </c>
      <c r="AM13" s="94" t="s">
        <v>94</v>
      </c>
      <c r="AN13" s="113" t="s">
        <v>124</v>
      </c>
    </row>
    <row r="14" spans="1:40" ht="72" customHeight="1" x14ac:dyDescent="0.35">
      <c r="A14" s="222"/>
      <c r="B14" s="225"/>
      <c r="C14" s="195" t="s">
        <v>49</v>
      </c>
      <c r="D14" s="243" t="s">
        <v>50</v>
      </c>
      <c r="E14" s="21" t="s">
        <v>46</v>
      </c>
      <c r="F14" s="99">
        <v>1000</v>
      </c>
      <c r="G14" s="70" t="s">
        <v>40</v>
      </c>
      <c r="H14" s="66">
        <v>0</v>
      </c>
      <c r="I14" s="66">
        <v>0</v>
      </c>
      <c r="J14" s="63">
        <v>162</v>
      </c>
      <c r="K14" s="67">
        <v>124</v>
      </c>
      <c r="L14" s="63">
        <v>468</v>
      </c>
      <c r="M14" s="67">
        <v>50</v>
      </c>
      <c r="N14" s="67">
        <v>100</v>
      </c>
      <c r="O14" s="125">
        <v>0</v>
      </c>
      <c r="P14" s="26">
        <v>0</v>
      </c>
      <c r="Q14" s="26">
        <v>0</v>
      </c>
      <c r="R14" s="26">
        <v>0</v>
      </c>
      <c r="S14" s="101"/>
      <c r="T14" s="26"/>
      <c r="U14" s="29"/>
      <c r="V14" s="27">
        <f>P14+Q14+R14+S14+T14+U14</f>
        <v>0</v>
      </c>
      <c r="W14" s="119" t="e">
        <f>V14/O14</f>
        <v>#DIV/0!</v>
      </c>
      <c r="X14" s="29"/>
      <c r="Y14" s="26"/>
      <c r="Z14" s="26"/>
      <c r="AA14" s="26"/>
      <c r="AB14" s="26"/>
      <c r="AC14" s="29"/>
      <c r="AD14" s="67">
        <f t="shared" si="0"/>
        <v>0</v>
      </c>
      <c r="AE14" s="253"/>
      <c r="AF14" s="253"/>
      <c r="AG14" s="257"/>
      <c r="AH14" s="75" t="e">
        <f>AD14/O14</f>
        <v>#DIV/0!</v>
      </c>
      <c r="AI14" s="84">
        <f>AD14+V14</f>
        <v>0</v>
      </c>
      <c r="AJ14" s="83" t="e">
        <f>AI14/O14</f>
        <v>#DIV/0!</v>
      </c>
      <c r="AK14" s="184">
        <f>(I14+K14+M14+N14+V14+AD14)</f>
        <v>274</v>
      </c>
      <c r="AL14" s="86">
        <f>AK14/F14</f>
        <v>0.27400000000000002</v>
      </c>
      <c r="AM14" s="93" t="s">
        <v>93</v>
      </c>
      <c r="AN14" s="113" t="s">
        <v>125</v>
      </c>
    </row>
    <row r="15" spans="1:40" ht="76" customHeight="1" x14ac:dyDescent="0.35">
      <c r="A15" s="223"/>
      <c r="B15" s="226"/>
      <c r="C15" s="195" t="s">
        <v>51</v>
      </c>
      <c r="D15" s="243" t="s">
        <v>52</v>
      </c>
      <c r="E15" s="21" t="s">
        <v>46</v>
      </c>
      <c r="F15" s="99">
        <v>4720</v>
      </c>
      <c r="G15" s="70" t="s">
        <v>40</v>
      </c>
      <c r="H15" s="66">
        <v>940</v>
      </c>
      <c r="I15" s="66">
        <v>260</v>
      </c>
      <c r="J15" s="63">
        <v>379</v>
      </c>
      <c r="K15" s="68">
        <v>423</v>
      </c>
      <c r="L15" s="63">
        <v>1142</v>
      </c>
      <c r="M15" s="67">
        <v>84</v>
      </c>
      <c r="N15" s="67">
        <v>275</v>
      </c>
      <c r="O15" s="125">
        <v>111</v>
      </c>
      <c r="P15" s="26">
        <v>87</v>
      </c>
      <c r="Q15" s="29">
        <v>3</v>
      </c>
      <c r="R15" s="26">
        <v>0</v>
      </c>
      <c r="S15" s="101"/>
      <c r="T15" s="26"/>
      <c r="U15" s="29"/>
      <c r="V15" s="27">
        <f>P15+Q15+R15+S15+T15+U15</f>
        <v>90</v>
      </c>
      <c r="W15" s="119">
        <f t="shared" si="1"/>
        <v>0.81081081081081086</v>
      </c>
      <c r="X15" s="29"/>
      <c r="Y15" s="26"/>
      <c r="Z15" s="69"/>
      <c r="AA15" s="69"/>
      <c r="AB15" s="69"/>
      <c r="AC15" s="29"/>
      <c r="AD15" s="67">
        <f t="shared" si="0"/>
        <v>0</v>
      </c>
      <c r="AE15" s="258"/>
      <c r="AF15" s="258"/>
      <c r="AG15" s="259"/>
      <c r="AH15" s="76">
        <f>AD15/O15</f>
        <v>0</v>
      </c>
      <c r="AI15" s="84">
        <f>AD15+V15</f>
        <v>90</v>
      </c>
      <c r="AJ15" s="83">
        <f>AI15/O15</f>
        <v>0.81081081081081086</v>
      </c>
      <c r="AK15" s="184">
        <f>(I15+K15+M15+N15+V15+AD15)</f>
        <v>1132</v>
      </c>
      <c r="AL15" s="86">
        <f>AK15/F15</f>
        <v>0.23983050847457626</v>
      </c>
      <c r="AM15" s="95" t="s">
        <v>93</v>
      </c>
      <c r="AN15" s="112" t="s">
        <v>135</v>
      </c>
    </row>
    <row r="16" spans="1:40" ht="57" customHeight="1" x14ac:dyDescent="0.35">
      <c r="A16" s="215">
        <v>200404</v>
      </c>
      <c r="B16" s="218" t="s">
        <v>53</v>
      </c>
      <c r="C16" s="197" t="s">
        <v>54</v>
      </c>
      <c r="D16" s="243" t="s">
        <v>55</v>
      </c>
      <c r="E16" s="21" t="s">
        <v>46</v>
      </c>
      <c r="F16" s="71">
        <v>7527</v>
      </c>
      <c r="G16" s="71" t="s">
        <v>40</v>
      </c>
      <c r="H16" s="68">
        <v>1327</v>
      </c>
      <c r="I16" s="97">
        <v>1724</v>
      </c>
      <c r="J16" s="64">
        <v>800</v>
      </c>
      <c r="K16" s="68">
        <v>711</v>
      </c>
      <c r="L16" s="64">
        <v>1267</v>
      </c>
      <c r="M16" s="68">
        <v>1144</v>
      </c>
      <c r="N16" s="68">
        <v>1704</v>
      </c>
      <c r="O16" s="126">
        <v>1000</v>
      </c>
      <c r="P16" s="23">
        <v>0</v>
      </c>
      <c r="Q16" s="122">
        <v>0</v>
      </c>
      <c r="R16" s="23">
        <v>0</v>
      </c>
      <c r="S16" s="23"/>
      <c r="T16" s="26"/>
      <c r="U16" s="29"/>
      <c r="V16" s="30">
        <f>P16+Q16+R16+S16+T16+U16</f>
        <v>0</v>
      </c>
      <c r="W16" s="131">
        <f t="shared" si="1"/>
        <v>0</v>
      </c>
      <c r="X16" s="31"/>
      <c r="Y16" s="31"/>
      <c r="Z16" s="31"/>
      <c r="AA16" s="31"/>
      <c r="AB16" s="31"/>
      <c r="AC16" s="31"/>
      <c r="AD16" s="30">
        <f>SUM(X16:AC16)</f>
        <v>0</v>
      </c>
      <c r="AE16" s="260">
        <v>28084600000</v>
      </c>
      <c r="AF16" s="260">
        <v>1009101744</v>
      </c>
      <c r="AG16" s="261">
        <v>3</v>
      </c>
      <c r="AH16" s="77">
        <f>AD16/O16</f>
        <v>0</v>
      </c>
      <c r="AI16" s="84">
        <f>AD16+V16</f>
        <v>0</v>
      </c>
      <c r="AJ16" s="83">
        <f>AI16/O16</f>
        <v>0</v>
      </c>
      <c r="AK16" s="184">
        <f>(I16+K16+M16+N16+V16+AD16)</f>
        <v>5283</v>
      </c>
      <c r="AL16" s="86">
        <f>+AK16/F16</f>
        <v>0.70187325627740138</v>
      </c>
      <c r="AM16" s="88" t="s">
        <v>56</v>
      </c>
      <c r="AN16" s="112" t="s">
        <v>136</v>
      </c>
    </row>
    <row r="17" spans="1:40" ht="66" customHeight="1" x14ac:dyDescent="0.35">
      <c r="A17" s="216"/>
      <c r="B17" s="219"/>
      <c r="C17" s="197" t="s">
        <v>57</v>
      </c>
      <c r="D17" s="243" t="s">
        <v>58</v>
      </c>
      <c r="E17" s="21" t="s">
        <v>46</v>
      </c>
      <c r="F17" s="99">
        <v>300</v>
      </c>
      <c r="G17" s="71" t="s">
        <v>40</v>
      </c>
      <c r="H17" s="68">
        <v>0</v>
      </c>
      <c r="I17" s="97">
        <v>0</v>
      </c>
      <c r="J17" s="63" t="s">
        <v>59</v>
      </c>
      <c r="K17" s="67">
        <v>2</v>
      </c>
      <c r="L17" s="63">
        <v>150</v>
      </c>
      <c r="M17" s="67">
        <v>65</v>
      </c>
      <c r="N17" s="67">
        <v>46</v>
      </c>
      <c r="O17" s="125">
        <v>0</v>
      </c>
      <c r="P17" s="26">
        <v>0</v>
      </c>
      <c r="Q17" s="29">
        <v>0</v>
      </c>
      <c r="R17" s="26">
        <v>0</v>
      </c>
      <c r="S17" s="26"/>
      <c r="T17" s="26"/>
      <c r="U17" s="29"/>
      <c r="V17" s="27">
        <f t="shared" ref="V17:V21" si="2">P17+Q17+R17+S17+T17+U17</f>
        <v>0</v>
      </c>
      <c r="W17" s="122">
        <v>0</v>
      </c>
      <c r="X17" s="26"/>
      <c r="Y17" s="26"/>
      <c r="Z17" s="26"/>
      <c r="AA17" s="26"/>
      <c r="AB17" s="26"/>
      <c r="AC17" s="31"/>
      <c r="AD17" s="30">
        <f t="shared" ref="AD17:AD26" si="3">SUM(X17:AC17)</f>
        <v>0</v>
      </c>
      <c r="AE17" s="262"/>
      <c r="AF17" s="262"/>
      <c r="AG17" s="263"/>
      <c r="AH17" s="78">
        <v>0</v>
      </c>
      <c r="AI17" s="84">
        <f>AD17+V17</f>
        <v>0</v>
      </c>
      <c r="AJ17" s="83" t="e">
        <f>AI17/O17</f>
        <v>#DIV/0!</v>
      </c>
      <c r="AK17" s="184">
        <f>(I17+K17+M17+N17+V17+AD17)</f>
        <v>113</v>
      </c>
      <c r="AL17" s="86">
        <f>+AK17/F17</f>
        <v>0.37666666666666665</v>
      </c>
      <c r="AM17" s="88" t="s">
        <v>56</v>
      </c>
      <c r="AN17" s="111" t="s">
        <v>126</v>
      </c>
    </row>
    <row r="18" spans="1:40" ht="83.15" customHeight="1" x14ac:dyDescent="0.35">
      <c r="A18" s="216"/>
      <c r="B18" s="219"/>
      <c r="C18" s="197" t="s">
        <v>60</v>
      </c>
      <c r="D18" s="243" t="s">
        <v>61</v>
      </c>
      <c r="E18" s="21" t="s">
        <v>46</v>
      </c>
      <c r="F18" s="71">
        <v>1500</v>
      </c>
      <c r="G18" s="71" t="s">
        <v>40</v>
      </c>
      <c r="H18" s="68">
        <v>0</v>
      </c>
      <c r="I18" s="97">
        <v>0</v>
      </c>
      <c r="J18" s="64">
        <v>150</v>
      </c>
      <c r="K18" s="68">
        <v>555</v>
      </c>
      <c r="L18" s="64">
        <v>370</v>
      </c>
      <c r="M18" s="68">
        <v>370</v>
      </c>
      <c r="N18" s="68">
        <v>147</v>
      </c>
      <c r="O18" s="126">
        <v>0</v>
      </c>
      <c r="P18" s="23">
        <v>0</v>
      </c>
      <c r="Q18" s="122">
        <v>0</v>
      </c>
      <c r="R18" s="23">
        <v>0</v>
      </c>
      <c r="S18" s="23"/>
      <c r="T18" s="26"/>
      <c r="U18" s="29"/>
      <c r="V18" s="30">
        <f t="shared" si="2"/>
        <v>0</v>
      </c>
      <c r="W18" s="130" t="e">
        <f t="shared" si="1"/>
        <v>#DIV/0!</v>
      </c>
      <c r="X18" s="31"/>
      <c r="Y18" s="31"/>
      <c r="Z18" s="31"/>
      <c r="AA18" s="31"/>
      <c r="AB18" s="31"/>
      <c r="AC18" s="31"/>
      <c r="AD18" s="30">
        <f t="shared" si="3"/>
        <v>0</v>
      </c>
      <c r="AE18" s="262"/>
      <c r="AF18" s="262"/>
      <c r="AG18" s="263"/>
      <c r="AH18" s="77" t="e">
        <f>AD18/O18</f>
        <v>#DIV/0!</v>
      </c>
      <c r="AI18" s="84">
        <f>AD18+V18</f>
        <v>0</v>
      </c>
      <c r="AJ18" s="83" t="e">
        <f>AI18/O18</f>
        <v>#DIV/0!</v>
      </c>
      <c r="AK18" s="184">
        <f>(I18+K18+M18+N18+V18+AD18)</f>
        <v>1072</v>
      </c>
      <c r="AL18" s="85">
        <f>AK18/F18</f>
        <v>0.71466666666666667</v>
      </c>
      <c r="AM18" s="88" t="s">
        <v>56</v>
      </c>
      <c r="AN18" s="111" t="s">
        <v>127</v>
      </c>
    </row>
    <row r="19" spans="1:40" ht="59.15" customHeight="1" x14ac:dyDescent="0.35">
      <c r="A19" s="217"/>
      <c r="B19" s="220"/>
      <c r="C19" s="197" t="s">
        <v>62</v>
      </c>
      <c r="D19" s="243" t="s">
        <v>63</v>
      </c>
      <c r="E19" s="21" t="s">
        <v>46</v>
      </c>
      <c r="F19" s="71">
        <v>1500</v>
      </c>
      <c r="G19" s="71" t="s">
        <v>40</v>
      </c>
      <c r="H19" s="68">
        <v>0</v>
      </c>
      <c r="I19" s="97">
        <v>0</v>
      </c>
      <c r="J19" s="64">
        <v>150</v>
      </c>
      <c r="K19" s="68">
        <v>636</v>
      </c>
      <c r="L19" s="64">
        <v>400</v>
      </c>
      <c r="M19" s="68">
        <v>400</v>
      </c>
      <c r="N19" s="68">
        <v>71</v>
      </c>
      <c r="O19" s="126" t="s">
        <v>122</v>
      </c>
      <c r="P19" s="23">
        <v>0</v>
      </c>
      <c r="Q19" s="122">
        <v>0</v>
      </c>
      <c r="R19" s="23">
        <v>0</v>
      </c>
      <c r="S19" s="23"/>
      <c r="T19" s="26"/>
      <c r="U19" s="29"/>
      <c r="V19" s="30">
        <f t="shared" si="2"/>
        <v>0</v>
      </c>
      <c r="W19" s="130" t="e">
        <f>V19/O19</f>
        <v>#VALUE!</v>
      </c>
      <c r="X19" s="31"/>
      <c r="Y19" s="31"/>
      <c r="Z19" s="31"/>
      <c r="AA19" s="31"/>
      <c r="AB19" s="31"/>
      <c r="AC19" s="31"/>
      <c r="AD19" s="30">
        <f t="shared" si="3"/>
        <v>0</v>
      </c>
      <c r="AE19" s="264"/>
      <c r="AF19" s="264"/>
      <c r="AG19" s="265"/>
      <c r="AH19" s="77" t="e">
        <f t="shared" ref="AH19:AH26" si="4">AD19/O19</f>
        <v>#VALUE!</v>
      </c>
      <c r="AI19" s="84">
        <f>AD19+V19</f>
        <v>0</v>
      </c>
      <c r="AJ19" s="83" t="e">
        <f>AI19/O19</f>
        <v>#VALUE!</v>
      </c>
      <c r="AK19" s="184">
        <f>(I19+K19+M19+N19+V19+AD19)</f>
        <v>1107</v>
      </c>
      <c r="AL19" s="85">
        <f>AK19/F19</f>
        <v>0.73799999999999999</v>
      </c>
      <c r="AM19" s="88" t="s">
        <v>56</v>
      </c>
      <c r="AN19" s="113" t="s">
        <v>128</v>
      </c>
    </row>
    <row r="20" spans="1:40" ht="65.150000000000006" customHeight="1" thickBot="1" x14ac:dyDescent="0.4">
      <c r="A20" s="32">
        <v>200405</v>
      </c>
      <c r="B20" s="33" t="s">
        <v>64</v>
      </c>
      <c r="C20" s="197" t="s">
        <v>65</v>
      </c>
      <c r="D20" s="243" t="s">
        <v>66</v>
      </c>
      <c r="E20" s="21" t="s">
        <v>46</v>
      </c>
      <c r="F20" s="70">
        <v>3</v>
      </c>
      <c r="G20" s="70" t="s">
        <v>40</v>
      </c>
      <c r="H20" s="66">
        <v>0</v>
      </c>
      <c r="I20" s="66">
        <v>0</v>
      </c>
      <c r="J20" s="65">
        <v>1</v>
      </c>
      <c r="K20" s="66">
        <v>0</v>
      </c>
      <c r="L20" s="65">
        <v>1</v>
      </c>
      <c r="M20" s="66">
        <v>0</v>
      </c>
      <c r="N20" s="66">
        <v>0</v>
      </c>
      <c r="O20" s="127">
        <v>1</v>
      </c>
      <c r="P20" s="23">
        <v>0</v>
      </c>
      <c r="Q20" s="122">
        <v>0</v>
      </c>
      <c r="R20" s="23">
        <v>0</v>
      </c>
      <c r="S20" s="102"/>
      <c r="T20" s="26"/>
      <c r="U20" s="29"/>
      <c r="V20" s="30">
        <f t="shared" si="2"/>
        <v>0</v>
      </c>
      <c r="W20" s="98">
        <f>V20/F20</f>
        <v>0</v>
      </c>
      <c r="X20" s="31"/>
      <c r="Y20" s="34"/>
      <c r="Z20" s="34"/>
      <c r="AA20" s="31"/>
      <c r="AB20" s="31"/>
      <c r="AC20" s="34"/>
      <c r="AD20" s="30">
        <f t="shared" si="3"/>
        <v>0</v>
      </c>
      <c r="AE20" s="266">
        <v>302400000</v>
      </c>
      <c r="AF20" s="266">
        <v>108639597</v>
      </c>
      <c r="AG20" s="267">
        <v>35</v>
      </c>
      <c r="AH20" s="76">
        <f t="shared" si="4"/>
        <v>0</v>
      </c>
      <c r="AI20" s="84">
        <f t="shared" ref="AI20" si="5">AD20+V20</f>
        <v>0</v>
      </c>
      <c r="AJ20" s="83">
        <f>AI20/O20</f>
        <v>0</v>
      </c>
      <c r="AK20" s="184">
        <f>(I20+K20+M20+N20+V20+AD20)</f>
        <v>0</v>
      </c>
      <c r="AL20" s="87">
        <f>AK20/F20</f>
        <v>0</v>
      </c>
      <c r="AM20" s="96" t="s">
        <v>95</v>
      </c>
      <c r="AN20" s="111" t="s">
        <v>129</v>
      </c>
    </row>
    <row r="21" spans="1:40" ht="72" customHeight="1" thickBot="1" x14ac:dyDescent="0.4">
      <c r="A21" s="132">
        <v>200406</v>
      </c>
      <c r="B21" s="35" t="s">
        <v>67</v>
      </c>
      <c r="C21" s="197" t="s">
        <v>68</v>
      </c>
      <c r="D21" s="243" t="s">
        <v>69</v>
      </c>
      <c r="E21" s="21" t="s">
        <v>46</v>
      </c>
      <c r="F21" s="71">
        <v>6400</v>
      </c>
      <c r="G21" s="70" t="s">
        <v>40</v>
      </c>
      <c r="H21" s="66">
        <v>300</v>
      </c>
      <c r="I21" s="66">
        <v>335</v>
      </c>
      <c r="J21" s="66">
        <v>1034</v>
      </c>
      <c r="K21" s="66">
        <v>992</v>
      </c>
      <c r="L21" s="66">
        <v>2100</v>
      </c>
      <c r="M21" s="66">
        <v>950</v>
      </c>
      <c r="N21" s="66">
        <v>492</v>
      </c>
      <c r="O21" s="128">
        <v>450</v>
      </c>
      <c r="P21" s="23">
        <v>51</v>
      </c>
      <c r="Q21" s="122">
        <v>0</v>
      </c>
      <c r="R21" s="23">
        <v>0</v>
      </c>
      <c r="S21" s="23"/>
      <c r="T21" s="26"/>
      <c r="U21" s="29"/>
      <c r="V21" s="30">
        <f t="shared" si="2"/>
        <v>51</v>
      </c>
      <c r="W21" s="28">
        <f>V21/O21</f>
        <v>0.11333333333333333</v>
      </c>
      <c r="X21" s="34"/>
      <c r="Y21" s="34"/>
      <c r="Z21" s="34"/>
      <c r="AA21" s="31"/>
      <c r="AB21" s="31"/>
      <c r="AC21" s="34"/>
      <c r="AD21" s="30">
        <f t="shared" si="3"/>
        <v>0</v>
      </c>
      <c r="AE21" s="266">
        <v>2216900000</v>
      </c>
      <c r="AF21" s="266">
        <v>444217217</v>
      </c>
      <c r="AG21" s="267">
        <v>20</v>
      </c>
      <c r="AH21" s="76">
        <f t="shared" si="4"/>
        <v>0</v>
      </c>
      <c r="AI21" s="84">
        <f>AD21+V21</f>
        <v>51</v>
      </c>
      <c r="AJ21" s="83">
        <f>AI21/O21</f>
        <v>0.11333333333333333</v>
      </c>
      <c r="AK21" s="92">
        <f t="shared" ref="AK21:AK26" si="6">(I21+K21+M21+V21+AD21)</f>
        <v>2328</v>
      </c>
      <c r="AL21" s="86">
        <f>AK21/F21</f>
        <v>0.36375000000000002</v>
      </c>
      <c r="AM21" s="88" t="s">
        <v>70</v>
      </c>
      <c r="AN21" s="114" t="s">
        <v>137</v>
      </c>
    </row>
    <row r="22" spans="1:40" ht="54" customHeight="1" thickBot="1" x14ac:dyDescent="0.4">
      <c r="A22" s="133">
        <v>200407</v>
      </c>
      <c r="B22" s="134" t="s">
        <v>71</v>
      </c>
      <c r="C22" s="198" t="s">
        <v>72</v>
      </c>
      <c r="D22" s="244" t="s">
        <v>73</v>
      </c>
      <c r="E22" s="135" t="s">
        <v>46</v>
      </c>
      <c r="F22" s="136">
        <v>1030</v>
      </c>
      <c r="G22" s="137" t="s">
        <v>40</v>
      </c>
      <c r="H22" s="138">
        <v>357</v>
      </c>
      <c r="I22" s="138">
        <v>219</v>
      </c>
      <c r="J22" s="139">
        <v>120</v>
      </c>
      <c r="K22" s="138">
        <v>135</v>
      </c>
      <c r="L22" s="139">
        <v>325</v>
      </c>
      <c r="M22" s="138">
        <v>351</v>
      </c>
      <c r="N22" s="138">
        <v>329</v>
      </c>
      <c r="O22" s="140">
        <v>150</v>
      </c>
      <c r="P22" s="141">
        <v>0</v>
      </c>
      <c r="Q22" s="194">
        <v>0</v>
      </c>
      <c r="R22" s="141">
        <v>0</v>
      </c>
      <c r="S22" s="141"/>
      <c r="T22" s="142"/>
      <c r="U22" s="143"/>
      <c r="V22" s="144">
        <f>P22+Q22+R22+S22+T22+U22</f>
        <v>0</v>
      </c>
      <c r="W22" s="188">
        <f>V22/O22</f>
        <v>0</v>
      </c>
      <c r="X22" s="145"/>
      <c r="Y22" s="145"/>
      <c r="Z22" s="145"/>
      <c r="AA22" s="145"/>
      <c r="AB22" s="145"/>
      <c r="AC22" s="145"/>
      <c r="AD22" s="144">
        <f t="shared" si="3"/>
        <v>0</v>
      </c>
      <c r="AE22" s="266">
        <v>820400000</v>
      </c>
      <c r="AF22" s="266">
        <v>256121524</v>
      </c>
      <c r="AG22" s="268">
        <v>31</v>
      </c>
      <c r="AH22" s="146">
        <f t="shared" si="4"/>
        <v>0</v>
      </c>
      <c r="AI22" s="147">
        <f>AD22+V22</f>
        <v>0</v>
      </c>
      <c r="AJ22" s="148">
        <f>AI22/O22</f>
        <v>0</v>
      </c>
      <c r="AK22" s="149">
        <f t="shared" si="6"/>
        <v>705</v>
      </c>
      <c r="AL22" s="150">
        <f>AK22/F22</f>
        <v>0.68446601941747576</v>
      </c>
      <c r="AM22" s="151" t="s">
        <v>96</v>
      </c>
      <c r="AN22" s="152" t="s">
        <v>138</v>
      </c>
    </row>
    <row r="23" spans="1:40" ht="39" customHeight="1" x14ac:dyDescent="0.35">
      <c r="A23" s="232">
        <v>230044</v>
      </c>
      <c r="B23" s="235" t="s">
        <v>112</v>
      </c>
      <c r="C23" s="190" t="s">
        <v>113</v>
      </c>
      <c r="D23" s="245" t="s">
        <v>114</v>
      </c>
      <c r="E23" s="153" t="s">
        <v>46</v>
      </c>
      <c r="F23" s="159" t="s">
        <v>122</v>
      </c>
      <c r="G23" s="160" t="s">
        <v>40</v>
      </c>
      <c r="H23" s="161">
        <v>0</v>
      </c>
      <c r="I23" s="161">
        <v>0</v>
      </c>
      <c r="J23" s="161">
        <v>0</v>
      </c>
      <c r="K23" s="161">
        <v>0</v>
      </c>
      <c r="L23" s="161">
        <v>0</v>
      </c>
      <c r="M23" s="161">
        <v>0</v>
      </c>
      <c r="N23" s="161">
        <v>0</v>
      </c>
      <c r="O23" s="162">
        <v>15</v>
      </c>
      <c r="P23" s="154">
        <v>0</v>
      </c>
      <c r="Q23" s="154">
        <v>0</v>
      </c>
      <c r="R23" s="154">
        <v>0</v>
      </c>
      <c r="S23" s="154"/>
      <c r="T23" s="154"/>
      <c r="U23" s="154"/>
      <c r="V23" s="176">
        <f t="shared" ref="V23:V26" si="7">P23+Q23+R23+S23+T23+U23</f>
        <v>0</v>
      </c>
      <c r="W23" s="185">
        <f t="shared" ref="W23:W26" si="8">V23/O23</f>
        <v>0</v>
      </c>
      <c r="X23" s="164"/>
      <c r="Y23" s="164"/>
      <c r="Z23" s="164"/>
      <c r="AA23" s="164"/>
      <c r="AB23" s="164"/>
      <c r="AC23" s="164"/>
      <c r="AD23" s="176">
        <f t="shared" si="3"/>
        <v>0</v>
      </c>
      <c r="AE23" s="260">
        <v>1588620000</v>
      </c>
      <c r="AF23" s="269">
        <v>0</v>
      </c>
      <c r="AG23" s="269">
        <v>0</v>
      </c>
      <c r="AH23" s="177">
        <f t="shared" si="4"/>
        <v>0</v>
      </c>
      <c r="AI23" s="178">
        <f t="shared" ref="AI23:AI26" si="9">AD23+V23</f>
        <v>0</v>
      </c>
      <c r="AJ23" s="179">
        <f>AI23/O23</f>
        <v>0</v>
      </c>
      <c r="AK23" s="149">
        <f t="shared" si="6"/>
        <v>0</v>
      </c>
      <c r="AL23" s="189" t="s">
        <v>122</v>
      </c>
      <c r="AM23" s="238" t="s">
        <v>121</v>
      </c>
      <c r="AN23" s="152" t="s">
        <v>139</v>
      </c>
    </row>
    <row r="24" spans="1:40" ht="39" customHeight="1" x14ac:dyDescent="0.35">
      <c r="A24" s="233"/>
      <c r="B24" s="236"/>
      <c r="C24" s="191" t="s">
        <v>115</v>
      </c>
      <c r="D24" s="246" t="s">
        <v>116</v>
      </c>
      <c r="E24" s="155" t="s">
        <v>46</v>
      </c>
      <c r="F24" s="166" t="s">
        <v>122</v>
      </c>
      <c r="G24" s="167" t="s">
        <v>40</v>
      </c>
      <c r="H24" s="168">
        <v>0</v>
      </c>
      <c r="I24" s="168">
        <v>0</v>
      </c>
      <c r="J24" s="168">
        <v>0</v>
      </c>
      <c r="K24" s="168">
        <v>0</v>
      </c>
      <c r="L24" s="168">
        <v>0</v>
      </c>
      <c r="M24" s="168">
        <v>0</v>
      </c>
      <c r="N24" s="168">
        <v>0</v>
      </c>
      <c r="O24" s="169">
        <v>10</v>
      </c>
      <c r="P24" s="156">
        <v>0</v>
      </c>
      <c r="Q24" s="156">
        <v>0</v>
      </c>
      <c r="R24" s="156">
        <v>0</v>
      </c>
      <c r="S24" s="156"/>
      <c r="T24" s="156"/>
      <c r="U24" s="156"/>
      <c r="V24" s="163">
        <f t="shared" si="7"/>
        <v>0</v>
      </c>
      <c r="W24" s="186">
        <f t="shared" si="8"/>
        <v>0</v>
      </c>
      <c r="X24" s="170"/>
      <c r="Y24" s="170"/>
      <c r="Z24" s="170"/>
      <c r="AA24" s="170"/>
      <c r="AB24" s="170"/>
      <c r="AC24" s="170"/>
      <c r="AD24" s="163">
        <f t="shared" si="3"/>
        <v>0</v>
      </c>
      <c r="AE24" s="262"/>
      <c r="AF24" s="270"/>
      <c r="AG24" s="270"/>
      <c r="AH24" s="165">
        <f t="shared" si="4"/>
        <v>0</v>
      </c>
      <c r="AI24" s="147">
        <f t="shared" si="9"/>
        <v>0</v>
      </c>
      <c r="AJ24" s="148">
        <f>AI24/O24</f>
        <v>0</v>
      </c>
      <c r="AK24" s="149">
        <f t="shared" si="6"/>
        <v>0</v>
      </c>
      <c r="AL24" s="189" t="s">
        <v>122</v>
      </c>
      <c r="AM24" s="239"/>
      <c r="AN24" s="200" t="s">
        <v>140</v>
      </c>
    </row>
    <row r="25" spans="1:40" ht="39" customHeight="1" x14ac:dyDescent="0.35">
      <c r="A25" s="233"/>
      <c r="B25" s="236"/>
      <c r="C25" s="191" t="s">
        <v>117</v>
      </c>
      <c r="D25" s="246" t="s">
        <v>118</v>
      </c>
      <c r="E25" s="155" t="s">
        <v>46</v>
      </c>
      <c r="F25" s="166" t="s">
        <v>122</v>
      </c>
      <c r="G25" s="167" t="s">
        <v>40</v>
      </c>
      <c r="H25" s="168">
        <v>0</v>
      </c>
      <c r="I25" s="168">
        <v>0</v>
      </c>
      <c r="J25" s="168">
        <v>0</v>
      </c>
      <c r="K25" s="168">
        <v>0</v>
      </c>
      <c r="L25" s="168">
        <v>0</v>
      </c>
      <c r="M25" s="168">
        <v>0</v>
      </c>
      <c r="N25" s="168">
        <v>0</v>
      </c>
      <c r="O25" s="169">
        <v>43</v>
      </c>
      <c r="P25" s="156">
        <v>0</v>
      </c>
      <c r="Q25" s="156">
        <v>0</v>
      </c>
      <c r="R25" s="156">
        <v>0</v>
      </c>
      <c r="S25" s="156"/>
      <c r="T25" s="156"/>
      <c r="U25" s="156"/>
      <c r="V25" s="163">
        <f t="shared" si="7"/>
        <v>0</v>
      </c>
      <c r="W25" s="186">
        <f t="shared" si="8"/>
        <v>0</v>
      </c>
      <c r="X25" s="170"/>
      <c r="Y25" s="170"/>
      <c r="Z25" s="170"/>
      <c r="AA25" s="170"/>
      <c r="AB25" s="170"/>
      <c r="AC25" s="170"/>
      <c r="AD25" s="163">
        <f t="shared" si="3"/>
        <v>0</v>
      </c>
      <c r="AE25" s="262"/>
      <c r="AF25" s="270"/>
      <c r="AG25" s="270"/>
      <c r="AH25" s="165">
        <f t="shared" si="4"/>
        <v>0</v>
      </c>
      <c r="AI25" s="147">
        <f t="shared" si="9"/>
        <v>0</v>
      </c>
      <c r="AJ25" s="148">
        <f>AI25/O25</f>
        <v>0</v>
      </c>
      <c r="AK25" s="149">
        <f t="shared" si="6"/>
        <v>0</v>
      </c>
      <c r="AL25" s="189" t="s">
        <v>122</v>
      </c>
      <c r="AM25" s="239"/>
      <c r="AN25" s="200" t="s">
        <v>140</v>
      </c>
    </row>
    <row r="26" spans="1:40" ht="39" customHeight="1" thickBot="1" x14ac:dyDescent="0.4">
      <c r="A26" s="234"/>
      <c r="B26" s="237"/>
      <c r="C26" s="192" t="s">
        <v>119</v>
      </c>
      <c r="D26" s="247" t="s">
        <v>120</v>
      </c>
      <c r="E26" s="157" t="s">
        <v>46</v>
      </c>
      <c r="F26" s="171" t="s">
        <v>122</v>
      </c>
      <c r="G26" s="172" t="s">
        <v>40</v>
      </c>
      <c r="H26" s="173">
        <v>0</v>
      </c>
      <c r="I26" s="173">
        <v>0</v>
      </c>
      <c r="J26" s="173">
        <v>0</v>
      </c>
      <c r="K26" s="173">
        <v>0</v>
      </c>
      <c r="L26" s="173">
        <v>0</v>
      </c>
      <c r="M26" s="173">
        <v>0</v>
      </c>
      <c r="N26" s="173">
        <v>0</v>
      </c>
      <c r="O26" s="174">
        <v>15</v>
      </c>
      <c r="P26" s="158">
        <v>0</v>
      </c>
      <c r="Q26" s="158">
        <v>0</v>
      </c>
      <c r="R26" s="158">
        <v>0</v>
      </c>
      <c r="S26" s="158"/>
      <c r="T26" s="158"/>
      <c r="U26" s="158"/>
      <c r="V26" s="180">
        <f t="shared" si="7"/>
        <v>0</v>
      </c>
      <c r="W26" s="187">
        <f t="shared" si="8"/>
        <v>0</v>
      </c>
      <c r="X26" s="175"/>
      <c r="Y26" s="175"/>
      <c r="Z26" s="175"/>
      <c r="AA26" s="175"/>
      <c r="AB26" s="175"/>
      <c r="AC26" s="175"/>
      <c r="AD26" s="180">
        <f t="shared" si="3"/>
        <v>0</v>
      </c>
      <c r="AE26" s="264"/>
      <c r="AF26" s="271"/>
      <c r="AG26" s="271"/>
      <c r="AH26" s="181">
        <f t="shared" si="4"/>
        <v>0</v>
      </c>
      <c r="AI26" s="182">
        <f t="shared" si="9"/>
        <v>0</v>
      </c>
      <c r="AJ26" s="183">
        <f>AI26/O26</f>
        <v>0</v>
      </c>
      <c r="AK26" s="149">
        <f t="shared" si="6"/>
        <v>0</v>
      </c>
      <c r="AL26" s="189" t="s">
        <v>122</v>
      </c>
      <c r="AM26" s="240"/>
      <c r="AN26" s="200" t="s">
        <v>140</v>
      </c>
    </row>
    <row r="27" spans="1:40" x14ac:dyDescent="0.35">
      <c r="A27" s="36"/>
      <c r="B27" s="36"/>
      <c r="C27" s="37"/>
      <c r="D27" s="12"/>
      <c r="E27" s="12"/>
      <c r="F27" s="3"/>
      <c r="G27" s="3"/>
      <c r="H27" s="3"/>
      <c r="I27" s="3"/>
      <c r="J27" s="3"/>
      <c r="K27" s="3"/>
      <c r="L27" s="3"/>
      <c r="M27" s="3"/>
      <c r="N27" s="3"/>
      <c r="O27" s="61"/>
      <c r="P27" s="3"/>
      <c r="Q27" s="3"/>
      <c r="R27" s="3"/>
      <c r="S27" s="3"/>
      <c r="T27" s="3"/>
      <c r="U27" s="3"/>
      <c r="V27" s="3"/>
      <c r="W27" s="38"/>
      <c r="X27" s="38"/>
      <c r="Y27" s="38"/>
      <c r="Z27" s="38"/>
      <c r="AA27" s="38"/>
      <c r="AB27" s="38"/>
      <c r="AC27" s="38"/>
      <c r="AD27" s="38"/>
      <c r="AE27" s="38"/>
      <c r="AF27" s="38"/>
      <c r="AG27" s="38"/>
      <c r="AH27" s="38"/>
      <c r="AI27" s="38"/>
      <c r="AJ27" s="38"/>
      <c r="AK27" s="3"/>
      <c r="AL27" s="38"/>
      <c r="AM27" s="39"/>
      <c r="AN27" s="40"/>
    </row>
    <row r="28" spans="1:40" ht="21" x14ac:dyDescent="0.35">
      <c r="A28" s="5" t="s">
        <v>74</v>
      </c>
      <c r="B28" s="3"/>
      <c r="C28" s="3"/>
      <c r="D28" s="3"/>
      <c r="E28" s="4"/>
      <c r="F28" s="3"/>
      <c r="G28" s="3"/>
      <c r="H28" s="3"/>
      <c r="I28" s="3"/>
      <c r="J28" s="3"/>
      <c r="K28" s="3"/>
      <c r="L28" s="3"/>
      <c r="M28" s="3"/>
      <c r="N28" s="3"/>
      <c r="P28" s="3"/>
      <c r="Q28" s="3"/>
      <c r="R28" s="3"/>
      <c r="S28" s="3"/>
      <c r="T28" s="3"/>
      <c r="U28" s="3"/>
      <c r="V28" s="3"/>
      <c r="W28" s="3"/>
      <c r="X28" s="3"/>
      <c r="Y28" s="3"/>
      <c r="Z28" s="3"/>
      <c r="AA28" s="41"/>
      <c r="AB28" s="42"/>
      <c r="AC28" s="42"/>
      <c r="AD28" s="42"/>
      <c r="AE28" s="42"/>
      <c r="AF28" s="42"/>
      <c r="AG28" s="42"/>
      <c r="AH28" s="42"/>
      <c r="AI28" s="43"/>
      <c r="AJ28" s="43"/>
      <c r="AK28" s="43"/>
      <c r="AL28" s="43"/>
      <c r="AM28" s="3"/>
      <c r="AN28" s="3"/>
    </row>
    <row r="29" spans="1:40" x14ac:dyDescent="0.35">
      <c r="A29" s="44"/>
      <c r="B29" s="45"/>
      <c r="C29" s="45"/>
      <c r="D29" s="45"/>
      <c r="E29" s="46"/>
      <c r="F29" s="47"/>
      <c r="G29" s="3"/>
      <c r="H29" s="3"/>
      <c r="I29" s="3"/>
      <c r="J29" s="3"/>
      <c r="K29" s="3"/>
      <c r="L29" s="3"/>
      <c r="M29" s="3"/>
      <c r="N29" s="3"/>
      <c r="P29" s="3"/>
      <c r="Q29" s="3"/>
      <c r="R29" s="3"/>
      <c r="S29" s="3"/>
      <c r="T29" s="3"/>
      <c r="U29" s="3"/>
      <c r="V29" s="3"/>
      <c r="W29" s="3"/>
      <c r="X29" s="3"/>
      <c r="Y29" s="3"/>
      <c r="Z29" s="3"/>
      <c r="AA29" s="41"/>
      <c r="AB29" s="42"/>
      <c r="AC29" s="42"/>
      <c r="AD29" s="42"/>
      <c r="AE29" s="42"/>
      <c r="AF29" s="42"/>
      <c r="AG29" s="42"/>
      <c r="AH29" s="42"/>
      <c r="AI29" s="43"/>
      <c r="AJ29" s="43"/>
      <c r="AK29" s="43"/>
      <c r="AL29" s="43"/>
      <c r="AM29" s="3"/>
      <c r="AN29" s="3"/>
    </row>
    <row r="30" spans="1:40" x14ac:dyDescent="0.35">
      <c r="A30" s="2"/>
      <c r="B30" s="3"/>
      <c r="C30" s="3"/>
      <c r="D30" s="3"/>
      <c r="E30" s="4"/>
      <c r="F30" s="3"/>
      <c r="G30" s="3"/>
      <c r="H30" s="3"/>
      <c r="I30" s="3"/>
      <c r="J30" s="3"/>
      <c r="K30" s="3"/>
      <c r="L30" s="3"/>
      <c r="M30" s="3"/>
      <c r="N30" s="3"/>
      <c r="P30" s="3"/>
      <c r="Q30" s="3"/>
      <c r="R30" s="3"/>
      <c r="S30" s="3"/>
      <c r="T30" s="3"/>
      <c r="U30" s="3"/>
      <c r="V30" s="3"/>
      <c r="W30" s="3"/>
      <c r="X30" s="3"/>
      <c r="Y30" s="3"/>
      <c r="Z30" s="3"/>
      <c r="AA30" s="41"/>
      <c r="AB30" s="42"/>
      <c r="AC30" s="42"/>
      <c r="AD30" s="42"/>
      <c r="AE30" s="42"/>
      <c r="AF30" s="42"/>
      <c r="AG30" s="42"/>
      <c r="AH30" s="42"/>
      <c r="AI30" s="43"/>
      <c r="AJ30" s="43"/>
      <c r="AK30" s="43"/>
      <c r="AL30" s="43"/>
      <c r="AM30" s="3"/>
      <c r="AN30" s="3"/>
    </row>
    <row r="31" spans="1:40" x14ac:dyDescent="0.35">
      <c r="A31" s="2"/>
      <c r="B31" s="3"/>
      <c r="C31" s="3"/>
      <c r="D31" s="3"/>
      <c r="E31" s="4"/>
      <c r="F31" s="3"/>
      <c r="G31" s="3"/>
      <c r="H31" s="3"/>
      <c r="I31" s="3"/>
      <c r="J31" s="3"/>
      <c r="K31" s="3"/>
      <c r="L31" s="3"/>
      <c r="M31" s="3"/>
      <c r="N31" s="3"/>
      <c r="P31" s="3"/>
      <c r="Q31" s="3"/>
      <c r="R31" s="3"/>
      <c r="S31" s="3"/>
      <c r="T31" s="3"/>
      <c r="U31" s="3"/>
      <c r="V31" s="3"/>
      <c r="W31" s="3"/>
      <c r="X31" s="3"/>
      <c r="Y31" s="3"/>
      <c r="Z31" s="3"/>
      <c r="AA31" s="41"/>
      <c r="AB31" s="42"/>
      <c r="AC31" s="42"/>
      <c r="AD31" s="42"/>
      <c r="AE31" s="42"/>
      <c r="AF31" s="42"/>
      <c r="AG31" s="42"/>
      <c r="AH31" s="42"/>
      <c r="AI31" s="43"/>
      <c r="AJ31" s="43"/>
      <c r="AK31" s="43"/>
      <c r="AL31" s="43"/>
      <c r="AM31" s="3"/>
      <c r="AN31" s="3"/>
    </row>
    <row r="32" spans="1:40" ht="19" thickBot="1" x14ac:dyDescent="0.4">
      <c r="A32" s="48" t="s">
        <v>75</v>
      </c>
      <c r="B32" s="3"/>
      <c r="C32" s="37"/>
      <c r="D32" s="12"/>
      <c r="E32" s="12"/>
      <c r="F32" s="3"/>
      <c r="G32" s="3"/>
      <c r="H32" s="3"/>
      <c r="I32" s="3"/>
      <c r="J32" s="3"/>
      <c r="K32" s="3"/>
      <c r="L32" s="3"/>
      <c r="M32" s="3"/>
      <c r="N32" s="3"/>
      <c r="O32" s="61"/>
      <c r="P32" s="3"/>
      <c r="Q32" s="3"/>
      <c r="R32" s="3"/>
      <c r="S32" s="3"/>
      <c r="T32" s="3"/>
      <c r="U32" s="3"/>
      <c r="V32" s="3"/>
      <c r="W32" s="38"/>
      <c r="X32" s="38"/>
      <c r="Y32" s="38"/>
      <c r="Z32" s="38"/>
      <c r="AA32" s="38"/>
      <c r="AB32" s="38"/>
      <c r="AC32" s="38"/>
      <c r="AD32" s="38"/>
      <c r="AE32" s="38"/>
      <c r="AF32" s="38"/>
      <c r="AG32" s="38"/>
      <c r="AH32" s="38"/>
      <c r="AI32" s="38"/>
      <c r="AJ32" s="38"/>
      <c r="AK32" s="3"/>
      <c r="AL32" s="38"/>
      <c r="AM32" s="39"/>
      <c r="AN32" s="40"/>
    </row>
    <row r="33" spans="1:40" ht="21" x14ac:dyDescent="0.35">
      <c r="A33" s="241" t="s">
        <v>76</v>
      </c>
      <c r="B33" s="241"/>
      <c r="C33" s="37"/>
      <c r="D33" s="49"/>
      <c r="E33" s="12"/>
      <c r="F33" s="3"/>
      <c r="G33" s="3"/>
      <c r="H33" s="3"/>
      <c r="I33" s="3"/>
      <c r="J33" s="3"/>
      <c r="K33" s="3"/>
      <c r="L33" s="3"/>
      <c r="M33" s="3"/>
      <c r="N33" s="3"/>
      <c r="O33" s="61"/>
      <c r="P33" s="3"/>
      <c r="Q33" s="3"/>
      <c r="R33" s="3"/>
      <c r="S33" s="3"/>
      <c r="T33" s="3"/>
      <c r="U33" s="3"/>
      <c r="V33" s="3"/>
      <c r="W33" s="38"/>
      <c r="X33" s="38"/>
      <c r="Y33" s="38"/>
      <c r="Z33" s="38"/>
      <c r="AA33" s="38"/>
      <c r="AB33" s="38"/>
      <c r="AC33" s="38"/>
      <c r="AD33" s="38"/>
      <c r="AE33" s="38"/>
      <c r="AF33" s="38"/>
      <c r="AG33" s="38"/>
      <c r="AH33" s="38"/>
      <c r="AI33" s="38"/>
      <c r="AJ33" s="38"/>
      <c r="AK33" s="3"/>
      <c r="AL33" s="38"/>
      <c r="AM33" s="39"/>
      <c r="AN33" s="40"/>
    </row>
    <row r="34" spans="1:40" x14ac:dyDescent="0.35">
      <c r="A34" s="227" t="s">
        <v>77</v>
      </c>
      <c r="B34" s="227"/>
      <c r="C34" s="37"/>
      <c r="D34" s="50"/>
      <c r="E34" s="12"/>
      <c r="F34" s="3"/>
      <c r="G34" s="3"/>
      <c r="H34" s="3"/>
      <c r="I34" s="3"/>
      <c r="J34" s="3"/>
      <c r="K34" s="3"/>
      <c r="L34" s="3"/>
      <c r="M34" s="3"/>
      <c r="N34" s="3"/>
      <c r="O34" s="61"/>
      <c r="P34" s="3"/>
      <c r="Q34" s="3"/>
      <c r="R34" s="3"/>
      <c r="S34" s="3"/>
      <c r="T34" s="3"/>
      <c r="U34" s="3"/>
      <c r="V34" s="3"/>
      <c r="W34" s="38"/>
      <c r="X34" s="38"/>
      <c r="Y34" s="38"/>
      <c r="Z34" s="38"/>
      <c r="AA34" s="38"/>
      <c r="AB34" s="38"/>
      <c r="AC34" s="38"/>
      <c r="AD34" s="38"/>
      <c r="AE34" s="38"/>
      <c r="AF34" s="38"/>
      <c r="AG34" s="38"/>
      <c r="AH34" s="38"/>
      <c r="AI34" s="38"/>
      <c r="AJ34" s="38"/>
      <c r="AK34" s="3"/>
      <c r="AL34" s="38"/>
      <c r="AM34" s="39"/>
      <c r="AN34" s="40"/>
    </row>
    <row r="35" spans="1:40" ht="21.5" thickBot="1" x14ac:dyDescent="0.4">
      <c r="A35" s="241" t="s">
        <v>78</v>
      </c>
      <c r="B35" s="241"/>
      <c r="C35" s="37"/>
      <c r="D35" s="51"/>
      <c r="E35" s="12"/>
      <c r="F35" s="3"/>
      <c r="G35" s="3"/>
      <c r="H35" s="3"/>
      <c r="I35" s="3"/>
      <c r="J35" s="3"/>
      <c r="K35" s="3"/>
      <c r="L35" s="3"/>
      <c r="M35" s="3"/>
      <c r="N35" s="3"/>
      <c r="O35" s="61"/>
      <c r="P35" s="3"/>
      <c r="Q35" s="3"/>
      <c r="R35" s="3"/>
      <c r="S35" s="3"/>
      <c r="T35" s="3"/>
      <c r="U35" s="3"/>
      <c r="V35" s="3"/>
      <c r="W35" s="38"/>
      <c r="X35" s="38"/>
      <c r="Y35" s="38"/>
      <c r="Z35" s="38"/>
      <c r="AA35" s="38"/>
      <c r="AB35" s="38"/>
      <c r="AC35" s="38"/>
      <c r="AD35" s="38"/>
      <c r="AE35" s="38"/>
      <c r="AF35" s="38"/>
      <c r="AG35" s="38"/>
      <c r="AH35" s="38"/>
      <c r="AI35" s="38"/>
      <c r="AJ35" s="38"/>
      <c r="AK35" s="3"/>
      <c r="AL35" s="38"/>
      <c r="AM35" s="39"/>
      <c r="AN35" s="40"/>
    </row>
    <row r="36" spans="1:40" x14ac:dyDescent="0.35">
      <c r="A36" s="227" t="s">
        <v>79</v>
      </c>
      <c r="B36" s="227"/>
      <c r="C36" s="37"/>
      <c r="D36" s="52"/>
      <c r="E36" s="12"/>
      <c r="F36" s="3"/>
      <c r="G36" s="3"/>
      <c r="H36" s="3"/>
      <c r="I36" s="3"/>
      <c r="J36" s="3"/>
      <c r="K36" s="3"/>
      <c r="L36" s="3"/>
      <c r="M36" s="3"/>
      <c r="N36" s="3"/>
      <c r="O36" s="61"/>
      <c r="P36" s="3"/>
      <c r="Q36" s="3"/>
      <c r="R36" s="3"/>
      <c r="S36" s="3"/>
      <c r="T36" s="3"/>
      <c r="U36" s="3"/>
      <c r="V36" s="3"/>
      <c r="W36" s="38"/>
      <c r="X36" s="38"/>
      <c r="Y36" s="38"/>
      <c r="Z36" s="38"/>
      <c r="AA36" s="38"/>
      <c r="AB36" s="38"/>
      <c r="AC36" s="38"/>
      <c r="AD36" s="38"/>
      <c r="AE36" s="38"/>
      <c r="AF36" s="38"/>
      <c r="AG36" s="38"/>
      <c r="AH36" s="38"/>
      <c r="AI36" s="38"/>
      <c r="AJ36" s="38"/>
      <c r="AK36" s="3"/>
      <c r="AL36" s="38"/>
      <c r="AM36" s="39"/>
      <c r="AN36" s="40"/>
    </row>
    <row r="37" spans="1:40" x14ac:dyDescent="0.35">
      <c r="A37" s="227" t="s">
        <v>80</v>
      </c>
      <c r="B37" s="227"/>
      <c r="C37" s="37"/>
      <c r="D37" s="53"/>
      <c r="E37" s="12"/>
      <c r="F37" s="3"/>
      <c r="G37" s="3"/>
      <c r="H37" s="3"/>
      <c r="I37" s="3"/>
      <c r="J37" s="3"/>
      <c r="K37" s="3"/>
      <c r="L37" s="3"/>
      <c r="M37" s="3"/>
      <c r="N37" s="3"/>
      <c r="O37" s="61"/>
      <c r="P37" s="3"/>
      <c r="Q37" s="3"/>
      <c r="R37" s="3"/>
      <c r="S37" s="3"/>
      <c r="T37" s="3"/>
      <c r="U37" s="3"/>
      <c r="V37" s="3"/>
      <c r="W37" s="54"/>
      <c r="X37" s="54"/>
      <c r="Y37" s="54"/>
      <c r="Z37" s="54"/>
      <c r="AA37" s="54"/>
      <c r="AB37" s="54"/>
      <c r="AC37" s="54"/>
      <c r="AD37" s="54"/>
      <c r="AE37" s="54"/>
      <c r="AF37" s="54"/>
      <c r="AG37" s="54"/>
      <c r="AH37" s="54"/>
      <c r="AI37" s="54"/>
      <c r="AJ37" s="54"/>
      <c r="AK37" s="3"/>
      <c r="AL37" s="38"/>
      <c r="AM37" s="55"/>
      <c r="AN37" s="40"/>
    </row>
    <row r="38" spans="1:40" x14ac:dyDescent="0.35">
      <c r="A38" s="11"/>
      <c r="B38" s="11"/>
      <c r="C38" s="37"/>
      <c r="D38" s="12"/>
      <c r="E38" s="12"/>
      <c r="F38" s="3"/>
      <c r="G38" s="3"/>
      <c r="H38" s="3"/>
      <c r="I38" s="3"/>
      <c r="J38" s="3"/>
      <c r="K38" s="3"/>
      <c r="L38" s="3"/>
      <c r="M38" s="3"/>
      <c r="N38" s="3"/>
      <c r="O38" s="61"/>
      <c r="P38" s="3"/>
      <c r="Q38" s="3"/>
      <c r="R38" s="3"/>
      <c r="S38" s="3"/>
      <c r="T38" s="3"/>
      <c r="U38" s="3"/>
      <c r="V38" s="3"/>
      <c r="W38" s="54"/>
      <c r="X38" s="54"/>
      <c r="Y38" s="54"/>
      <c r="Z38" s="54"/>
      <c r="AA38" s="54"/>
      <c r="AB38" s="54"/>
      <c r="AC38" s="54"/>
      <c r="AD38" s="54"/>
      <c r="AE38" s="54"/>
      <c r="AF38" s="54"/>
      <c r="AG38" s="54"/>
      <c r="AH38" s="54"/>
      <c r="AI38" s="54"/>
      <c r="AJ38" s="54"/>
      <c r="AK38" s="3"/>
      <c r="AL38" s="38"/>
      <c r="AM38" s="55"/>
      <c r="AN38" s="40"/>
    </row>
    <row r="39" spans="1:40" x14ac:dyDescent="0.35">
      <c r="A39" s="11"/>
      <c r="B39" s="11"/>
      <c r="C39" s="37"/>
      <c r="D39" s="12"/>
      <c r="E39" s="12"/>
      <c r="F39" s="3"/>
      <c r="G39" s="3"/>
      <c r="H39" s="3"/>
      <c r="I39" s="3"/>
      <c r="J39" s="3"/>
      <c r="K39" s="3"/>
      <c r="L39" s="3"/>
      <c r="M39" s="3"/>
      <c r="N39" s="3"/>
      <c r="O39" s="61"/>
      <c r="P39" s="3"/>
      <c r="Q39" s="3"/>
      <c r="R39" s="3"/>
      <c r="S39" s="3"/>
      <c r="T39" s="3"/>
      <c r="U39" s="3"/>
      <c r="V39" s="3"/>
      <c r="W39" s="54"/>
      <c r="X39" s="54"/>
      <c r="Y39" s="54"/>
      <c r="Z39" s="54"/>
      <c r="AA39" s="54"/>
      <c r="AB39" s="54"/>
      <c r="AC39" s="54"/>
      <c r="AD39" s="54"/>
      <c r="AE39" s="54"/>
      <c r="AF39" s="54"/>
      <c r="AG39" s="54"/>
      <c r="AH39" s="54"/>
      <c r="AI39" s="54"/>
      <c r="AJ39" s="54"/>
      <c r="AK39" s="3"/>
      <c r="AL39" s="38"/>
      <c r="AM39" s="55"/>
      <c r="AN39" s="40"/>
    </row>
    <row r="40" spans="1:40" x14ac:dyDescent="0.35">
      <c r="A40" s="11"/>
      <c r="B40" s="11"/>
      <c r="C40" s="37"/>
      <c r="D40" s="12"/>
      <c r="E40" s="12"/>
      <c r="F40" s="3"/>
      <c r="G40" s="3"/>
      <c r="H40" s="3"/>
      <c r="I40" s="3"/>
      <c r="J40" s="3"/>
      <c r="K40" s="3"/>
      <c r="L40" s="3"/>
      <c r="M40" s="3"/>
      <c r="N40" s="3"/>
      <c r="O40" s="61"/>
      <c r="P40" s="3"/>
      <c r="Q40" s="3"/>
      <c r="R40" s="3"/>
      <c r="S40" s="3"/>
      <c r="T40" s="3"/>
      <c r="U40" s="3"/>
      <c r="V40" s="3"/>
      <c r="W40" s="54"/>
      <c r="X40" s="54"/>
      <c r="Y40" s="54"/>
      <c r="Z40" s="54"/>
      <c r="AA40" s="54"/>
      <c r="AB40" s="54"/>
      <c r="AC40" s="54"/>
      <c r="AD40" s="54"/>
      <c r="AE40" s="54"/>
      <c r="AF40" s="54"/>
      <c r="AG40" s="54"/>
      <c r="AH40" s="54"/>
      <c r="AI40" s="54"/>
      <c r="AJ40" s="54"/>
      <c r="AK40" s="3"/>
      <c r="AL40" s="38"/>
      <c r="AM40" s="55"/>
      <c r="AN40" s="40"/>
    </row>
    <row r="41" spans="1:40" x14ac:dyDescent="0.35">
      <c r="A41" s="228" t="s">
        <v>81</v>
      </c>
      <c r="B41" s="56" t="s">
        <v>82</v>
      </c>
      <c r="C41" s="229" t="s">
        <v>83</v>
      </c>
      <c r="D41" s="57" t="s">
        <v>99</v>
      </c>
      <c r="E41" s="230" t="s">
        <v>84</v>
      </c>
      <c r="F41" s="231" t="s">
        <v>86</v>
      </c>
      <c r="G41" s="231"/>
      <c r="H41" s="231"/>
      <c r="I41" s="231"/>
      <c r="J41" s="231"/>
      <c r="K41" s="231"/>
      <c r="L41" s="231"/>
      <c r="M41" s="231"/>
      <c r="N41" s="231"/>
      <c r="O41" s="231"/>
      <c r="P41" s="231"/>
      <c r="Q41" s="231"/>
      <c r="R41" s="231"/>
      <c r="S41" s="3"/>
      <c r="T41" s="3"/>
      <c r="U41" s="3"/>
      <c r="V41" s="3"/>
      <c r="W41" s="38"/>
      <c r="X41" s="38"/>
      <c r="Y41" s="38"/>
      <c r="Z41" s="38"/>
      <c r="AA41" s="38"/>
      <c r="AB41" s="38"/>
      <c r="AC41" s="38"/>
      <c r="AD41" s="38"/>
      <c r="AE41" s="38"/>
      <c r="AF41" s="38"/>
      <c r="AG41" s="38"/>
      <c r="AH41" s="38"/>
      <c r="AI41" s="38"/>
      <c r="AJ41" s="38"/>
      <c r="AK41" s="3"/>
      <c r="AL41" s="38"/>
      <c r="AM41" s="39"/>
      <c r="AN41" s="40"/>
    </row>
    <row r="42" spans="1:40" x14ac:dyDescent="0.35">
      <c r="A42" s="228"/>
      <c r="B42" s="56" t="s">
        <v>85</v>
      </c>
      <c r="C42" s="229"/>
      <c r="D42" s="57" t="s">
        <v>100</v>
      </c>
      <c r="E42" s="230"/>
      <c r="F42" s="231" t="s">
        <v>87</v>
      </c>
      <c r="G42" s="231"/>
      <c r="H42" s="231"/>
      <c r="I42" s="231"/>
      <c r="J42" s="231"/>
      <c r="K42" s="231"/>
      <c r="L42" s="231"/>
      <c r="M42" s="231"/>
      <c r="N42" s="231"/>
      <c r="O42" s="231"/>
      <c r="P42" s="231"/>
      <c r="Q42" s="231"/>
      <c r="R42" s="231"/>
      <c r="S42" s="3"/>
      <c r="T42" s="3"/>
      <c r="U42" s="3"/>
      <c r="V42" s="3"/>
      <c r="W42" s="38"/>
      <c r="X42" s="38"/>
      <c r="Y42" s="38"/>
      <c r="Z42" s="38"/>
      <c r="AA42" s="38"/>
      <c r="AB42" s="38"/>
      <c r="AC42" s="38"/>
      <c r="AD42" s="38"/>
      <c r="AE42" s="38"/>
      <c r="AF42" s="38"/>
      <c r="AG42" s="38"/>
      <c r="AH42" s="38"/>
      <c r="AI42" s="38"/>
      <c r="AJ42" s="38"/>
      <c r="AK42" s="3"/>
      <c r="AL42" s="38"/>
      <c r="AM42" s="39"/>
      <c r="AN42" s="40"/>
    </row>
  </sheetData>
  <mergeCells count="38">
    <mergeCell ref="AE8:AE10"/>
    <mergeCell ref="AF8:AF10"/>
    <mergeCell ref="AG8:AG10"/>
    <mergeCell ref="AE11:AE15"/>
    <mergeCell ref="AF11:AF15"/>
    <mergeCell ref="AG11:AG15"/>
    <mergeCell ref="AE16:AE19"/>
    <mergeCell ref="AF16:AF19"/>
    <mergeCell ref="AG16:AG19"/>
    <mergeCell ref="A23:A26"/>
    <mergeCell ref="B23:B26"/>
    <mergeCell ref="AM23:AM26"/>
    <mergeCell ref="A36:B36"/>
    <mergeCell ref="A33:B33"/>
    <mergeCell ref="A34:B34"/>
    <mergeCell ref="A35:B35"/>
    <mergeCell ref="AE23:AE26"/>
    <mergeCell ref="AF23:AF26"/>
    <mergeCell ref="AG23:AG26"/>
    <mergeCell ref="A37:B37"/>
    <mergeCell ref="A41:A42"/>
    <mergeCell ref="C41:C42"/>
    <mergeCell ref="E41:E42"/>
    <mergeCell ref="F41:R41"/>
    <mergeCell ref="F42:R42"/>
    <mergeCell ref="A8:A10"/>
    <mergeCell ref="B8:B10"/>
    <mergeCell ref="A16:A19"/>
    <mergeCell ref="B16:B19"/>
    <mergeCell ref="A11:A15"/>
    <mergeCell ref="B11:B15"/>
    <mergeCell ref="A1:A4"/>
    <mergeCell ref="B1:AM4"/>
    <mergeCell ref="X6:AH6"/>
    <mergeCell ref="AI6:AJ6"/>
    <mergeCell ref="AK6:AL6"/>
    <mergeCell ref="AM6:AN6"/>
    <mergeCell ref="O6:W6"/>
  </mergeCells>
  <conditionalFormatting sqref="W8">
    <cfRule type="cellIs" priority="25" operator="greaterThan">
      <formula>0.41</formula>
    </cfRule>
  </conditionalFormatting>
  <conditionalFormatting sqref="W9:W11">
    <cfRule type="cellIs" dxfId="12" priority="6" operator="lessThan">
      <formula>"0.33"</formula>
    </cfRule>
    <cfRule type="cellIs" dxfId="11" priority="7" operator="lessThanOrEqual">
      <formula>0.083</formula>
    </cfRule>
    <cfRule type="cellIs" dxfId="10" priority="8" operator="between">
      <formula>0.083</formula>
      <formula>0.17</formula>
    </cfRule>
    <cfRule type="cellIs" dxfId="9" priority="9" operator="greaterThanOrEqual">
      <formula>0.171</formula>
    </cfRule>
  </conditionalFormatting>
  <conditionalFormatting sqref="W22">
    <cfRule type="cellIs" dxfId="8" priority="20" operator="lessThan">
      <formula>50</formula>
    </cfRule>
  </conditionalFormatting>
  <conditionalFormatting sqref="AH10">
    <cfRule type="cellIs" dxfId="7" priority="14" operator="lessThan">
      <formula>"0.33"</formula>
    </cfRule>
    <cfRule type="cellIs" dxfId="6" priority="15" operator="lessThanOrEqual">
      <formula>0.083</formula>
    </cfRule>
    <cfRule type="cellIs" dxfId="5" priority="16" operator="between">
      <formula>0.083</formula>
      <formula>0.17</formula>
    </cfRule>
    <cfRule type="cellIs" dxfId="4" priority="17" operator="greaterThanOrEqual">
      <formula>0.171</formula>
    </cfRule>
  </conditionalFormatting>
  <conditionalFormatting sqref="AH22:AH26">
    <cfRule type="cellIs" dxfId="3" priority="4" operator="lessThan">
      <formula>50</formula>
    </cfRule>
  </conditionalFormatting>
  <conditionalFormatting sqref="AJ8:AJ26">
    <cfRule type="cellIs" dxfId="2" priority="1" operator="lessThanOrEqual">
      <formula>0.083</formula>
    </cfRule>
    <cfRule type="cellIs" dxfId="1" priority="2" operator="between">
      <formula>0.083</formula>
      <formula>0.17</formula>
    </cfRule>
    <cfRule type="cellIs" dxfId="0" priority="3" operator="greaterThanOrEqual">
      <formula>0.171</formula>
    </cfRule>
  </conditionalFormatting>
  <pageMargins left="0.7" right="0.7" top="0.75" bottom="0.75" header="0.3" footer="0.3"/>
  <pageSetup orientation="portrait" r:id="rId1"/>
  <ignoredErrors>
    <ignoredError sqref="AL16" formula="1"/>
    <ignoredError sqref="AD17" formulaRange="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51390-4FBD-4E51-A018-EAF5C099EEEB}">
  <dimension ref="A1:B7"/>
  <sheetViews>
    <sheetView zoomScale="60" zoomScaleNormal="60" workbookViewId="0">
      <selection activeCell="H8" sqref="H8"/>
    </sheetView>
  </sheetViews>
  <sheetFormatPr baseColWidth="10" defaultRowHeight="60.75" customHeight="1" x14ac:dyDescent="0.35"/>
  <cols>
    <col min="2" max="2" width="54.5" customWidth="1"/>
  </cols>
  <sheetData>
    <row r="1" spans="1:2" ht="60.75" customHeight="1" x14ac:dyDescent="0.35">
      <c r="A1" s="195" t="s">
        <v>44</v>
      </c>
      <c r="B1" s="199" t="s">
        <v>45</v>
      </c>
    </row>
    <row r="2" spans="1:2" ht="60.75" customHeight="1" x14ac:dyDescent="0.35">
      <c r="A2" s="195" t="s">
        <v>47</v>
      </c>
      <c r="B2" s="199" t="s">
        <v>48</v>
      </c>
    </row>
    <row r="3" spans="1:2" ht="60.75" customHeight="1" x14ac:dyDescent="0.35">
      <c r="A3" s="195" t="s">
        <v>49</v>
      </c>
      <c r="B3" s="199" t="s">
        <v>50</v>
      </c>
    </row>
    <row r="4" spans="1:2" ht="60.75" customHeight="1" x14ac:dyDescent="0.35">
      <c r="A4" s="197" t="s">
        <v>57</v>
      </c>
      <c r="B4" s="199" t="s">
        <v>58</v>
      </c>
    </row>
    <row r="5" spans="1:2" ht="60.75" customHeight="1" x14ac:dyDescent="0.35">
      <c r="A5" s="197" t="s">
        <v>60</v>
      </c>
      <c r="B5" s="199" t="s">
        <v>61</v>
      </c>
    </row>
    <row r="6" spans="1:2" ht="60.75" customHeight="1" x14ac:dyDescent="0.35">
      <c r="A6" s="197" t="s">
        <v>62</v>
      </c>
      <c r="B6" s="199" t="s">
        <v>63</v>
      </c>
    </row>
    <row r="7" spans="1:2" ht="60.75" customHeight="1" x14ac:dyDescent="0.35">
      <c r="A7" s="197" t="s">
        <v>65</v>
      </c>
      <c r="B7" s="199"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PA2024</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Johana Maria Toro Torres</cp:lastModifiedBy>
  <dcterms:created xsi:type="dcterms:W3CDTF">2021-06-04T18:58:02Z</dcterms:created>
  <dcterms:modified xsi:type="dcterms:W3CDTF">2024-04-10T16:34:44Z</dcterms:modified>
</cp:coreProperties>
</file>