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hidePivotFieldList="1" defaultThemeVersion="124226"/>
  <mc:AlternateContent xmlns:mc="http://schemas.openxmlformats.org/markup-compatibility/2006">
    <mc:Choice Requires="x15">
      <x15ac:absPath xmlns:x15ac="http://schemas.microsoft.com/office/spreadsheetml/2010/11/ac" url="C:\Users\Carolina.Martinez\Documents\ISVIMED\2024\PLANES MIPG 2024\EVIDENCIAS PAAC 2024\"/>
    </mc:Choice>
  </mc:AlternateContent>
  <xr:revisionPtr revIDLastSave="0" documentId="8_{1A3329FD-0ACC-4CCC-83D2-B80F6680AC82}" xr6:coauthVersionLast="47" xr6:coauthVersionMax="47" xr10:uidLastSave="{00000000-0000-0000-0000-000000000000}"/>
  <bookViews>
    <workbookView xWindow="-108" yWindow="-108" windowWidth="23256" windowHeight="12456" tabRatio="882" xr2:uid="{00000000-000D-0000-FFFF-FFFF00000000}"/>
  </bookViews>
  <sheets>
    <sheet name="MATRIZ DE RIESGOS DE CORRUPCION" sheetId="21" r:id="rId1"/>
    <sheet name="Matriz de Calor" sheetId="18" r:id="rId2"/>
    <sheet name="Tabla probabilidad" sheetId="12" r:id="rId3"/>
    <sheet name="Tabla Impacto" sheetId="22" r:id="rId4"/>
    <sheet name="Tabla Valoración controles" sheetId="15" r:id="rId5"/>
    <sheet name="Opciones Tratamiento" sheetId="16" state="hidden" r:id="rId6"/>
    <sheet name="Hoja1" sheetId="11" state="hidden" r:id="rId7"/>
  </sheets>
  <calcPr calcId="191029"/>
  <pivotCaches>
    <pivotCache cacheId="0" r:id="rId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7" i="21" l="1"/>
  <c r="Q27" i="21"/>
  <c r="T26" i="21"/>
  <c r="Q26" i="21"/>
  <c r="Y27" i="21" s="1"/>
  <c r="T25" i="21"/>
  <c r="Q25" i="21"/>
  <c r="Y26" i="21" s="1"/>
  <c r="T24" i="21"/>
  <c r="Q24" i="21"/>
  <c r="Y25" i="21" s="1"/>
  <c r="T23" i="21"/>
  <c r="Q23" i="21"/>
  <c r="T22" i="21"/>
  <c r="Q22" i="21"/>
  <c r="T21" i="21"/>
  <c r="Q21" i="21"/>
  <c r="M21" i="21"/>
  <c r="K21" i="21"/>
  <c r="Y28" i="21"/>
  <c r="Y29" i="21"/>
  <c r="Y30" i="21"/>
  <c r="Y46" i="21"/>
  <c r="Y45" i="21"/>
  <c r="Y44" i="21"/>
  <c r="Y41" i="21"/>
  <c r="Y42" i="21" s="1"/>
  <c r="Y43" i="21" s="1"/>
  <c r="AC21" i="21" l="1"/>
  <c r="Y21" i="21"/>
  <c r="Y38" i="21"/>
  <c r="Y37" i="21"/>
  <c r="Y36" i="21"/>
  <c r="Y34" i="21"/>
  <c r="Y33" i="21"/>
  <c r="Y32" i="21"/>
  <c r="Y31" i="21"/>
  <c r="AA21" i="21" l="1"/>
  <c r="Y22" i="21" s="1"/>
  <c r="Z21" i="21"/>
  <c r="AB21" i="21"/>
  <c r="AC22" i="21"/>
  <c r="T20" i="21"/>
  <c r="Q20" i="21"/>
  <c r="T19" i="21"/>
  <c r="Q19" i="21"/>
  <c r="T18" i="21"/>
  <c r="Q18" i="21"/>
  <c r="T17" i="21"/>
  <c r="Q17" i="21"/>
  <c r="T16" i="21"/>
  <c r="Q16" i="21"/>
  <c r="T15" i="21"/>
  <c r="Q15" i="21"/>
  <c r="T14" i="21"/>
  <c r="Q14" i="21"/>
  <c r="T13" i="21"/>
  <c r="Q13" i="21"/>
  <c r="H220" i="22"/>
  <c r="B220" i="22" a="1"/>
  <c r="B220" i="22"/>
  <c r="H219" i="22"/>
  <c r="H218" i="22"/>
  <c r="H217" i="22"/>
  <c r="H216" i="22"/>
  <c r="H215" i="22"/>
  <c r="H214" i="22"/>
  <c r="H213" i="22"/>
  <c r="H212" i="22"/>
  <c r="H211" i="22"/>
  <c r="H210" i="22"/>
  <c r="J209" i="22"/>
  <c r="H209" i="22"/>
  <c r="AB22" i="21" l="1"/>
  <c r="AC23" i="21"/>
  <c r="AB23" i="21" s="1"/>
  <c r="AA22" i="21"/>
  <c r="Y23" i="21" s="1"/>
  <c r="Z22" i="21"/>
  <c r="AC17" i="21"/>
  <c r="Y17" i="21"/>
  <c r="AC13" i="21"/>
  <c r="Y13" i="21"/>
  <c r="AG21" i="21" l="1"/>
  <c r="AF21" i="21" s="1"/>
  <c r="AA23" i="21"/>
  <c r="Y24" i="21" s="1"/>
  <c r="AE21" i="21" s="1"/>
  <c r="AD21" i="21" s="1"/>
  <c r="AH21" i="21" s="1"/>
  <c r="Z23" i="21"/>
  <c r="AA17" i="21"/>
  <c r="Y18" i="21" s="1"/>
  <c r="Z17" i="21"/>
  <c r="AB17" i="21"/>
  <c r="AC18" i="21"/>
  <c r="AA13" i="21"/>
  <c r="Y14" i="21" s="1"/>
  <c r="Z13" i="21"/>
  <c r="AB13" i="21"/>
  <c r="AC14" i="21"/>
  <c r="AB18" i="21" l="1"/>
  <c r="AC19" i="21"/>
  <c r="AB19" i="21" s="1"/>
  <c r="AC20" i="21"/>
  <c r="AB20" i="21" s="1"/>
  <c r="AA18" i="21"/>
  <c r="Y19" i="21" s="1"/>
  <c r="Z18" i="21"/>
  <c r="AB14" i="21"/>
  <c r="AC15" i="21"/>
  <c r="AB15" i="21" s="1"/>
  <c r="AC16" i="21"/>
  <c r="AB16" i="21" s="1"/>
  <c r="AA14" i="21"/>
  <c r="Y15" i="21" s="1"/>
  <c r="Z14" i="21"/>
  <c r="AG13" i="21" l="1"/>
  <c r="AF13" i="21" s="1"/>
  <c r="AG17" i="21"/>
  <c r="AF17" i="21" s="1"/>
  <c r="AA19" i="21"/>
  <c r="Y20" i="21" s="1"/>
  <c r="Z19" i="21"/>
  <c r="AA15" i="21"/>
  <c r="Y16" i="21" s="1"/>
  <c r="Z15" i="21"/>
  <c r="AA20" i="21" l="1"/>
  <c r="Z20" i="21"/>
  <c r="AE17" i="21"/>
  <c r="AD17" i="21" s="1"/>
  <c r="AH17" i="21" s="1"/>
  <c r="AA16" i="21"/>
  <c r="Z16" i="21"/>
  <c r="AE13" i="21"/>
  <c r="AD13" i="21" s="1"/>
  <c r="AH13" i="2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<sst xmlns="http://schemas.openxmlformats.org/spreadsheetml/2006/main" count="734" uniqueCount="337">
  <si>
    <t xml:space="preserve">Referencia </t>
  </si>
  <si>
    <t>Descripción del Riesgo</t>
  </si>
  <si>
    <t>Impacto</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</si>
  <si>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</si>
  <si>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</si>
  <si>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</si>
  <si>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</si>
  <si>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</si>
  <si>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</si>
  <si>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</si>
  <si>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</si>
  <si>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</si>
  <si>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</si>
  <si>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</si>
  <si>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</si>
  <si>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</si>
  <si>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</si>
  <si>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</si>
  <si>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</si>
  <si>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</si>
  <si>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Frecuencia</t>
  </si>
  <si>
    <t>Continua</t>
  </si>
  <si>
    <t>Aleatoria</t>
  </si>
  <si>
    <t>Evidencia</t>
  </si>
  <si>
    <t>Registro Sustancial</t>
  </si>
  <si>
    <t>Registro Material</t>
  </si>
  <si>
    <t>Sin registro</t>
  </si>
  <si>
    <t>Calificación</t>
  </si>
  <si>
    <t>Tratamiento</t>
  </si>
  <si>
    <t>Reducir</t>
  </si>
  <si>
    <t>Aceptar</t>
  </si>
  <si>
    <t>Evitar</t>
  </si>
  <si>
    <t>Probabilidad Inherente</t>
  </si>
  <si>
    <t>Finalizado</t>
  </si>
  <si>
    <t>En curso</t>
  </si>
  <si>
    <t>Impacto 
Inherente</t>
  </si>
  <si>
    <t>Probabilidad Residual Final</t>
  </si>
  <si>
    <t>Impacto Residual Final</t>
  </si>
  <si>
    <t>Zona de Riesgo Inherente</t>
  </si>
  <si>
    <t>Clasificación del Riesgo</t>
  </si>
  <si>
    <t>Muy Baja</t>
  </si>
  <si>
    <t>Frecuencia de la Actividad</t>
  </si>
  <si>
    <t>Baja</t>
  </si>
  <si>
    <t>Muy Alta</t>
  </si>
  <si>
    <t>Pérdida Reputacional</t>
  </si>
  <si>
    <t>Afectación menor a 10 SMLMV .</t>
  </si>
  <si>
    <t xml:space="preserve">Menor-40% </t>
  </si>
  <si>
    <t>Moderado 60%</t>
  </si>
  <si>
    <t>Mayor 80%</t>
  </si>
  <si>
    <t>Catastrófico 100%</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</si>
  <si>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</si>
  <si>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</si>
  <si>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</si>
  <si>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</si>
  <si>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</si>
  <si>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</si>
  <si>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</si>
  <si>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</si>
  <si>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</si>
  <si>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</si>
  <si>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</si>
  <si>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</si>
  <si>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</si>
  <si>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</si>
  <si>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Tabla Atributos de para el diseño del control</t>
  </si>
  <si>
    <t>Extremo</t>
  </si>
  <si>
    <t>Alto</t>
  </si>
  <si>
    <t>Moderado</t>
  </si>
  <si>
    <t>Bajo</t>
  </si>
  <si>
    <t>Insignificante</t>
  </si>
  <si>
    <t>Menor</t>
  </si>
  <si>
    <t>Catastrófico</t>
  </si>
  <si>
    <t>Plan de accion (solo para la opción reducir)</t>
  </si>
  <si>
    <t>Criterios</t>
  </si>
  <si>
    <t>Afectación Económica o presupuestal</t>
  </si>
  <si>
    <t xml:space="preserve">Entre 10 y 50 SMLMV </t>
  </si>
  <si>
    <t xml:space="preserve">Entre 50 y 100 SMLMV </t>
  </si>
  <si>
    <t xml:space="preserve">Entre 100 y 500 SMLMV </t>
  </si>
  <si>
    <t xml:space="preserve">Mayor a 500 SMLMV </t>
  </si>
  <si>
    <t>El riesgo afecta la imagen de alguna área de la organización</t>
  </si>
  <si>
    <t>El riesgo afecta la imagen de la entidad internamente, de conocimiento general, nivel interno, de junta dircetiva y accionistas y/o de provedores</t>
  </si>
  <si>
    <t>El riesgo afecta la imagen de de la entidad con efecto publicitario sostenido a nivel de sector administrativo, nivel departamental o municipal</t>
  </si>
  <si>
    <t>El riesgo afecta la imagen de la entidad con algunos usuarios de relevancia frente al logro de los objetivos</t>
  </si>
  <si>
    <t>Leve 20%</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</si>
  <si>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</si>
  <si>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</si>
  <si>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</si>
  <si>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</si>
  <si>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</si>
  <si>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Media</t>
  </si>
  <si>
    <t>Catastrófico
100%</t>
  </si>
  <si>
    <t>Mayor
80%</t>
  </si>
  <si>
    <t>Moderado
60%</t>
  </si>
  <si>
    <t>Menor
40%</t>
  </si>
  <si>
    <t>Leve
20%</t>
  </si>
  <si>
    <t>Muy Baja
20%</t>
  </si>
  <si>
    <t>Baja
40%</t>
  </si>
  <si>
    <t>Alta
80%</t>
  </si>
  <si>
    <t>Muy Alta
100%</t>
  </si>
  <si>
    <t>Media
60%</t>
  </si>
  <si>
    <t>El riesgo afecta la imagen de la entidad a nivel nacional, con efecto publicitarios sostenible a nivel país</t>
  </si>
  <si>
    <t>Con Registro</t>
  </si>
  <si>
    <t>Sin Registro</t>
  </si>
  <si>
    <t>El control no deja registro de la ejecución del control</t>
  </si>
  <si>
    <t>El control deja un registro que permite evidenciar la ejecución del control</t>
  </si>
  <si>
    <t>Reputacional</t>
  </si>
  <si>
    <t>Económico</t>
  </si>
  <si>
    <t>Económico y Reputacional</t>
  </si>
  <si>
    <t>Reducir (mitigar)</t>
  </si>
  <si>
    <t>Reducir (compartir)</t>
  </si>
  <si>
    <t>Probabilidad Residual</t>
  </si>
  <si>
    <t>Fuente:  Adaptado de Curso Riesgo Operativo Universidad del Rosario por Dirección de Gestión y Desempeño Institucional de Función Pública,  2020.</t>
  </si>
  <si>
    <t>Subcriterios</t>
  </si>
  <si>
    <t>❌</t>
  </si>
  <si>
    <t>✔</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</si>
  <si>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</si>
  <si>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</si>
  <si>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</si>
  <si>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</si>
  <si>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</si>
  <si>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</si>
  <si>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</si>
  <si>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Descripción del Control</t>
  </si>
  <si>
    <t>Temática / Linea de Acción</t>
  </si>
  <si>
    <t>Subcausas</t>
  </si>
  <si>
    <t>Nombre de la evidencia</t>
  </si>
  <si>
    <t>Riesgo Estratégico</t>
  </si>
  <si>
    <t>Riesgo Operativo</t>
  </si>
  <si>
    <t>Riesgo Financiero</t>
  </si>
  <si>
    <t>Riesgo Tecnológico</t>
  </si>
  <si>
    <t>Riesgo de Cumplimiento</t>
  </si>
  <si>
    <t>Riesgo Reputacional</t>
  </si>
  <si>
    <t>Riesgo de Corrupción</t>
  </si>
  <si>
    <t>Impacto Inherente</t>
  </si>
  <si>
    <t>Leve</t>
  </si>
  <si>
    <t>tipo riesgo</t>
  </si>
  <si>
    <t>EVALUACION DE RIESGO INHERENTE</t>
  </si>
  <si>
    <t>EVALUACION DEL RIESGO RESIDUAL</t>
  </si>
  <si>
    <t xml:space="preserve">Probabilidad Residual </t>
  </si>
  <si>
    <t>Impacto Residual</t>
  </si>
  <si>
    <t>FORMULAR ACCIONES ESPECIFICAS</t>
  </si>
  <si>
    <t>VER ACCION #</t>
  </si>
  <si>
    <t>QUE?
Impacto</t>
  </si>
  <si>
    <t>COMO SE REFLEJA?
Causa Inmediata</t>
  </si>
  <si>
    <t>POR QUE?
Causa Raíz</t>
  </si>
  <si>
    <t>Objetivo / Requisto a cumplir</t>
  </si>
  <si>
    <t>1. No tiene impactos en la prestación del servicio ni en la operación de los procesos internos.</t>
  </si>
  <si>
    <t>2. No afecta el cumplimiento de la misión ni de los objetivos estratégicos del Plan de Desarrollo.</t>
  </si>
  <si>
    <t>3. No representa impactos financieros para la organización.</t>
  </si>
  <si>
    <t>4. No genera multas ni sanciones.</t>
  </si>
  <si>
    <t>5. Genera consecuencias negativas en la imagen (opinión) ante sus grupos de interés (internos) de baja intensidad (puntuales) y mitigable o reversible de manera inmediata.</t>
  </si>
  <si>
    <t xml:space="preserve">6. No genera fallas en el funcionamiento del software o hardware, ni perdida/daño de información o mal uso de esta. </t>
  </si>
  <si>
    <t>1. Interrupción mínima en la prestación de los servicios o en la operación de los procesos. Reversibles de manera inmediata.</t>
  </si>
  <si>
    <t>2. Retrasa algunas actividades de proyectos, pero no afectan la ejecución global de los mismos. No afecta el cumplimiento los objetivos estratégicos del Plan de Desarrollo.</t>
  </si>
  <si>
    <t>3. Puede llevar traslados de rubros, ajustes en el presupuesto, pero no representa impactos financieros para la organización.</t>
  </si>
  <si>
    <t>4. Genera llamados de atención, pero no multas ni sanciones.</t>
  </si>
  <si>
    <t>5. Genera consecuencias negativas en la imagen (opinión) ante sus grupos de interés de intensidad media y mitigable o reversible en el corto plazo (6 meses). La imagen del Instituto se podría ver afectada a nivel regional y local.</t>
  </si>
  <si>
    <t>6. Genera fallas de funcionamiento en el software o hardware que dificultad el acceso a información afectando funciones específicas, cargos específicos.  Reversible en un término no mayor a 2 horas.</t>
  </si>
  <si>
    <t>1. Genera interrupción y demora en la prestación del servicio y/o en el desarrollo de las actividades de los procesos.  Reversibles en un término de máximo 1 día.</t>
  </si>
  <si>
    <t>2. Retrasa actividades, llevando a extender plazos para la ejecución de las mismas, pero no afectan la ejecución global de los proyectos. No afecta el cumplimiento de los objetivos estratégicos del Plan de Desarrollo.</t>
  </si>
  <si>
    <t>3. Puede llevar traslados de rubros, ajustes en el presupuesto, pero no representa impactos financieros para la organización. Puede desencadenar en retrasos del plan de inversiones.</t>
  </si>
  <si>
    <t>4. Genera algunas multas y sanciones por incumplimiento. Puede generar procesos disciplinarios al personal interno.</t>
  </si>
  <si>
    <t>5. Genera consecuencias negativas en la imagen (opinión) ante sus grupos de interés (comunidad, de intensidad alta y mitigable o reversible en el mediano plazo (1 año). La imagen del Instituto se podría ver afectada a nivel regional y local.</t>
  </si>
  <si>
    <t>6. Genera fallas de funcionamiento en el software o hardware que dificultad el acceso a información afectando funciones específicas, cargos específicos.  Reversible en un término no mayor a 5 horas.</t>
  </si>
  <si>
    <t>1. Genera interrupción y demora en la prestación del servicio y/o en el desarrollo de las actividades de los procesos.  Reversibles en un término de 1 a 2 días.</t>
  </si>
  <si>
    <t>2. Retrasa proyectos, llevando a extender plazos, aumentar presupuesto, para la ejecución de estos, pero no afectan la ejecución global. No afecta el cumplimiento de los objetivos estratégicos del Plan de Desarrollo.</t>
  </si>
  <si>
    <t>3. Puede llevar traslados de rubros, ajustes en el presupuesto y retrasos en su ejecución. Representa impactos financieros para la organización (perdida, no desembolso) que llevan al incumplimiento de proyectos del plan desarrollo.</t>
  </si>
  <si>
    <t>4. Genera multas y sanciones por incumplimiento. Puede generar procesos disciplinarios al personal interno, remoción de personal de sus cargos.</t>
  </si>
  <si>
    <t>5. Genera consecuencias negativas en la imagen (opinión) ante sus grupos de interés de intensidad grave y mitigable o reversible en el largo plazo (Cuatro años o menos). La imagen del Instituto se podría ver afectada a nivel regional y nacional.</t>
  </si>
  <si>
    <t>6. Genera fallas de funcionamiento en el software o hardware que dificultad el acceso a información afectando módulos completos (SIFI), afectación de servidores (Correo, Directorio Activo).  Reversible en un término no mayor a 8 horas.</t>
  </si>
  <si>
    <t>1. Genera interrupción y demora significativa en la prestación del servicio y/o en el desarrollo de las actividades de los procesos. Reversibles en un término de 3 a 5 días.</t>
  </si>
  <si>
    <t>2. Genera incumplimiento de los proyectos. Genera sobrecostos y afecta el cumplimiento de los objetivos estratégicos de Plan de Desarrollo.</t>
  </si>
  <si>
    <t>3. Representa impactos financieros para la organización (perdida, no desembolso) que llevan al incumplimiento de objetivos del plan desarrollo.</t>
  </si>
  <si>
    <t>4. Genera multas y sanciones por incumplimiento. Puede generar procesos disciplinarios al personal interno, remoción de personal de sus cargos. Pago de indemnizaciones por incumplimiento que puede llevar a afectar el presupuesto del Instituto.</t>
  </si>
  <si>
    <t>5. Genera consecuencias negativas en la imagen (opinión) ante sus grupos de interés (comunidad, empleados, clientes, gobierno, etc.) con una intensidad muy alta y reversible en el largo plazo (más de 5 años para revertir la afectación). La imagen del Instituto se podría ver afectada a nivel regional y nacional.</t>
  </si>
  <si>
    <t>6. Genera fallas de funcionamiento en el software o hardware que dificultad el acceso a información afectando módulos completos (SIFI), afectación de servidores (Correo, Directorio Activo).  Reversible en un tiempo superior a un día.</t>
  </si>
  <si>
    <t>N/A</t>
  </si>
  <si>
    <t>MAPA DE RIESGOS DE PROCESO</t>
  </si>
  <si>
    <t>Gestión de Atención al Usuario</t>
  </si>
  <si>
    <t>FECHA DE ELABORACIÓN O ACTUALIZACIÓN:</t>
  </si>
  <si>
    <t>RESPONSABLE (s) DE ELABORACIÓN O ACTUALIZACIÓN</t>
  </si>
  <si>
    <t>Gestión Estratégica</t>
  </si>
  <si>
    <t>Gestión Social</t>
  </si>
  <si>
    <t>Gestión de Desarrollo de Soluciones Habitacionales</t>
  </si>
  <si>
    <t>Gestión del Talento Humano</t>
  </si>
  <si>
    <t>Gestión de Comunicaciones</t>
  </si>
  <si>
    <t>Gestión de Infraestructura</t>
  </si>
  <si>
    <t>Gestión de TIC</t>
  </si>
  <si>
    <t>Gestión Documental</t>
  </si>
  <si>
    <t>Gestión Jurídica</t>
  </si>
  <si>
    <t>Gestión de Evaluación y  Mejora Continua</t>
  </si>
  <si>
    <t>4.2. IDENTIFICACION DEL RIESGO</t>
  </si>
  <si>
    <t>VALORACION DE CONTROLES</t>
  </si>
  <si>
    <t>4.3. EVALUACIÓN DEL RIESGO</t>
  </si>
  <si>
    <t>4.4. TRATAMIENTO DEL RIESGO</t>
  </si>
  <si>
    <t>PROCESO:</t>
  </si>
  <si>
    <t>CÓDIGO: F-GM-29</t>
  </si>
  <si>
    <t>PÁGINA: 3 de 4</t>
  </si>
  <si>
    <t>Gesión de Evaluación Indpendiente</t>
  </si>
  <si>
    <t>Procesos Institucionales</t>
  </si>
  <si>
    <t>Tabla Criterios para definir el nivel de probabilidad Inherente</t>
  </si>
  <si>
    <t>Tabla Criterios para definir el nivel de impacto Inherente</t>
  </si>
  <si>
    <t>Gestión Financiera</t>
  </si>
  <si>
    <r>
      <t xml:space="preserve">VERSIÓN: </t>
    </r>
    <r>
      <rPr>
        <sz val="11"/>
        <color theme="1"/>
        <rFont val="Arial Narrow"/>
        <family val="2"/>
      </rPr>
      <t>04</t>
    </r>
  </si>
  <si>
    <r>
      <t xml:space="preserve">FECHA: </t>
    </r>
    <r>
      <rPr>
        <sz val="11"/>
        <color theme="1"/>
        <rFont val="Arial Narrow"/>
        <family val="2"/>
      </rPr>
      <t>21/12/2021</t>
    </r>
  </si>
  <si>
    <t>Zona de Riesgo Residual Final</t>
  </si>
  <si>
    <t>Identificación de Riesgos de Corrupción</t>
  </si>
  <si>
    <t>Posibilidad de afectación económica y reputacional del Instituto</t>
  </si>
  <si>
    <t>debido a que el servidor público encargado del proceso disciplinario administrativo o sancionatorio, retarde u omita un acto propio de su cargo, o para ejecutar uno contrario a sus deberes oficiales, para el beneficio particular o de un tercero.</t>
  </si>
  <si>
    <t>1. No existe verificación del contenido de los diferentes autos generados por parte de otra(s) persona(s). (segregación de funciones).</t>
  </si>
  <si>
    <t>2. Falta de ética en el personal.</t>
  </si>
  <si>
    <t>debido a la asignación del subsidio municipal de vivienda que se obtiene como resultado de tráfico de influencias de servidor público y  particulares con intereses en tal asignación.</t>
  </si>
  <si>
    <t>1. Falta de segregación de funciones (concentración)</t>
  </si>
  <si>
    <t>2. Abuso de autoridad - falta de integridad</t>
  </si>
  <si>
    <t>Existe segregación de la verificación de requisitos debido a los roles y responsabilidades establecidas en la actualidad para la asignación de subsidios. Por un lado la Subdirección Poblacional realiza un verificación preliminar de cumplimiento de requisitos y por otro lado, la Subdirección Jurídica realiza una segunda revisión de fondo de cumplimiento de requisitos.
Documentado en:
P-GS-02 - Procedimiento para la verificación del cumplimiento de requisitos para la postulación al subsidio municipal de vivienda.
P-GS-03 - Procedimiento para el acompañamiento y asignación de subsidio municipal en la modalidad de vivienda usada.
I-GJ-03 – Instructivo de asignación de subsidio y escrituración.</t>
  </si>
  <si>
    <t>reflejada en multas, sanciones y hallazgos de los entes de control por violación del principio de transparencia en la contratación estatal así como detrimento patrimonial por contratación indebida.</t>
  </si>
  <si>
    <t>1. Los estudios previos y técnicos del proceso contienen especificaciones desde la experiencia, capacidad jurídica y financiera cerrada a un proponente y no a lo ofertado en el sector económico.</t>
  </si>
  <si>
    <t>2. Posibilidad de verificar previo al cierre de un proceso de selección las ofertas económicas de los oferentes, con el fin de favorecer a un oferente.</t>
  </si>
  <si>
    <t>2. Con la implementación de la plataforma transaccional SECOP II, se hace imposible verificar previo al cierre del proceso las ofertas económicas de los oferentes.</t>
  </si>
  <si>
    <t>Lista de chequeo de revisión de requisitos
Estudios previos de la modalidad contractual</t>
  </si>
  <si>
    <t>Posibilidad de afectación Económica Instituto</t>
  </si>
  <si>
    <t xml:space="preserve">por perdida de los recursos desembolsados a los contratistas de obra por concepto de anticipo </t>
  </si>
  <si>
    <t>debido a la utilización del anticipo con fines distintos a los establecidos en el objeto y alcance del contrato, para el beneficio particular o de terceros.</t>
  </si>
  <si>
    <t>Posibilidad de Afectación Económica (Presupuestal) por perdida de los recursos desembolsados a los contratistas de obra por concepto de anticipo . Lo anterior,  debido a la utilización del mismo con fines distintos a los establecidos en el objeto y alcance del contrato, para el beneficio particular o de terceros.</t>
  </si>
  <si>
    <t>1. No se exige para el manejo del anticipo un plan de inversiones.</t>
  </si>
  <si>
    <t>2. los desembolsos no estan relacionados con lo establecido en el plan de inversiones.</t>
  </si>
  <si>
    <t xml:space="preserve">Se establece como obligación contractual por parte del contratista, la apertura de un encargo fiduciario para el manejo de los recursos por concepto de anticipo. Los desembolsos se realizan previa revisión y autorización del supervisor del contrato por parte del Isvimed. </t>
  </si>
  <si>
    <t>Minuta del contrato de mejoramientos.
Documento de apertura del encargo fiduciario.</t>
  </si>
  <si>
    <t>Establecer como política de operación, la revisión de la minuta del contrato para el diagnóstico y ejecución de mejoramiento de vivienda previa suscripción del mismo, en relación a la existencia de la obligación contractual de la apertura de un encargo fiduciario para el manejo de los recursos por concepto de anticipo, por parte del contratista.</t>
  </si>
  <si>
    <t>3. Ausencia de mecanismo para que funcionarios, contratistas o funcionarios puedan denunciar de manera anónima irregularidades frente al proceso disciplinario o sancionatorio</t>
  </si>
  <si>
    <t>3. Ausencia de mecanismo para que funcionarios, contratistas o comunidad puedan denunciar de manera anónima irregularidades frente a la asignación de subsidios</t>
  </si>
  <si>
    <t>Posibilidad de afectación economica y reputacional del Instituto</t>
  </si>
  <si>
    <t>por perdida de recursos
por hallazgos de los entes de control</t>
  </si>
  <si>
    <t>debido a que se realice el  desembolso del Subsidio Municipal de Vivienda bajo la modalidad de demanda organizada (OPV),  sin el cumplimiento de los requisitos para el beneficio particular o de un tercero.</t>
  </si>
  <si>
    <t>Posibilidad de afectación economica y reputacional del Instituto por perdida de recursos así como por hallazgos de los entes de control, debido a que se realice el  desembolso del Subsidio Municipal de Vivienda bajo la modalidad de demanda organizada (OPV),  sin el cumplimiento de los requisitos, para el beneficio particular o de un tercero.</t>
  </si>
  <si>
    <t>1. Falta de segregación de funciones.</t>
  </si>
  <si>
    <t>2. Falta de integridad de las personas que realizan desembolsos OPV</t>
  </si>
  <si>
    <t>por perdida de recursos y por lo tanto posibles sanciones de índole disciplinaria, penal y/o económica por parte de los entes de control</t>
  </si>
  <si>
    <t>debido a la apropiación de recursos financieros por parte empleados o terceros para el beneficio particular.</t>
  </si>
  <si>
    <t>Posibilidad de afectación económica y reputacional del Instituto por perdida de recursos y por lo tanto posibles sanciones de índole disciplinaria, penal y/o económica por parte de los entes de control, debido a la apropiación de recursos financieros por parte empleados o terceros para el beneficio particular.</t>
  </si>
  <si>
    <t>1. La persona que prepara los pagos es la misma que las aprueba en el portal bancario (falta de segregación de funciones).</t>
  </si>
  <si>
    <t>2. Falta de control en la aprobación de los gastos relacionados con la caja menor.</t>
  </si>
  <si>
    <t>Actas de arqueos de caja</t>
  </si>
  <si>
    <t>3. Ausencia de conciliaciones a los recursos administrados en entidades financieras y sociedades fiduciarias.</t>
  </si>
  <si>
    <t>Conciliación bancaria y de fiducias mensual</t>
  </si>
  <si>
    <t>4. El proceso de selección de personal para cargos de manejo y confianza, no incluye la verificación de la situación socioeconómica del aspirante.</t>
  </si>
  <si>
    <t>No existe control asociado</t>
  </si>
  <si>
    <t>Posibilidad de  afectación económica del Instituto</t>
  </si>
  <si>
    <t>por pérdida de recursos</t>
  </si>
  <si>
    <t>1. Existencia de sistemas de información manuales.</t>
  </si>
  <si>
    <t>El modulo de nómina - plataforma SICOP, se encuentra parametrizado para calcular nomina y seguridad social de manera automática.</t>
  </si>
  <si>
    <t>50%</t>
  </si>
  <si>
    <t>Reportes de liquidación nomina y de prestaciones sociales.
Planillas de seguridad social</t>
  </si>
  <si>
    <t>2. Ausencia de segregación de las funciones de registro, verificación y aprobación, con respecto a la información para el pago de nomina y prestaciones sociales, así como para la desvinculación del personal a nivel del sistema.</t>
  </si>
  <si>
    <t>No existe control</t>
  </si>
  <si>
    <t/>
  </si>
  <si>
    <t>Establecer segregación de las funciones de registro, verificación y aprobación, con respecto a la información para el pago de nomina y prestaciones sociales, así como para la desvinculación del personal a nivel del sistema. (registro, custodia y aprobación)</t>
  </si>
  <si>
    <t xml:space="preserve">3 Posibilidad de modificar en el sistema la parametrización de la nomina y prestaciones sociales por personal no autorizado.
3.1. El area de TIC no tiene el manejo de los usuarios que acceden al modulo de nomina y prestaciones sociales. El lider de Gestión Humana asigna usuarios y perfiles de usuario. </t>
  </si>
  <si>
    <t xml:space="preserve">Establecer las acciones necesarias a nivel del sistema para evitar que se pueda modificar en el sistema la parametrización y los datos relacionados con la nomina y prestaciones sociales por parte de usuariosl no autorizados y/o no involucrados en el proceso.
Establecer las acciones necesarias para que solamente el area de TIC  asigne usuarios y perfiles de usuario  de  las personas que acceden al modulo de nomina y prestaciones sociales. En la actualidad es el Líder de Gestión Humana quien los asigna. </t>
  </si>
  <si>
    <t>debido a que se pague nómina y prestaciones sociales por una mayor valor al establecido en la ley, o que se pague nómina y prestaciones sociales a personal no existente en la planta de cargos de la entidad. Lo anterior para beneficio particular o de un tercero.</t>
  </si>
  <si>
    <t>GJ12</t>
  </si>
  <si>
    <t>GJ18</t>
  </si>
  <si>
    <t>GJ24</t>
  </si>
  <si>
    <t>GDS 7</t>
  </si>
  <si>
    <t>GDS12</t>
  </si>
  <si>
    <t>GF18</t>
  </si>
  <si>
    <t>GH10</t>
  </si>
  <si>
    <t>Proceso Disciplinario
Proceso Administrativo Sancionatorio</t>
  </si>
  <si>
    <t>reflejada en la imposibilidad de establecer la responsabilidad disciplinaria a los funcionarios / contratistas involucrados en el incumplimiento de los deberes funcionales / obligaciones contractuales (emitir el fallo) y aplicar la sanción correspondiente.
por hallazgos disciplinarios y penales por parte de los entes de control.
Por posible impunidad frente a los sujetos investigados</t>
  </si>
  <si>
    <t>Posibilidad de afectación económica y reputacional del Instituto reflejada en la imposibilidad de establecer la responsabilidad disciplinaria a los funcionarios / contratistas involucrados en el incumplimiento de los deberes funcionales / obligaciones contractuales para aplicar la sanción correspondiente,  lo cual puede llevar a hallazgos disciplinarios y penales por parte de los entes de control, y posible impunidad frente a los sujetos investigados.
Lo anterior, debido a que el servidor público encargado del proceso disciplinario administrativo o sancionatorio, retarde u omita un acto propio de su cargo, o para ejecutar uno contrario a sus deberes oficiales, para el beneficio particular o de un tercero.</t>
  </si>
  <si>
    <t>La revisión del contenido de los diferentes autos generados en el proceso disciplinario administrativo o sancionatorio es revisado por diferentes funcionarios de la siguiente manera: el abogado contratista es quien lleva a cabo todo lo sustancial, una vez tiene el auto y demás actuaciones elaboradas, son revisadas por el profesional líder del proceso quien podrá realizar observaciones o en caso de encontrarlo ajustado se pasará para la revisión y firma por parte del subdirector jurídico.
Documentado en: I-GJ-04, INSTRUCTIVO PROCESO DISCIPLINARIO INTERNO.
I-GJ-07, INSTRUCTIVO DE IMPOSICION DE SANCIONES MULTAS Y DECLARATORIA DE INCUMPLIMIENTO DE CONTRATOS Y CONVENIOS.</t>
  </si>
  <si>
    <t>Autos generados con firmas de revisión y aprobación</t>
  </si>
  <si>
    <t>La entidad en cada vigencia planifica actividades orientadas a promover e interiorizar los valores del código de integridad tanto en funcionarios como en contratistas.
El lider de Talento Humano verifica la realizarción de estas actividades y evalua la eficacia de las mismas.</t>
  </si>
  <si>
    <t>Registros de actividades de promocion de valores
Evaluación de la interiorización de valores del código de integridad (caja de herramientas dela función pública)</t>
  </si>
  <si>
    <t>La entidad cuenta con dos canales para la recepción de denuncias por posibles hechos o riesgos de corrupción, a través de la pagina web y el corrreo soytransparente@isvimed.gov.co. A través de estos canales el denunciante tiene la opción de interponer la denuncia a nombre propio o de manera anónima.
El oficial de transparencia recible la denuncia, coordina el respectivo estudio y si el del caso, realiza la remisión de la misma ante las autoridades competentes.
El oficial de transparencia realiza seguimiento al estado de trámite de cada denuncia y cuando sea posible proporciona respuesta al denunciante.
Documentado en: P-GE-10, PROCEDIMIENTO PARA EL TRAMITE DE DENUNCIAS.</t>
  </si>
  <si>
    <t>Acta de estudio de la Denuncia
Oficio remisorio a la autoridad competente
control de denuncias RITA.
Respuesta al denunciante.</t>
  </si>
  <si>
    <t>En caso de que el riesgo se materialice se realiza la respectiva denuncias ante las autoridades competentes, la cual podrá realizarse de manera directa o mediante el marco del RITA a través del Oficial de Transparencia.
Documentado en: P-GE-10, PROCEDIMIENTO PARA EL TRAMITE DE DENUNCIAS.</t>
  </si>
  <si>
    <t>Reportes de Riesgos o posibles hechos de corrupción.</t>
  </si>
  <si>
    <t>Vivienda Nueva - Vivienda Usada</t>
  </si>
  <si>
    <t>reflejada en la a indebida asignación de recursos públicos (detrimento patrimonial) con posibles hallazgos disciplinarios y penales por parte de los entes de control.</t>
  </si>
  <si>
    <t>Posibilidad de afectación económica y reputacional del Instituto reflejada en la a indebida asignación de recursos públicos (detrimento patrimonial) con posibles hallazgos disciplinarios y penales por parte de los entes de control, debido a la asignación del subsidio municipal de vivienda que se obtiene como resultado de tráfico de influencias de servidor público y  particulares con intereses en tal asignación.</t>
  </si>
  <si>
    <t>Soportes de verificación (Acta de reunión de mesa de trabajo con la Subdirección Poblacional, para subsanar requisitos para la correcta asignación de subsidio, Memorando Interno por medio del cual se realiza la devolución de expedientes a la Subdirección Poblacional, Correos Electrónicos, listas de chequeo)</t>
  </si>
  <si>
    <t>Contratación</t>
  </si>
  <si>
    <t>1. El equipo de contratación verifica dentro de los estudios previos y técnicos que se realice un efectivo análisis del sector comparando diferentes empresas, entidades publicas o ESAL que presten el servicio o que suministren los bienes. En el caso de identificar especificaciones que no permitan la pluralidad de oferentes, se devuelve a las subdirecciones para realizar las subsanaciones pertinentes.
Documentado en: M-GJ-01_MANUAL_DE_CONTRATACION.</t>
  </si>
  <si>
    <t>3. Falta de integridad del personal que interviene desde la fase de planeación hasta la fase de ejecución y cierre.</t>
  </si>
  <si>
    <t>En caso de que el riesgo se materialice se realiza la respectiva denuncia ante las autoridades competentes, la cual podrá realizarse de manera directa o mediante el marco del RITA a través del Oficial de Transparencia. En caso de ser sancionado fiscalmente por detrimento patrimonial, los servidores publicos responderan ya sea con las garantias que esten constituidas a su nombre o con patrimonio propio.
Documentado en: P-GE-10, PROCEDIMIENTO PARA EL TRAMITE DE DENUNCIAS.</t>
  </si>
  <si>
    <t>Mejoramiento de Vivienda</t>
  </si>
  <si>
    <t>40%</t>
  </si>
  <si>
    <t>El profesional contable de la subdirección de dotación de vivienda y hábitat verifica que los comprobantes que aporta el contratista tienen relación con el plan de inversiones y en tal caso, relaciona su VoBo en la autorizacion de desembolso para que el supervisor proceda a autorizar el pago.</t>
  </si>
  <si>
    <t>Autorización de desembolso con firmas del profesional contable de la Subdirección de Dotación y el supervisor del contrato.</t>
  </si>
  <si>
    <t>En el caso de autorización de desembolso de anticipo sin cumplimento de requisitos para beneficiar a un tercero, se realiza la respectiva denuncias ante las autoridades competentes, la cual podrá realizarse de manera directa o mediante el marco del RITA a través del Oficial de Transparencia.
Documentado en: P-GE-10, PROCEDIMIENTO PARA EL TRAMITE DE DENUNCIAS.</t>
  </si>
  <si>
    <t>25%</t>
  </si>
  <si>
    <t>OPV</t>
  </si>
  <si>
    <t>1. El profesional del area poblacional se encarga de verificar que las familias cumplan con el lleno de los requisitos para la asignación del subsidio. El profesional encargado de la subdirección de Dotación realiza la verificación del componente técnico (% de avance, informe de interventoría, novedades técnicas de la ejecución del proyecto, entre otras), El profesional encargado de la Subdirección Jurídica realizar la revisión de documentación legal de la OPV como es la vigencia de la ESAL con certificado de cumplimiento de la normatividad de la Gobernación de Antioquia, permisos de la SGCT, entre otras y desde la Subdirección Administrativa y financiera verifica que el paquete de la solicitud de desembolso incluya todos los formatos financieros y soportes. De esta manera se garantiza la segregación de funciones.</t>
  </si>
  <si>
    <t xml:space="preserve">Registro en SIFI del expediente de cada grupo familiar informando sobre el cumplimiento para la asignación del subsidio.
Remisión Orden Giro a Entidad Fiduciaria
Soportes de Solicitud de Desembolso por parte de la OPV
Solicitud de Pago
Acta de Recibo de Satisfacción
</t>
  </si>
  <si>
    <t>30%</t>
  </si>
  <si>
    <t>En caso de que el riesgo se materialice se realiza la respectiva denuncia ante las autoridades competentes, la cual podrá realizarse de manera directa o mediante el marco del RITA a través del Oficial de Transparencia.
Documentado en: P-GE-10, PROCEDIMIENTO PARA EL TRAMITE DE DENUNCIAS.</t>
  </si>
  <si>
    <t>Tesorería</t>
  </si>
  <si>
    <t>En el caso de apropiación indebida recursos por parte de un funcionario (materialización del riesgo), el caso debe remitirse al oficial de transparencia quien a su vez deberá informar a los entes de control con el fin de que lleven a cabo las investigaciones pertinentes.</t>
  </si>
  <si>
    <t xml:space="preserve">
Reporte del hecho de corrupción al oficial de transparencia.
Oficio remisorio a la autoridad competente</t>
  </si>
  <si>
    <t>El profesional de tesorería y la contratistas de fiducias preparan los pagos en los portales bancarios correspondientes y el Subdirector Administrativo y Financiero los aprueba.</t>
  </si>
  <si>
    <t>El Director del Isvimed aprueba la realización del gasto. La persona asignada por la resolución para el manejo de la caja menor y el profesional designado por el área contable realizan arqueos de caja de manera periódica.</t>
  </si>
  <si>
    <t>El profesional designado en el área contable realiza mensualmente conciliaciones bancarias para identificar diferencias entre los saldos contables y los extractos bancarios y de fiducias.</t>
  </si>
  <si>
    <t>5. Ausencia de una línea de denuncias</t>
  </si>
  <si>
    <t>Nomina y prestaciones sociales</t>
  </si>
  <si>
    <t>Posibilidad de  afectación económica del Instituto por pérdida de recursos debido a que se pague nómina y prestaciones sociales por un mayor valor al establecido en la ley, o que se pague nómina y prestaciones sociales a personal no existente en la planta de cargos de la entidad. Lo anterior para beneficio particular o de un tercero.</t>
  </si>
  <si>
    <t>4. Posibilidad de modificar  la información de las bases de datos cuando se ingresa la información para el pago de nómina y prestaciones sociales por parte de personal con perfil de registro y edición.</t>
  </si>
  <si>
    <t>El profesional Líder de Talento Humano revisa la liquidación de nómina y prestaciones sociales realizada por el personal asignado a esta actividad, la cual es generada del software SICOF. En caso de identificar  errores los notifica para realizar los ajustes pertinentes, de otro modo proporciona Visto Bueno, para que se proceda a realizar el pago correspondiente.</t>
  </si>
  <si>
    <t>Liquidación de nómina y prestaciones sociales con VoBo (Archivo en excel)</t>
  </si>
  <si>
    <t>1. En el caso que se pague un mayor valor de nomina y prestacione sociales a un funcionario activo se debe: 
- identiificar el mayor valor pagado.
-  Informar al funcionario de la novedad respecto al mayor valor pagado.
- Solicitar el reintegro del mayor valo pagado.
- Hacer firmar la autorización de descuento de nomina por mayor valor. pagado.
- Descontar en proxima nomina el mayor valor pagado. 
2. En el caso de que se pague nómina y prestaciones sociales a personal no existente en la planta de cargos de la entidad se remite el caso a la Subdirección Juridica para que adelanten las medidas pertinentes para el reintegro del dinero.</t>
  </si>
  <si>
    <t xml:space="preserve"> 1. Autorización de descuento de nomina
Soportes de nomina donde se observa el reintegro del dinero.
2. Registro de remisión del caso a la Sudirección Jurídica
Expediente del proceso para el cobro coactivo.</t>
  </si>
  <si>
    <t>Ya sea que la materializacion del riesgo de corrupción haya sido identificada a nivel interno o traves de linea de denuncia, es puesta en conocimiento del oficial de transparencia para que coordine la respectiva investigación y remita el caso según corresponda a la autoridad competente.
Documentado en: P-GE-10 - PROCEDIMIENTO PARA EL TRÁMITE DE DENUNCIAS RITA</t>
  </si>
  <si>
    <t>Reporte de riesgos o hechos de corrupción
Acta de estudio de la Denuncia
Oficio remisorio a la autoridad competente</t>
  </si>
  <si>
    <t>debido al direccionamiento de los procesos de contratación hacia determinados oferentes o eludir la modalidad de contratación legalmente aplicable. Lo anterior para el beneficio particular.</t>
  </si>
  <si>
    <t>Posibilidad de afectación económica y reputacional del Instituto reflejada en multas, sanciones y hallazgos de los entes de control por violación del principio de transparencia en la contratación estatal así como detrimento patrimonial por contratación indebida. Lo anterior, debido al direccionamiento de los procesos de contratación hacia determinados oferentes o eludir la modalidad de contratación legalmente aplicable. Lo anterior para el beneficio particular.</t>
  </si>
  <si>
    <r>
      <t xml:space="preserve">Coordinar con la Subdirección de Planeación (MIPG) y con el área de Talento Humano, acciones para promover la integridad en las actuaciones de los funcionarios para evitar la materialización de riesgos de corrupción. Lo anterior dentro del marco de actuación del Código de Integridad Institucional.
</t>
    </r>
    <r>
      <rPr>
        <sz val="11"/>
        <color rgb="FFFF0000"/>
        <rFont val="Arial Narrow"/>
        <family val="2"/>
      </rPr>
      <t xml:space="preserve">Documentar en el instructivo I-GF-09. Instructivo para la Administración de Fiducias, lo referente a la aplicación de principios y criterios que exijan y limiten la presentación de ofertas de personas naturales o jurídicas con intereses en común (grados de consaguinidad, representante legales, socios, grados de afinidad, civil, etc).
Determinar clausulas específicas en los contratos de fiducia mercantil (a partir de 2023) y los contratos que se deriven de este, orientadas a la aplicación de principios de contratación que eviten actos de corrupción y requisitos que exijan y limiten la presentación de ofertas de personas naturales o jurídicas con intereses en común (grados de consaguinidad, representante legales, socios, grados de afinidad, civil, etc).
</t>
    </r>
    <r>
      <rPr>
        <sz val="11"/>
        <color indexed="8"/>
        <rFont val="Arial Narrow"/>
        <family val="2"/>
      </rPr>
      <t xml:space="preserve">
</t>
    </r>
  </si>
  <si>
    <t>4. El no uso de la plataforma tienda virtual de Colombia Compra eficiente para la adquisición de bienes y servicios de la entidad</t>
  </si>
  <si>
    <t xml:space="preserve">En cumplimiento de la circular externa 004 de 2021 emitida por Colombia Compra Eficiente, el profesional líder de contratación revisa que todos los bienes y servicios de la entidad sean previamente consultados en la tienda virtual de Colombia Compra eficiente, y de esta manera identificar si existe o no un acuerdo marco de precios a través del cual se pueda suplir la necesidad contractual, antes de gestionarse a través de un proceso de seleccion objetiva establecido en la ley 80 de 1993 y decretos reglamentarios. 
</t>
  </si>
  <si>
    <t>Estudio Previo en donde se especfifica la consulta de los acuerdos marco vigentes</t>
  </si>
  <si>
    <t>5. No se hace uso de la la modalidad de selección objetiva aplicable para la adquisición de los distintos bienes y servicios que requiere la entidad.</t>
  </si>
  <si>
    <t>La Subdirección Jurídica evalúa la modalidad de selección aplicable considerando lo principios de la Función Pública, la contratación y el marco legal vigente aplicable; se hace consideración especial a la excepción de contratación para los proyectos de vivienda según ley 388 de 1.997 y 2079 de 2021, para los cuales se debe utilizar el contrato de Fiducia Mercantil.</t>
  </si>
  <si>
    <t>Estudios Previos
Pliego de Condiciones / Invitación
Actas Mesa Interdisciplinaria de Contratación.
Acta de Comité de Estructuración de contatación y supervisión.</t>
  </si>
  <si>
    <t>6. La no aplicación de los principios de la contratación establecidos en el Manual de Contratación, capitulo 2, numeral 2.1., en los contratos de Fiducia Mercantil.</t>
  </si>
  <si>
    <t>La Subdirección de Dotación y Habitat, Administrativa y Financiera y Jurídica, establecen los requisitos técnicos, jurídicos, administrativos, financieros o contables aplicables al Contrato de Fiducia y a los contratos que se desprendan hacia terceros ara el cumplimiento del objeto y alcance de dicho contato.
De acuerdo a la complejidad de los proyectos, la Subdirección de Dotación y Habitat y la Subdirección Jurídica elaboran matriz específica de riesgos previsibles según indicaciones de la dirección incluyendo riesgos de corrupción.
A partir de 2023, La subdirección Jurídica incluye en los contratos de Fiducia Mercantil, criterios  en los que se exija y limite la presentación de ofertas de personas naturales o jurídicas con intereses en común (grados de consaguinidad, representante legales, socios, grados de afinidad, civil, etc).</t>
  </si>
  <si>
    <r>
      <t xml:space="preserve">Contrato de Fudicia Mercantil
Comunicaciones y entrega de requisitos y especificaciones por parte de Isvimed a la Fuduciaria.
</t>
    </r>
    <r>
      <rPr>
        <sz val="11"/>
        <rFont val="Arial Narrow"/>
        <family val="2"/>
      </rPr>
      <t>Estudios Previos para Fiducia Mecantil.</t>
    </r>
    <r>
      <rPr>
        <sz val="11"/>
        <color theme="1"/>
        <rFont val="Arial Narrow"/>
        <family val="2"/>
      </rPr>
      <t xml:space="preserve">
Matrices de riesgos previsibles de proyectos de complejidad especial.</t>
    </r>
  </si>
  <si>
    <t>Identificar si existen pólizas con la cobertura suficiente para amparar los saldos que se manejan en las cuentas bancarias. En caso afirmativo incorporar este control a este riesgo.</t>
  </si>
  <si>
    <t>No aplica</t>
  </si>
  <si>
    <t>SEGUIMIENTO  PRIMER TRIMESTRE 2024</t>
  </si>
  <si>
    <t>Identificación de Riesgos: Identificación de Riesgos: 
Para el primer trimestre del año 2024 tanto el riesgo como los eventos potenciales intermedios continúan vigentes de acuerdo con el contexto interno y externo institucional. 
Materialización de Evento Potencial Principal: 
El evento potencial principal no se materializó durante el período evaluado
Materialización de Evento Potencial Intermedio: 
Con respecto a los eventos potenciales intermedios se concluye que, durante el primer trimestre del 2024, estos no se materializaron. 
Diseño, Efectividad de Controles: 
Control 1: Respecto al control de la segregación de funciones, se informa que que continua siendo efectivo para el proceso sancionatorio contractual y los procesos disciplinarios. Los documentos de ambos procesos fueron actualizados en la plataforma SIFI. 
Control 2: El área de Gestión Humana en el marco de la Política de Integridad, establece actividades tendientes a fortalecer los valores establecidos en el código de integridad del Instituto.
Control 3: Se informa que a la fecha no se ha recepcionado denuncias.                                                                                               Control 4: A la fecha no se han recepcionado denuncias. 
Estado de acciones derivadas del seguimiento a riesgos:
Con corte de este seguimiento no existen acciones derivadas de materialización del riego o los eventos potenciales intermedios.</t>
  </si>
  <si>
    <t>Identificación de Riesgos (El riesgo continua vigente de acuerdo al contexto?): Durante el primer trimestre del año 2024, el riesgo continuó vigente de acuerdo con el contexto interno y externo institucional.
Materialización de Evento Potencial Principal: El evento potencial principal no se materializó.
Materialización de Evento Potencial Intermedio:  Los eventos potenciales intermedios, durante el primer trimestre del 2024, no se materializaron.
Diseño, Efectividad de Controles: Con relación al control 1, se considera que funciona adecuadamente en cuanto a diseño y aplicación, toda vez que, por parte de los profesionales de la línea de acción de asignación de Subsidio de Vivienda Nueva y Usada de la Subdirección Jurídica, se realiza la adecuada y minuciosa revisión de los documentos que reposan en cada uno de los expedientes de cada uno de los hogares postulados al Subsidio, para prevenir su indebida asignación;  antes de proceder con la entrega del acto administrativo y expediente para la aprobación de la Subdireccion Jurídica y firma de la directora en su versión final; y, en caso de presentarse dudas o inconsistencias con algunos de ellos, que den lugar a confusión sobre la viabilidad o procedencia de la asignación, se solicita a la líder encargada de la población específica de la Subdirección Poblacional, su subsanación o ampliación de la documentación, y de ser necesario, se convoca a mesas de trabajo entre ambas subdirecciones, con el fin de proceder posteriormente con el proceso de asignación del SDV mediante acto administrativo motivado, cuando se verifica correctamente y de forma certera el cumplimiento de los requisitos establecidos en el Decreto distrital 1053 de 2020; por lo cual se reitera, en este primer trimestre tampoco se materializó dicho riesgo, pues con la aplicación del control se evita que exista un tráfico de influencias en cuanto a la asignación de un hogar indebidamente; asignando así efectivamente sólo a aquellos hogares que cumplan realmente con los requisitos normativos y no que estén viciados de intereses o tráfico de influencias en el proceso.
Ahora bien, con relación a los controles No 2 y 3, es pertinente indicar que, desde el proceso de gestión de talento humano se desarrollan estrategias para fomentar diariamente en los colaboradores de ISVIMED la apropiación en el quehacer diario, de los valores institucionales definidos en el código de integridad. Lo anterior dentro del marco de desarrollo de la política de Integridad del MIPG liderada por el proceso de Gestión del Talento Humano.
Estado de acciones derivadas del seguimiento a riesgos:  No aplica, toda vez que no hay acciones abiertas.</t>
  </si>
  <si>
    <t>Identificación de Riesgos: El riesgo continua vigente. 
Materialización de Evento Potencial Principal: No se ha materializado durante el primer trimestre, a la fecha no existe evidencia de una contratación indebida. 
Materialización de Evento Potencial Intermedio: No se ha materializado, los estudios previos y tecnicos del procesos, son revisados con el fin de que garanticen el principio de planeación, concurrencia, transparencia, economia y pluralidad de oferentes. Asi mismo en este trimestre, los procesos de selección objetiva, fueron revisados con el fin que se aplicaran factores de evaluación garantizando los anteriores principios.
Diseño, Efectividad de Controles: Los controles han sido efectivos, ya que desde la subdirección juridica, area contractual se realizan las revisiones y obervaciones que correspondan, actualmente la entidad tiene la obligatoriedad de utilizar SECOP II,  lo que hace que los procesos sean transparentes y eficaces, asi mismo se actualizo y matriculo en calidad el instructivo de Publicación y gestion contractual en SECOP II, con el fin de volver obligatorio y eficaz la plataforma para todos las areas del Isvimed.
Estado de acciones derivadas del seguimiento a riesgos:
Este primer trimestre se inicio la sensibilización de la obligatoriendad de la declaración de conflicto de interes. Los controles existentes fueron efectivos. La politica de integridad de MIPG esta a cargo del area de talento humano, y que en el desarrollo de dicha politica se implementaran una serie de herramientas de la función pública. 
La Dirección del Instituto tomó la decisión de hacer parte del RITA – Red Interinstitucional de Transparencia y Anticorrupción. En este marco de actuación, El Isvimed ya ha establecido un canal de denuncias a través del cual, tanto ciudadanos como funcionarios, pueden denunciar riesgos y hechos de corrupción, a la fecha no se ha presentado denuncias, se ha realizado capacitaciones en los diferentes equipos primarios respecto a la declaración de conflicto de interes, asi mismo desde el area de contratación se realizan alertas sobre el tema de conlicfo de interes siempre que sea necesario.
Contratación en el marco de fiducia mercantil: 
Identificación de Riesgos: El riesgo continua vigente. 
Materialización de Evento Potencial Principal: No se ha materializado durante el primer trimestre, a la fecha no se han celebrado contratos nuevos ni se han efectuado procesos nuevos de selección. 
Materialización de Evento Potencial Intermedio: No se ha materializado durante el primer trimestre, a la fecha no se han celebrado contratos nuevos ni se han efectuado procesos nuevos de selección. 
Diseño, Efectividad de Controles: En aras de diseñar mayores controles para la mitigación del riesgo, se propende por integrar entre las áreas de Dotación, Financiera y Jurídica los documentos como invitaciones y contratos para fortalecer los requisitos y condiciones que den aplicación a los principios básicos de la contratación tal y como se describe en el riesgo, es asi como se esta estructurando un instructivo o procedimiento de procesos fiduciarios, los cuales se adjuntan, a la espera de poder socializarlo y matricularlo en calidad.
Estado de acciones derivadas del seguimiento a riesgos: En el momento de la implementación efectiva de las acciones se realizará la medición del estado de las mismas.</t>
  </si>
  <si>
    <t>Identificación de Riesgos: El riesgo continua vigente y no se ha materializado durante el primer trimestre de 2024
Materialización de Evento Potencial Principal: El riesgo potencial no se ha materializado
Materialización de Evento Potencial Intermedio: No se ha materializado y en los contratos que actualmente se encuentran en ejecución se mantiene la clausula en los contratos donde se exije el plan de inversión del anticipo que debe tener la aprobación por parte del supervisor antes de realizar el traslado de los recursos.
.
Diseño, Efectividad de Controles: Los controles establecidos  han sido efectivos y mantienen el riesgo controlado
Estado de acciones derivadas del seguimiento a riesgos: Se cumple con la acción establecida verificando el cumplimiento de la apertura del encargo fiduciario para el manejo de los recursos del anticipo en los contratos que se encuentran actualmente vigente.</t>
  </si>
  <si>
    <r>
      <rPr>
        <b/>
        <sz val="11"/>
        <color theme="1"/>
        <rFont val="Arial Narrow"/>
        <family val="2"/>
      </rPr>
      <t xml:space="preserve">Identificación de Riesgos: :  </t>
    </r>
    <r>
      <rPr>
        <sz val="11"/>
        <color theme="1"/>
        <rFont val="Arial Narrow"/>
        <family val="2"/>
      </rPr>
      <t xml:space="preserve">Tanto el riesgo como los eventos potenciales principal y secundario se considera que se encuentran vigentes, toda vez que en el tramite de deembolso pude presentarse que el giro de los recursos se efectue a quien no corresponda </t>
    </r>
    <r>
      <rPr>
        <b/>
        <sz val="11"/>
        <color theme="1"/>
        <rFont val="Arial Narrow"/>
        <family val="2"/>
      </rPr>
      <t xml:space="preserve">
Materialización de Evento Potencial Principal: </t>
    </r>
    <r>
      <rPr>
        <sz val="11"/>
        <color theme="1"/>
        <rFont val="Arial Narrow"/>
        <family val="2"/>
      </rPr>
      <t>No se evidencia la materializacion del evento potencial principal, toda vez que durante el periodo en cuestion  no se han efectuado desembolsos</t>
    </r>
    <r>
      <rPr>
        <b/>
        <sz val="11"/>
        <color theme="1"/>
        <rFont val="Arial Narrow"/>
        <family val="2"/>
      </rPr>
      <t xml:space="preserve">
Materialización de Evento Potencial Intermedio:</t>
    </r>
    <r>
      <rPr>
        <sz val="11"/>
        <color theme="1"/>
        <rFont val="Arial Narrow"/>
        <family val="2"/>
      </rPr>
      <t xml:space="preserve">No se evidencia la materializacion de los eventos potenciales intermedios , toda vez que durante el periodo en cuestion  no se han efectuado desembolsos 
</t>
    </r>
    <r>
      <rPr>
        <b/>
        <sz val="11"/>
        <color theme="1"/>
        <rFont val="Arial Narrow"/>
        <family val="2"/>
      </rPr>
      <t xml:space="preserve">
Diseño, Efectividad de Controles: </t>
    </r>
    <r>
      <rPr>
        <sz val="11"/>
        <color theme="1"/>
        <rFont val="Arial Narrow"/>
        <family val="2"/>
      </rPr>
      <t>Para el periodo actual, los controles desarrollados para los riesgos establecidos en este punto continúan siendo efectivos, a pesar de que no se presentaron cobros de los subsidios, se observa que en el proceso hay participación de diferentes dependencias y diferentes funcionarios.</t>
    </r>
    <r>
      <rPr>
        <b/>
        <sz val="11"/>
        <color theme="1"/>
        <rFont val="Arial Narrow"/>
        <family val="2"/>
      </rPr>
      <t xml:space="preserve">
Estado de acciones derivadas del seguimiento a riesgos</t>
    </r>
    <r>
      <rPr>
        <sz val="11"/>
        <color theme="1"/>
        <rFont val="Arial Narrow"/>
        <family val="2"/>
      </rPr>
      <t>:No aplica. Toda vez que no se han generado acciones de mejora relacionadas con la gestión de este riesgo.</t>
    </r>
  </si>
  <si>
    <t xml:space="preserve">Identificación de Riesgos (El evento potencial principal e intermedios continuan vigentes de acuerdo al contexto?): El riesgo, de acuerdo al analisis del contexto interno y externo sigue vigente. 
Materialización de Evento Potencial Principal:No se evidencia materialización del evento potencial principal, dado que no se han apropiado recursos del isvimed por parte de terceros o empleados. 
Materialización de Evento Potencial Intermedio:No se evidencia materialización de eventos potenciales intermedios, dado que la persona que prepara los pagos no es la misma que los aprueba, se realizan las conciliaciones de los saldos, y dentro de la lista de chequeo que consolida la documentación necesaria para vincular funcionarios al ISVIMED se solicita la declaración de bienes y rentas, en la cual se detalla la situación socioeconomica de los aspirantes.
Diseño, Efectividad de Controles:Se evidencia adecuado diseño y aplicación de los controles. 
Estado de acciones derivadas del seguimiento a riesgos: No hay acciones que requieran seguimiento. </t>
  </si>
  <si>
    <r>
      <rPr>
        <b/>
        <sz val="11"/>
        <color theme="1"/>
        <rFont val="Arial Narrow"/>
        <family val="2"/>
      </rPr>
      <t>Identificación de Riesgos:</t>
    </r>
    <r>
      <rPr>
        <sz val="11"/>
        <color theme="1"/>
        <rFont val="Arial Narrow"/>
        <family val="2"/>
      </rPr>
      <t xml:space="preserve"> Tanto el riesgo como los eventos potenciales intermedios continúan vigentes de acuerdo al análisis de contexto interno y externo.
</t>
    </r>
    <r>
      <rPr>
        <b/>
        <sz val="11"/>
        <color theme="1"/>
        <rFont val="Arial Narrow"/>
        <family val="2"/>
      </rPr>
      <t>Materialización de Evento Potencial Principal:</t>
    </r>
    <r>
      <rPr>
        <sz val="11"/>
        <color theme="1"/>
        <rFont val="Arial Narrow"/>
        <family val="2"/>
      </rPr>
      <t xml:space="preserve"> Con corte al mes de marzo de 2024 no se ha evidenciado materialización de riesgo. 
</t>
    </r>
    <r>
      <rPr>
        <b/>
        <sz val="11"/>
        <color theme="1"/>
        <rFont val="Arial Narrow"/>
        <family val="2"/>
      </rPr>
      <t>Materialización de Evento Potencial Intermedio:</t>
    </r>
    <r>
      <rPr>
        <sz val="11"/>
        <color theme="1"/>
        <rFont val="Arial Narrow"/>
        <family val="2"/>
      </rPr>
      <t xml:space="preserve">
1. No materializado, el archivo en Excel que se genera es informativo para efectos de verificación de la nómina, y queda como una evidencia de dicha verificación. Cuando se ingresa la nómina al sistema, este realiza una preliquidación y afecta directamente la base de datos, impidiendo su modificación. 
2. No materializado, los roles en el proceso están definidos en los procedimientos. 
3. No materializado.
</t>
    </r>
    <r>
      <rPr>
        <b/>
        <sz val="11"/>
        <color theme="1"/>
        <rFont val="Arial Narrow"/>
        <family val="2"/>
      </rPr>
      <t xml:space="preserve">Diseño, Efectividad de Controles:
</t>
    </r>
    <r>
      <rPr>
        <sz val="11"/>
        <color theme="1"/>
        <rFont val="Arial Narrow"/>
        <family val="2"/>
      </rPr>
      <t xml:space="preserve">Los controles están adecuadamente diseñados y se aplican sin contratiempos.
</t>
    </r>
    <r>
      <rPr>
        <b/>
        <sz val="11"/>
        <color theme="1"/>
        <rFont val="Arial Narrow"/>
        <family val="2"/>
      </rPr>
      <t xml:space="preserve">Estado de acciones derivadas del seguimiento a riesgos: </t>
    </r>
    <r>
      <rPr>
        <sz val="11"/>
        <color theme="1"/>
        <rFont val="Arial Narrow"/>
        <family val="2"/>
      </rPr>
      <t xml:space="preserve">
1. N/A 
2. N/A
3. N/A
4. N/A
5. N/A
6. N/A</t>
    </r>
  </si>
  <si>
    <t>Abril de 2024</t>
  </si>
  <si>
    <t>Carolina Martinez Cano - Lider MIPG
Carlos Alberto Benítez - Contratista Subdirección de Planeación - Gestión de Riesgos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</si>
</sst>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7"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28"/>
      <color rgb="FF000000"/>
      <name val="Calibri"/>
      <family val="2"/>
    </font>
    <font>
      <b/>
      <sz val="36"/>
      <color rgb="FF000000"/>
      <name val="Calibri"/>
      <family val="2"/>
    </font>
    <font>
      <b/>
      <sz val="18"/>
      <color theme="1"/>
      <name val="Arial Narrow"/>
      <family val="2"/>
    </font>
    <font>
      <b/>
      <sz val="22"/>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b/>
      <sz val="11"/>
      <color theme="1" tint="4.9989318521683403E-2"/>
      <name val="Arial Narrow"/>
      <family val="2"/>
    </font>
    <font>
      <sz val="11"/>
      <color indexed="8"/>
      <name val="Arial Narrow"/>
      <family val="2"/>
    </font>
    <font>
      <sz val="14"/>
      <color rgb="FF000000"/>
      <name val="Arial Narrow"/>
      <family val="2"/>
    </font>
    <font>
      <b/>
      <sz val="11"/>
      <color theme="0"/>
      <name val="Arial Narrow"/>
      <family val="2"/>
    </font>
    <font>
      <b/>
      <sz val="12"/>
      <color theme="1"/>
      <name val="Arial Narrow"/>
      <family val="2"/>
    </font>
    <font>
      <b/>
      <sz val="14"/>
      <color theme="1"/>
      <name val="Arial Narrow"/>
      <family val="2"/>
    </font>
    <font>
      <sz val="8"/>
      <name val="Calibri"/>
      <family val="2"/>
      <scheme val="minor"/>
    </font>
    <font>
      <sz val="11"/>
      <color rgb="FFFF0000"/>
      <name val="Arial Narrow"/>
      <family val="2"/>
    </font>
    <font>
      <sz val="11"/>
      <color rgb="FF000000"/>
      <name val="Arial Narrow"/>
      <family val="2"/>
    </font>
  </fonts>
  <fills count="20">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tint="-0.249977111117893"/>
        <bgColor indexed="64"/>
      </patternFill>
    </fill>
    <fill>
      <patternFill patternType="solid">
        <fgColor theme="8" tint="-0.499984740745262"/>
        <bgColor indexed="64"/>
      </patternFill>
    </fill>
    <fill>
      <patternFill patternType="solid">
        <fgColor theme="0" tint="-0.34998626667073579"/>
        <bgColor indexed="64"/>
      </patternFill>
    </fill>
    <fill>
      <patternFill patternType="solid">
        <fgColor rgb="FFFFFFFF"/>
        <bgColor rgb="FF000000"/>
      </patternFill>
    </fill>
  </fills>
  <borders count="46">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9" fontId="12" fillId="0" borderId="0" applyFont="0" applyFill="0" applyBorder="0" applyAlignment="0" applyProtection="0"/>
    <xf numFmtId="0" fontId="36" fillId="0" borderId="0"/>
    <xf numFmtId="0" fontId="37" fillId="0" borderId="0"/>
    <xf numFmtId="0" fontId="5" fillId="0" borderId="0"/>
  </cellStyleXfs>
  <cellXfs count="292">
    <xf numFmtId="0" fontId="0" fillId="0" borderId="0" xfId="0"/>
    <xf numFmtId="0" fontId="5" fillId="0" borderId="0" xfId="0" applyFont="1"/>
    <xf numFmtId="0" fontId="3" fillId="0" borderId="1" xfId="0" applyFont="1" applyBorder="1" applyAlignment="1">
      <alignment horizontal="left" vertical="center" wrapText="1" indent="1" readingOrder="1"/>
    </xf>
    <xf numFmtId="0" fontId="6" fillId="0" borderId="0" xfId="0" applyFont="1" applyAlignment="1">
      <alignment horizontal="center" vertical="center" wrapText="1"/>
    </xf>
    <xf numFmtId="0" fontId="13" fillId="0" borderId="0" xfId="0" applyFont="1"/>
    <xf numFmtId="0" fontId="11" fillId="0" borderId="0" xfId="0" applyFont="1"/>
    <xf numFmtId="0" fontId="21" fillId="0" borderId="0" xfId="0" applyFont="1"/>
    <xf numFmtId="0" fontId="24" fillId="0" borderId="0" xfId="0" applyFont="1"/>
    <xf numFmtId="0" fontId="0" fillId="3" borderId="0" xfId="0" applyFill="1"/>
    <xf numFmtId="0" fontId="14" fillId="3" borderId="0" xfId="0" applyFont="1" applyFill="1" applyAlignment="1">
      <alignment vertical="center"/>
    </xf>
    <xf numFmtId="0" fontId="5" fillId="3" borderId="0" xfId="0" applyFont="1" applyFill="1"/>
    <xf numFmtId="0" fontId="28" fillId="3" borderId="0" xfId="0" applyFont="1" applyFill="1"/>
    <xf numFmtId="0" fontId="29" fillId="3" borderId="19" xfId="0" applyFont="1" applyFill="1" applyBorder="1" applyAlignment="1">
      <alignment horizontal="center" vertical="center" wrapText="1" readingOrder="1"/>
    </xf>
    <xf numFmtId="0" fontId="30" fillId="3" borderId="19" xfId="0" applyFont="1" applyFill="1" applyBorder="1" applyAlignment="1">
      <alignment horizontal="justify" vertical="center" wrapText="1" readingOrder="1"/>
    </xf>
    <xf numFmtId="9" fontId="29" fillId="3" borderId="28" xfId="0" applyNumberFormat="1" applyFont="1" applyFill="1" applyBorder="1" applyAlignment="1">
      <alignment horizontal="center" vertical="center" wrapText="1" readingOrder="1"/>
    </xf>
    <xf numFmtId="0" fontId="29" fillId="3" borderId="18" xfId="0" applyFont="1" applyFill="1" applyBorder="1" applyAlignment="1">
      <alignment horizontal="center" vertical="center" wrapText="1" readingOrder="1"/>
    </xf>
    <xf numFmtId="0" fontId="30" fillId="3" borderId="18" xfId="0" applyFont="1" applyFill="1" applyBorder="1" applyAlignment="1">
      <alignment horizontal="justify" vertical="center" wrapText="1" readingOrder="1"/>
    </xf>
    <xf numFmtId="9" fontId="29" fillId="3" borderId="23" xfId="0" applyNumberFormat="1" applyFont="1" applyFill="1" applyBorder="1" applyAlignment="1">
      <alignment horizontal="center" vertical="center" wrapText="1" readingOrder="1"/>
    </xf>
    <xf numFmtId="0" fontId="30" fillId="3" borderId="23" xfId="0" applyFont="1" applyFill="1" applyBorder="1" applyAlignment="1">
      <alignment horizontal="center" vertical="center" wrapText="1" readingOrder="1"/>
    </xf>
    <xf numFmtId="0" fontId="29" fillId="3" borderId="25" xfId="0" applyFont="1" applyFill="1" applyBorder="1" applyAlignment="1">
      <alignment horizontal="center" vertical="center" wrapText="1" readingOrder="1"/>
    </xf>
    <xf numFmtId="0" fontId="30" fillId="3" borderId="25" xfId="0" applyFont="1" applyFill="1" applyBorder="1" applyAlignment="1">
      <alignment horizontal="justify" vertical="center" wrapText="1" readingOrder="1"/>
    </xf>
    <xf numFmtId="0" fontId="30" fillId="3" borderId="26" xfId="0" applyFont="1" applyFill="1" applyBorder="1" applyAlignment="1">
      <alignment horizontal="center" vertical="center" wrapText="1" readingOrder="1"/>
    </xf>
    <xf numFmtId="0" fontId="35" fillId="3" borderId="0" xfId="0" applyFont="1" applyFill="1"/>
    <xf numFmtId="0" fontId="11" fillId="3" borderId="0" xfId="0" applyFont="1" applyFill="1"/>
    <xf numFmtId="0" fontId="4" fillId="3" borderId="0" xfId="0" applyFont="1" applyFill="1" applyAlignment="1">
      <alignment vertical="center"/>
    </xf>
    <xf numFmtId="0" fontId="13" fillId="3" borderId="0" xfId="0" applyFont="1" applyFill="1"/>
    <xf numFmtId="0" fontId="4" fillId="3" borderId="0" xfId="0" applyFont="1" applyFill="1" applyAlignment="1">
      <alignment horizontal="left" vertical="center"/>
    </xf>
    <xf numFmtId="0" fontId="1" fillId="0" borderId="18" xfId="0" applyFont="1" applyBorder="1" applyAlignment="1" applyProtection="1">
      <alignment horizontal="center" vertical="center"/>
      <protection hidden="1"/>
    </xf>
    <xf numFmtId="9" fontId="1" fillId="0" borderId="18" xfId="0" applyNumberFormat="1" applyFont="1" applyBorder="1" applyAlignment="1" applyProtection="1">
      <alignment horizontal="center" vertical="center"/>
      <protection hidden="1"/>
    </xf>
    <xf numFmtId="0" fontId="0" fillId="0" borderId="0" xfId="0" applyAlignment="1">
      <alignment horizontal="center" wrapText="1"/>
    </xf>
    <xf numFmtId="0" fontId="4" fillId="0" borderId="18" xfId="0" applyFont="1" applyBorder="1" applyAlignment="1" applyProtection="1">
      <alignment horizontal="center" vertical="center" textRotation="90" wrapText="1"/>
      <protection hidden="1"/>
    </xf>
    <xf numFmtId="0" fontId="34" fillId="0" borderId="0" xfId="0" applyFont="1" applyAlignment="1">
      <alignment horizontal="center" vertical="center"/>
    </xf>
    <xf numFmtId="0" fontId="29" fillId="3" borderId="22" xfId="0" applyFont="1" applyFill="1" applyBorder="1" applyAlignment="1">
      <alignment horizontal="center" vertical="center" wrapText="1" readingOrder="1"/>
    </xf>
    <xf numFmtId="0" fontId="34" fillId="0" borderId="0" xfId="0" applyFont="1" applyAlignment="1">
      <alignment vertical="center"/>
    </xf>
    <xf numFmtId="0" fontId="32" fillId="10" borderId="18" xfId="0" applyFont="1" applyFill="1" applyBorder="1" applyAlignment="1">
      <alignment horizontal="center" vertical="center" wrapText="1"/>
    </xf>
    <xf numFmtId="0" fontId="25" fillId="0" borderId="40" xfId="0" applyFont="1" applyBorder="1" applyAlignment="1">
      <alignment horizontal="justify" vertical="center" wrapText="1" readingOrder="1"/>
    </xf>
    <xf numFmtId="0" fontId="40" fillId="15" borderId="41" xfId="0" applyFont="1" applyFill="1" applyBorder="1" applyAlignment="1">
      <alignment vertical="center" wrapText="1"/>
    </xf>
    <xf numFmtId="0" fontId="40" fillId="15" borderId="42" xfId="0" applyFont="1" applyFill="1" applyBorder="1" applyAlignment="1">
      <alignment vertical="center" wrapText="1"/>
    </xf>
    <xf numFmtId="0" fontId="10" fillId="3" borderId="40" xfId="0" applyFont="1" applyFill="1" applyBorder="1" applyAlignment="1">
      <alignment horizontal="justify" vertical="center" wrapText="1" readingOrder="1"/>
    </xf>
    <xf numFmtId="0" fontId="40" fillId="15" borderId="43" xfId="0" applyFont="1" applyFill="1" applyBorder="1" applyAlignment="1">
      <alignment vertical="center" wrapText="1"/>
    </xf>
    <xf numFmtId="0" fontId="40" fillId="15" borderId="35" xfId="0" applyFont="1" applyFill="1" applyBorder="1" applyAlignment="1">
      <alignment vertical="center" wrapText="1"/>
    </xf>
    <xf numFmtId="0" fontId="40" fillId="15" borderId="39" xfId="0" applyFont="1" applyFill="1" applyBorder="1" applyAlignment="1">
      <alignment vertical="center" wrapText="1"/>
    </xf>
    <xf numFmtId="0" fontId="40" fillId="15" borderId="19" xfId="0" applyFont="1" applyFill="1" applyBorder="1" applyAlignment="1">
      <alignment vertical="center" wrapText="1"/>
    </xf>
    <xf numFmtId="0" fontId="10" fillId="3" borderId="0" xfId="0" applyFont="1" applyFill="1" applyAlignment="1">
      <alignment horizontal="justify" vertical="center" wrapText="1" readingOrder="1"/>
    </xf>
    <xf numFmtId="0" fontId="10" fillId="0" borderId="0" xfId="0" applyFont="1" applyAlignment="1">
      <alignment horizontal="justify" vertical="center" wrapText="1" readingOrder="1"/>
    </xf>
    <xf numFmtId="0" fontId="22" fillId="0" borderId="0" xfId="0" applyFont="1" applyAlignment="1">
      <alignment vertical="center"/>
    </xf>
    <xf numFmtId="0" fontId="23" fillId="0" borderId="0" xfId="0" applyFont="1"/>
    <xf numFmtId="0" fontId="29" fillId="16" borderId="30" xfId="0" applyFont="1" applyFill="1" applyBorder="1" applyAlignment="1">
      <alignment horizontal="center" vertical="center" wrapText="1" readingOrder="1"/>
    </xf>
    <xf numFmtId="0" fontId="29" fillId="16" borderId="31" xfId="0" applyFont="1" applyFill="1" applyBorder="1" applyAlignment="1">
      <alignment horizontal="center" vertical="center" wrapText="1" readingOrder="1"/>
    </xf>
    <xf numFmtId="0" fontId="7" fillId="6" borderId="18" xfId="0" applyFont="1" applyFill="1" applyBorder="1" applyAlignment="1">
      <alignment horizontal="center" vertical="center" wrapText="1" readingOrder="1"/>
    </xf>
    <xf numFmtId="0" fontId="8" fillId="0" borderId="18" xfId="0" applyFont="1" applyBorder="1" applyAlignment="1">
      <alignment horizontal="justify" vertical="center" wrapText="1" readingOrder="1"/>
    </xf>
    <xf numFmtId="9" fontId="8" fillId="0" borderId="18" xfId="0" applyNumberFormat="1" applyFont="1" applyBorder="1" applyAlignment="1">
      <alignment horizontal="center" vertical="center" wrapText="1" readingOrder="1"/>
    </xf>
    <xf numFmtId="0" fontId="8" fillId="5" borderId="18" xfId="0" applyFont="1" applyFill="1" applyBorder="1" applyAlignment="1">
      <alignment horizontal="center" vertical="center" wrapText="1" readingOrder="1"/>
    </xf>
    <xf numFmtId="0" fontId="8" fillId="7" borderId="18" xfId="0" applyFont="1" applyFill="1" applyBorder="1" applyAlignment="1">
      <alignment horizontal="center" vertical="center" wrapText="1" readingOrder="1"/>
    </xf>
    <xf numFmtId="0" fontId="8" fillId="4" borderId="18" xfId="0" applyFont="1" applyFill="1" applyBorder="1" applyAlignment="1">
      <alignment horizontal="center" vertical="center" wrapText="1" readingOrder="1"/>
    </xf>
    <xf numFmtId="0" fontId="8" fillId="8" borderId="18" xfId="0" applyFont="1" applyFill="1" applyBorder="1" applyAlignment="1">
      <alignment horizontal="center" vertical="center" wrapText="1" readingOrder="1"/>
    </xf>
    <xf numFmtId="0" fontId="9" fillId="9" borderId="18" xfId="0" applyFont="1" applyFill="1" applyBorder="1" applyAlignment="1">
      <alignment horizontal="center" vertical="center" wrapText="1" readingOrder="1"/>
    </xf>
    <xf numFmtId="0" fontId="40" fillId="15" borderId="0" xfId="0" applyFont="1" applyFill="1" applyAlignment="1">
      <alignment vertical="center" wrapText="1"/>
    </xf>
    <xf numFmtId="0" fontId="32" fillId="0" borderId="40" xfId="0" applyFont="1" applyBorder="1" applyAlignment="1">
      <alignment horizontal="center" vertical="center" wrapText="1"/>
    </xf>
    <xf numFmtId="0" fontId="29" fillId="3" borderId="0" xfId="0" applyFont="1" applyFill="1" applyAlignment="1">
      <alignment horizontal="center" vertical="center" wrapText="1" readingOrder="1"/>
    </xf>
    <xf numFmtId="0" fontId="30" fillId="3" borderId="0" xfId="0" applyFont="1" applyFill="1" applyAlignment="1">
      <alignment horizontal="justify" vertical="center" wrapText="1" readingOrder="1"/>
    </xf>
    <xf numFmtId="0" fontId="30" fillId="3" borderId="0" xfId="0" applyFont="1" applyFill="1" applyAlignment="1">
      <alignment horizontal="center" vertical="center" wrapText="1" readingOrder="1"/>
    </xf>
    <xf numFmtId="0" fontId="1" fillId="3" borderId="0" xfId="0" applyFont="1" applyFill="1" applyProtection="1">
      <protection hidden="1"/>
    </xf>
    <xf numFmtId="0" fontId="1" fillId="0" borderId="0" xfId="0" applyFont="1" applyProtection="1">
      <protection hidden="1"/>
    </xf>
    <xf numFmtId="0" fontId="1" fillId="3" borderId="0" xfId="0" applyFont="1" applyFill="1" applyAlignment="1" applyProtection="1">
      <alignment horizontal="center" vertical="center"/>
      <protection hidden="1"/>
    </xf>
    <xf numFmtId="0" fontId="1" fillId="3" borderId="0" xfId="0" applyFont="1" applyFill="1" applyAlignment="1" applyProtection="1">
      <alignment horizontal="left" vertical="center"/>
      <protection hidden="1"/>
    </xf>
    <xf numFmtId="0" fontId="1" fillId="3" borderId="0" xfId="0" applyFont="1" applyFill="1" applyAlignment="1" applyProtection="1">
      <alignment horizontal="center"/>
      <protection hidden="1"/>
    </xf>
    <xf numFmtId="0" fontId="4" fillId="0" borderId="0" xfId="0" applyFont="1" applyAlignment="1" applyProtection="1">
      <alignment vertical="center"/>
      <protection hidden="1"/>
    </xf>
    <xf numFmtId="0" fontId="4" fillId="0" borderId="37" xfId="0" applyFont="1" applyBorder="1" applyAlignment="1" applyProtection="1">
      <alignment vertical="center"/>
      <protection hidden="1"/>
    </xf>
    <xf numFmtId="0" fontId="1" fillId="14" borderId="0" xfId="0" applyFont="1" applyFill="1" applyProtection="1">
      <protection hidden="1"/>
    </xf>
    <xf numFmtId="0" fontId="38" fillId="14" borderId="36" xfId="0" applyFont="1" applyFill="1" applyBorder="1" applyAlignment="1" applyProtection="1">
      <alignment horizontal="center" vertical="center" wrapText="1"/>
      <protection hidden="1"/>
    </xf>
    <xf numFmtId="0" fontId="4" fillId="14" borderId="18" xfId="0" applyFont="1" applyFill="1" applyBorder="1" applyAlignment="1" applyProtection="1">
      <alignment horizontal="center" vertical="center" textRotation="90"/>
      <protection hidden="1"/>
    </xf>
    <xf numFmtId="0" fontId="4" fillId="14" borderId="18" xfId="0" applyFont="1" applyFill="1" applyBorder="1" applyAlignment="1" applyProtection="1">
      <alignment horizontal="center" vertical="center"/>
      <protection hidden="1"/>
    </xf>
    <xf numFmtId="0" fontId="4" fillId="3" borderId="0" xfId="0" applyFont="1" applyFill="1"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39" fillId="3" borderId="18" xfId="0" applyFont="1" applyFill="1" applyBorder="1" applyAlignment="1" applyProtection="1">
      <alignment horizontal="left" vertical="center" wrapText="1"/>
      <protection hidden="1"/>
    </xf>
    <xf numFmtId="0" fontId="1" fillId="0" borderId="18" xfId="0" applyFont="1" applyBorder="1" applyAlignment="1" applyProtection="1">
      <alignment vertical="center" wrapText="1"/>
      <protection hidden="1"/>
    </xf>
    <xf numFmtId="0" fontId="1" fillId="0" borderId="18" xfId="0" applyFont="1" applyBorder="1" applyAlignment="1" applyProtection="1">
      <alignment horizontal="center" vertical="center" textRotation="90"/>
      <protection hidden="1"/>
    </xf>
    <xf numFmtId="0" fontId="1" fillId="0" borderId="18" xfId="0" applyFont="1" applyBorder="1" applyAlignment="1" applyProtection="1">
      <alignment horizontal="center" vertical="center" wrapText="1"/>
      <protection hidden="1"/>
    </xf>
    <xf numFmtId="164" fontId="1" fillId="0" borderId="18" xfId="1" applyNumberFormat="1" applyFont="1" applyBorder="1" applyAlignment="1" applyProtection="1">
      <alignment horizontal="center" vertical="center"/>
      <protection hidden="1"/>
    </xf>
    <xf numFmtId="0" fontId="1" fillId="3" borderId="0" xfId="0" applyFont="1" applyFill="1" applyAlignment="1" applyProtection="1">
      <alignment vertical="center"/>
      <protection hidden="1"/>
    </xf>
    <xf numFmtId="0" fontId="1" fillId="0" borderId="0" xfId="0" applyFont="1" applyAlignment="1" applyProtection="1">
      <alignment vertical="center"/>
      <protection hidden="1"/>
    </xf>
    <xf numFmtId="0" fontId="2" fillId="0" borderId="18" xfId="0" applyFont="1" applyBorder="1" applyAlignment="1" applyProtection="1">
      <alignment horizontal="center" vertical="center" wrapText="1"/>
      <protection hidden="1"/>
    </xf>
    <xf numFmtId="0" fontId="39" fillId="3" borderId="18" xfId="0" applyFont="1" applyFill="1" applyBorder="1" applyAlignment="1" applyProtection="1">
      <alignment horizontal="center" vertical="center" wrapText="1"/>
      <protection hidden="1"/>
    </xf>
    <xf numFmtId="0" fontId="1" fillId="0" borderId="18" xfId="0" applyFont="1" applyBorder="1" applyAlignment="1" applyProtection="1">
      <alignment horizontal="justify" vertical="center" wrapText="1"/>
      <protection hidden="1"/>
    </xf>
    <xf numFmtId="0" fontId="2" fillId="0" borderId="18" xfId="0" applyFont="1" applyBorder="1" applyAlignment="1" applyProtection="1">
      <alignment horizontal="left" vertical="center" wrapText="1"/>
      <protection hidden="1"/>
    </xf>
    <xf numFmtId="0" fontId="1" fillId="3" borderId="18" xfId="0" applyFont="1" applyFill="1" applyBorder="1" applyAlignment="1" applyProtection="1">
      <alignment vertical="center"/>
      <protection hidden="1"/>
    </xf>
    <xf numFmtId="0" fontId="1" fillId="3" borderId="18" xfId="0" applyFont="1" applyFill="1" applyBorder="1" applyAlignment="1" applyProtection="1">
      <alignment vertical="center" wrapText="1"/>
      <protection hidden="1"/>
    </xf>
    <xf numFmtId="0" fontId="1" fillId="0" borderId="0" xfId="0" applyFont="1" applyAlignment="1" applyProtection="1">
      <alignment horizontal="center" vertical="center"/>
      <protection hidden="1"/>
    </xf>
    <xf numFmtId="0" fontId="1" fillId="0" borderId="0" xfId="0" applyFont="1" applyAlignment="1" applyProtection="1">
      <alignment horizontal="center"/>
      <protection hidden="1"/>
    </xf>
    <xf numFmtId="0" fontId="4" fillId="0" borderId="0" xfId="0" applyFont="1" applyAlignment="1" applyProtection="1">
      <alignment horizontal="left" vertical="center"/>
      <protection hidden="1"/>
    </xf>
    <xf numFmtId="0" fontId="39" fillId="3" borderId="18" xfId="0" applyFont="1" applyFill="1" applyBorder="1" applyAlignment="1" applyProtection="1">
      <alignment vertical="center" wrapText="1"/>
      <protection hidden="1"/>
    </xf>
    <xf numFmtId="0" fontId="2" fillId="0" borderId="18" xfId="0" applyFont="1" applyBorder="1" applyAlignment="1" applyProtection="1">
      <alignment vertical="center" wrapText="1"/>
      <protection hidden="1"/>
    </xf>
    <xf numFmtId="0" fontId="1" fillId="3" borderId="0" xfId="0" applyFont="1" applyFill="1" applyAlignment="1" applyProtection="1">
      <alignment vertical="top"/>
      <protection hidden="1"/>
    </xf>
    <xf numFmtId="0" fontId="1" fillId="0" borderId="0" xfId="0" applyFont="1" applyAlignment="1" applyProtection="1">
      <alignment vertical="top"/>
      <protection hidden="1"/>
    </xf>
    <xf numFmtId="0" fontId="1" fillId="3" borderId="18" xfId="0" applyFont="1" applyFill="1" applyBorder="1" applyAlignment="1" applyProtection="1">
      <alignment horizontal="center" vertical="center" wrapText="1"/>
      <protection hidden="1"/>
    </xf>
    <xf numFmtId="0" fontId="1" fillId="3" borderId="35" xfId="0" applyFont="1" applyFill="1" applyBorder="1" applyAlignment="1" applyProtection="1">
      <alignment horizontal="center" vertical="center" wrapText="1"/>
      <protection hidden="1"/>
    </xf>
    <xf numFmtId="0" fontId="1" fillId="3" borderId="39" xfId="0" applyFont="1" applyFill="1" applyBorder="1" applyAlignment="1" applyProtection="1">
      <alignment horizontal="center" vertical="center" wrapText="1"/>
      <protection hidden="1"/>
    </xf>
    <xf numFmtId="0" fontId="1" fillId="3" borderId="19" xfId="0" applyFont="1" applyFill="1" applyBorder="1" applyAlignment="1" applyProtection="1">
      <alignment horizontal="center" vertical="center" wrapText="1"/>
      <protection hidden="1"/>
    </xf>
    <xf numFmtId="0" fontId="4" fillId="0" borderId="18" xfId="0" applyFont="1" applyBorder="1" applyAlignment="1" applyProtection="1">
      <alignment horizontal="center" vertical="center" textRotation="90"/>
      <protection hidden="1"/>
    </xf>
    <xf numFmtId="0" fontId="4" fillId="0" borderId="18" xfId="0" applyFont="1" applyBorder="1" applyAlignment="1" applyProtection="1">
      <alignment horizontal="center" vertical="center"/>
      <protection hidden="1"/>
    </xf>
    <xf numFmtId="0" fontId="1" fillId="0" borderId="33" xfId="0" applyFont="1" applyBorder="1" applyAlignment="1" applyProtection="1">
      <alignment horizontal="center" vertical="center" textRotation="90"/>
      <protection hidden="1"/>
    </xf>
    <xf numFmtId="0" fontId="1" fillId="0" borderId="0" xfId="0" applyFont="1" applyAlignment="1" applyProtection="1">
      <alignment horizontal="center" vertical="center" textRotation="90"/>
      <protection hidden="1"/>
    </xf>
    <xf numFmtId="0" fontId="1" fillId="0" borderId="18" xfId="0" applyFont="1" applyBorder="1" applyAlignment="1" applyProtection="1">
      <alignment horizontal="center" vertical="center" wrapText="1"/>
      <protection hidden="1"/>
    </xf>
    <xf numFmtId="0" fontId="2" fillId="0" borderId="18" xfId="0" applyFont="1" applyBorder="1" applyAlignment="1" applyProtection="1">
      <alignment horizontal="center" vertical="center" wrapText="1"/>
      <protection hidden="1"/>
    </xf>
    <xf numFmtId="0" fontId="4" fillId="0" borderId="18" xfId="0" applyFont="1" applyBorder="1" applyAlignment="1" applyProtection="1">
      <alignment horizontal="center" vertical="center" textRotation="90" wrapText="1"/>
      <protection hidden="1"/>
    </xf>
    <xf numFmtId="9" fontId="1" fillId="0" borderId="18" xfId="0" applyNumberFormat="1" applyFont="1" applyBorder="1" applyAlignment="1" applyProtection="1">
      <alignment horizontal="center" vertical="center" wrapText="1"/>
      <protection hidden="1"/>
    </xf>
    <xf numFmtId="164" fontId="1" fillId="0" borderId="18" xfId="1" applyNumberFormat="1" applyFont="1" applyBorder="1" applyAlignment="1" applyProtection="1">
      <alignment horizontal="center" vertical="center"/>
      <protection hidden="1"/>
    </xf>
    <xf numFmtId="0" fontId="1" fillId="0" borderId="18" xfId="0" applyFont="1" applyBorder="1" applyAlignment="1" applyProtection="1">
      <alignment horizontal="center" vertical="center" textRotation="90"/>
      <protection hidden="1"/>
    </xf>
    <xf numFmtId="0" fontId="4" fillId="0" borderId="35" xfId="0" applyFont="1" applyBorder="1" applyAlignment="1" applyProtection="1">
      <alignment horizontal="center" vertical="center" textRotation="90" wrapText="1"/>
      <protection hidden="1"/>
    </xf>
    <xf numFmtId="0" fontId="4" fillId="0" borderId="39" xfId="0" applyFont="1" applyBorder="1" applyAlignment="1" applyProtection="1">
      <alignment horizontal="center" vertical="center" textRotation="90" wrapText="1"/>
      <protection hidden="1"/>
    </xf>
    <xf numFmtId="164" fontId="1" fillId="0" borderId="35" xfId="1" applyNumberFormat="1" applyFont="1" applyBorder="1" applyAlignment="1" applyProtection="1">
      <alignment horizontal="center" vertical="center"/>
      <protection hidden="1"/>
    </xf>
    <xf numFmtId="164" fontId="1" fillId="0" borderId="39" xfId="1" applyNumberFormat="1" applyFont="1" applyBorder="1" applyAlignment="1" applyProtection="1">
      <alignment horizontal="center" vertical="center"/>
      <protection hidden="1"/>
    </xf>
    <xf numFmtId="0" fontId="4" fillId="0" borderId="35" xfId="0" applyFont="1" applyBorder="1" applyAlignment="1" applyProtection="1">
      <alignment horizontal="center" vertical="center" textRotation="90"/>
      <protection hidden="1"/>
    </xf>
    <xf numFmtId="0" fontId="4" fillId="0" borderId="39" xfId="0" applyFont="1" applyBorder="1" applyAlignment="1" applyProtection="1">
      <alignment horizontal="center" vertical="center" textRotation="90"/>
      <protection hidden="1"/>
    </xf>
    <xf numFmtId="0" fontId="1" fillId="0" borderId="35" xfId="0" applyFont="1" applyBorder="1" applyAlignment="1" applyProtection="1">
      <alignment horizontal="center" vertical="center" wrapText="1"/>
      <protection hidden="1"/>
    </xf>
    <xf numFmtId="0" fontId="1" fillId="0" borderId="39" xfId="0" applyFont="1" applyBorder="1" applyAlignment="1" applyProtection="1">
      <alignment horizontal="center" vertical="center" wrapText="1"/>
      <protection hidden="1"/>
    </xf>
    <xf numFmtId="0" fontId="1" fillId="0" borderId="35" xfId="0" applyFont="1" applyBorder="1" applyAlignment="1" applyProtection="1">
      <alignment horizontal="center" vertical="center" textRotation="90"/>
      <protection hidden="1"/>
    </xf>
    <xf numFmtId="0" fontId="1" fillId="0" borderId="39" xfId="0" applyFont="1" applyBorder="1" applyAlignment="1" applyProtection="1">
      <alignment horizontal="center" vertical="center" textRotation="90"/>
      <protection hidden="1"/>
    </xf>
    <xf numFmtId="0" fontId="39" fillId="3" borderId="35" xfId="0" applyFont="1" applyFill="1" applyBorder="1" applyAlignment="1" applyProtection="1">
      <alignment horizontal="left" vertical="center" wrapText="1"/>
      <protection hidden="1"/>
    </xf>
    <xf numFmtId="0" fontId="39" fillId="3" borderId="39" xfId="0" applyFont="1" applyFill="1" applyBorder="1" applyAlignment="1" applyProtection="1">
      <alignment horizontal="left" vertical="center" wrapText="1"/>
      <protection hidden="1"/>
    </xf>
    <xf numFmtId="0" fontId="39" fillId="3" borderId="19" xfId="0" applyFont="1" applyFill="1" applyBorder="1" applyAlignment="1" applyProtection="1">
      <alignment horizontal="left" vertical="center" wrapText="1"/>
      <protection hidden="1"/>
    </xf>
    <xf numFmtId="0" fontId="39" fillId="3" borderId="35" xfId="0" applyFont="1" applyFill="1" applyBorder="1" applyAlignment="1" applyProtection="1">
      <alignment horizontal="center" vertical="center" wrapText="1"/>
      <protection hidden="1"/>
    </xf>
    <xf numFmtId="0" fontId="39" fillId="3" borderId="39" xfId="0" applyFont="1" applyFill="1" applyBorder="1" applyAlignment="1" applyProtection="1">
      <alignment horizontal="center" vertical="center" wrapText="1"/>
      <protection hidden="1"/>
    </xf>
    <xf numFmtId="0" fontId="39" fillId="3" borderId="19" xfId="0" applyFont="1" applyFill="1" applyBorder="1" applyAlignment="1" applyProtection="1">
      <alignment horizontal="center" vertical="center" wrapText="1"/>
      <protection hidden="1"/>
    </xf>
    <xf numFmtId="0" fontId="2" fillId="0" borderId="35" xfId="0" applyFont="1" applyBorder="1" applyAlignment="1" applyProtection="1">
      <alignment horizontal="center" vertical="center" wrapText="1"/>
      <protection hidden="1"/>
    </xf>
    <xf numFmtId="0" fontId="2" fillId="0" borderId="39" xfId="0" applyFont="1" applyBorder="1" applyAlignment="1" applyProtection="1">
      <alignment horizontal="center" vertical="center" wrapText="1"/>
      <protection hidden="1"/>
    </xf>
    <xf numFmtId="0" fontId="4" fillId="14" borderId="35" xfId="0" applyFont="1" applyFill="1" applyBorder="1" applyAlignment="1" applyProtection="1">
      <alignment horizontal="center" vertical="center" textRotation="90" wrapText="1"/>
      <protection hidden="1"/>
    </xf>
    <xf numFmtId="0" fontId="4" fillId="14" borderId="19" xfId="0" applyFont="1" applyFill="1" applyBorder="1" applyAlignment="1" applyProtection="1">
      <alignment horizontal="center" vertical="center" textRotation="90" wrapText="1"/>
      <protection hidden="1"/>
    </xf>
    <xf numFmtId="0" fontId="4" fillId="14" borderId="18" xfId="0" applyFont="1" applyFill="1" applyBorder="1" applyAlignment="1" applyProtection="1">
      <alignment horizontal="center" vertical="center" wrapText="1"/>
      <protection hidden="1"/>
    </xf>
    <xf numFmtId="0" fontId="4" fillId="14" borderId="18" xfId="0" applyFont="1" applyFill="1" applyBorder="1" applyAlignment="1" applyProtection="1">
      <alignment horizontal="center" vertical="center"/>
      <protection hidden="1"/>
    </xf>
    <xf numFmtId="0" fontId="4" fillId="14" borderId="35" xfId="0" applyFont="1" applyFill="1" applyBorder="1" applyAlignment="1" applyProtection="1">
      <alignment horizontal="center" vertical="center" wrapText="1"/>
      <protection hidden="1"/>
    </xf>
    <xf numFmtId="0" fontId="4" fillId="14" borderId="39" xfId="0" applyFont="1" applyFill="1" applyBorder="1" applyAlignment="1" applyProtection="1">
      <alignment horizontal="center" vertical="center" wrapText="1"/>
      <protection hidden="1"/>
    </xf>
    <xf numFmtId="0" fontId="4" fillId="14" borderId="19" xfId="0" applyFont="1" applyFill="1" applyBorder="1" applyAlignment="1" applyProtection="1">
      <alignment horizontal="center" vertical="center" wrapText="1"/>
      <protection hidden="1"/>
    </xf>
    <xf numFmtId="0" fontId="4" fillId="18" borderId="35" xfId="0" applyFont="1" applyFill="1" applyBorder="1" applyAlignment="1" applyProtection="1">
      <alignment horizontal="center" vertical="center" textRotation="90" wrapText="1"/>
      <protection hidden="1"/>
    </xf>
    <xf numFmtId="0" fontId="4" fillId="18" borderId="19" xfId="0" applyFont="1" applyFill="1" applyBorder="1" applyAlignment="1" applyProtection="1">
      <alignment horizontal="center" vertical="center" textRotation="90" wrapText="1"/>
      <protection hidden="1"/>
    </xf>
    <xf numFmtId="0" fontId="4" fillId="0" borderId="36" xfId="0" applyFont="1" applyBorder="1" applyAlignment="1" applyProtection="1">
      <alignment horizontal="left" vertical="center"/>
      <protection hidden="1"/>
    </xf>
    <xf numFmtId="0" fontId="4" fillId="0" borderId="37" xfId="0" applyFont="1" applyBorder="1" applyAlignment="1" applyProtection="1">
      <alignment horizontal="left" vertical="center"/>
      <protection hidden="1"/>
    </xf>
    <xf numFmtId="0" fontId="4" fillId="0" borderId="38" xfId="0" applyFont="1" applyBorder="1" applyAlignment="1" applyProtection="1">
      <alignment horizontal="left" vertical="center"/>
      <protection hidden="1"/>
    </xf>
    <xf numFmtId="0" fontId="27" fillId="0" borderId="44" xfId="0" applyFont="1" applyBorder="1" applyAlignment="1" applyProtection="1">
      <alignment horizontal="left" vertical="center" wrapText="1"/>
      <protection hidden="1"/>
    </xf>
    <xf numFmtId="0" fontId="27" fillId="0" borderId="41" xfId="0" applyFont="1" applyBorder="1" applyAlignment="1" applyProtection="1">
      <alignment horizontal="left" vertical="center" wrapText="1"/>
      <protection hidden="1"/>
    </xf>
    <xf numFmtId="0" fontId="27" fillId="0" borderId="45" xfId="0" applyFont="1" applyBorder="1" applyAlignment="1" applyProtection="1">
      <alignment horizontal="left" vertical="center" wrapText="1"/>
      <protection hidden="1"/>
    </xf>
    <xf numFmtId="0" fontId="27" fillId="0" borderId="43" xfId="0" applyFont="1" applyBorder="1" applyAlignment="1" applyProtection="1">
      <alignment horizontal="left" vertical="center" wrapText="1"/>
      <protection hidden="1"/>
    </xf>
    <xf numFmtId="0" fontId="41" fillId="17" borderId="36" xfId="0" applyFont="1" applyFill="1" applyBorder="1" applyAlignment="1" applyProtection="1">
      <alignment horizontal="center" vertical="center"/>
      <protection hidden="1"/>
    </xf>
    <xf numFmtId="0" fontId="41" fillId="17" borderId="38" xfId="0" applyFont="1" applyFill="1" applyBorder="1" applyAlignment="1" applyProtection="1">
      <alignment horizontal="center" vertical="center"/>
      <protection hidden="1"/>
    </xf>
    <xf numFmtId="0" fontId="1" fillId="0" borderId="18" xfId="0" applyFont="1" applyBorder="1" applyAlignment="1" applyProtection="1">
      <alignment horizontal="center"/>
      <protection hidden="1"/>
    </xf>
    <xf numFmtId="0" fontId="43" fillId="0" borderId="44" xfId="0" applyFont="1" applyBorder="1" applyAlignment="1" applyProtection="1">
      <alignment horizontal="center" vertical="center"/>
      <protection hidden="1"/>
    </xf>
    <xf numFmtId="0" fontId="43" fillId="0" borderId="33" xfId="0" applyFont="1" applyBorder="1" applyAlignment="1" applyProtection="1">
      <alignment horizontal="center" vertical="center"/>
      <protection hidden="1"/>
    </xf>
    <xf numFmtId="0" fontId="43" fillId="0" borderId="41" xfId="0" applyFont="1" applyBorder="1" applyAlignment="1" applyProtection="1">
      <alignment horizontal="center" vertical="center"/>
      <protection hidden="1"/>
    </xf>
    <xf numFmtId="0" fontId="43" fillId="0" borderId="40" xfId="0" applyFont="1" applyBorder="1" applyAlignment="1" applyProtection="1">
      <alignment horizontal="center" vertical="center"/>
      <protection hidden="1"/>
    </xf>
    <xf numFmtId="0" fontId="43" fillId="0" borderId="0" xfId="0" applyFont="1" applyAlignment="1" applyProtection="1">
      <alignment horizontal="center" vertical="center"/>
      <protection hidden="1"/>
    </xf>
    <xf numFmtId="0" fontId="43" fillId="0" borderId="42" xfId="0" applyFont="1" applyBorder="1" applyAlignment="1" applyProtection="1">
      <alignment horizontal="center" vertical="center"/>
      <protection hidden="1"/>
    </xf>
    <xf numFmtId="0" fontId="43" fillId="0" borderId="45" xfId="0" applyFont="1" applyBorder="1" applyAlignment="1" applyProtection="1">
      <alignment horizontal="center" vertical="center"/>
      <protection hidden="1"/>
    </xf>
    <xf numFmtId="0" fontId="43" fillId="0" borderId="34" xfId="0" applyFont="1" applyBorder="1" applyAlignment="1" applyProtection="1">
      <alignment horizontal="center" vertical="center"/>
      <protection hidden="1"/>
    </xf>
    <xf numFmtId="0" fontId="43" fillId="0" borderId="43" xfId="0" applyFont="1" applyBorder="1" applyAlignment="1" applyProtection="1">
      <alignment horizontal="center" vertical="center"/>
      <protection hidden="1"/>
    </xf>
    <xf numFmtId="0" fontId="43" fillId="14" borderId="33" xfId="0" applyFont="1" applyFill="1" applyBorder="1" applyAlignment="1" applyProtection="1">
      <alignment horizontal="center" vertical="center"/>
      <protection hidden="1"/>
    </xf>
    <xf numFmtId="0" fontId="43" fillId="14" borderId="41" xfId="0" applyFont="1" applyFill="1" applyBorder="1" applyAlignment="1" applyProtection="1">
      <alignment horizontal="center" vertical="center"/>
      <protection hidden="1"/>
    </xf>
    <xf numFmtId="0" fontId="43" fillId="14" borderId="34" xfId="0" applyFont="1" applyFill="1" applyBorder="1" applyAlignment="1" applyProtection="1">
      <alignment horizontal="center" vertical="center"/>
      <protection hidden="1"/>
    </xf>
    <xf numFmtId="0" fontId="43" fillId="14" borderId="43" xfId="0" applyFont="1" applyFill="1" applyBorder="1" applyAlignment="1" applyProtection="1">
      <alignment horizontal="center" vertical="center"/>
      <protection hidden="1"/>
    </xf>
    <xf numFmtId="0" fontId="27" fillId="0" borderId="36" xfId="0" applyFont="1" applyBorder="1" applyAlignment="1" applyProtection="1">
      <alignment horizontal="left" vertical="center" wrapText="1"/>
      <protection hidden="1"/>
    </xf>
    <xf numFmtId="0" fontId="27" fillId="0" borderId="38" xfId="0" applyFont="1" applyBorder="1" applyAlignment="1" applyProtection="1">
      <alignment horizontal="left" vertical="center" wrapText="1"/>
      <protection hidden="1"/>
    </xf>
    <xf numFmtId="0" fontId="27" fillId="0" borderId="36" xfId="0" applyFont="1" applyBorder="1" applyAlignment="1" applyProtection="1">
      <alignment horizontal="left" vertical="top" wrapText="1"/>
      <protection hidden="1"/>
    </xf>
    <xf numFmtId="0" fontId="27" fillId="0" borderId="38" xfId="0" applyFont="1" applyBorder="1" applyAlignment="1" applyProtection="1">
      <alignment horizontal="left" vertical="top" wrapText="1"/>
      <protection hidden="1"/>
    </xf>
    <xf numFmtId="0" fontId="42" fillId="14" borderId="18" xfId="0" applyFont="1" applyFill="1" applyBorder="1" applyAlignment="1" applyProtection="1">
      <alignment horizontal="center" vertical="center"/>
      <protection hidden="1"/>
    </xf>
    <xf numFmtId="0" fontId="41" fillId="17" borderId="37" xfId="0" applyFont="1" applyFill="1" applyBorder="1" applyAlignment="1" applyProtection="1">
      <alignment horizontal="center" vertical="center"/>
      <protection hidden="1"/>
    </xf>
    <xf numFmtId="0" fontId="4" fillId="18" borderId="18" xfId="0" applyFont="1" applyFill="1" applyBorder="1" applyAlignment="1" applyProtection="1">
      <alignment horizontal="center" vertical="center"/>
      <protection hidden="1"/>
    </xf>
    <xf numFmtId="0" fontId="4" fillId="14" borderId="37" xfId="0" applyFont="1" applyFill="1" applyBorder="1" applyAlignment="1" applyProtection="1">
      <alignment horizontal="center" vertical="center"/>
      <protection hidden="1"/>
    </xf>
    <xf numFmtId="0" fontId="4" fillId="14" borderId="37" xfId="0" applyFont="1" applyFill="1" applyBorder="1" applyAlignment="1" applyProtection="1">
      <alignment horizontal="center"/>
      <protection hidden="1"/>
    </xf>
    <xf numFmtId="0" fontId="4" fillId="14" borderId="36" xfId="0" applyFont="1" applyFill="1" applyBorder="1" applyAlignment="1" applyProtection="1">
      <alignment horizontal="center" vertical="center" wrapText="1"/>
      <protection hidden="1"/>
    </xf>
    <xf numFmtId="0" fontId="4" fillId="14" borderId="37" xfId="0" applyFont="1" applyFill="1" applyBorder="1" applyAlignment="1" applyProtection="1">
      <alignment horizontal="center" vertical="center" wrapText="1"/>
      <protection hidden="1"/>
    </xf>
    <xf numFmtId="0" fontId="4" fillId="14" borderId="38" xfId="0" applyFont="1" applyFill="1" applyBorder="1" applyAlignment="1" applyProtection="1">
      <alignment horizontal="center" vertical="center" wrapText="1"/>
      <protection hidden="1"/>
    </xf>
    <xf numFmtId="0" fontId="4" fillId="14" borderId="18" xfId="0" applyFont="1" applyFill="1" applyBorder="1" applyAlignment="1" applyProtection="1">
      <alignment horizontal="center" vertical="center" textRotation="90"/>
      <protection hidden="1"/>
    </xf>
    <xf numFmtId="0" fontId="1" fillId="3" borderId="18" xfId="0" applyFont="1" applyFill="1" applyBorder="1" applyAlignment="1" applyProtection="1">
      <alignment horizontal="left" vertical="top" wrapText="1"/>
      <protection locked="0"/>
    </xf>
    <xf numFmtId="0" fontId="46" fillId="19" borderId="35" xfId="0" applyFont="1" applyFill="1" applyBorder="1" applyAlignment="1" applyProtection="1">
      <alignment vertical="top" wrapText="1"/>
      <protection locked="0"/>
    </xf>
    <xf numFmtId="0" fontId="46" fillId="19" borderId="39" xfId="0" applyFont="1" applyFill="1" applyBorder="1" applyAlignment="1" applyProtection="1">
      <alignment vertical="top" wrapText="1"/>
      <protection locked="0"/>
    </xf>
    <xf numFmtId="0" fontId="46" fillId="19" borderId="19" xfId="0" applyFont="1" applyFill="1" applyBorder="1" applyAlignment="1" applyProtection="1">
      <alignment vertical="top" wrapText="1"/>
      <protection locked="0"/>
    </xf>
    <xf numFmtId="0" fontId="1" fillId="3" borderId="35" xfId="0" applyFont="1" applyFill="1" applyBorder="1" applyAlignment="1" applyProtection="1">
      <alignment horizontal="left" vertical="top" wrapText="1"/>
      <protection locked="0"/>
    </xf>
    <xf numFmtId="0" fontId="1" fillId="3" borderId="39" xfId="0" applyFont="1" applyFill="1" applyBorder="1" applyAlignment="1" applyProtection="1">
      <alignment horizontal="left" vertical="top" wrapText="1"/>
      <protection locked="0"/>
    </xf>
    <xf numFmtId="0" fontId="1" fillId="3" borderId="19" xfId="0" applyFont="1" applyFill="1" applyBorder="1" applyAlignment="1" applyProtection="1">
      <alignment horizontal="left" vertical="top" wrapText="1"/>
      <protection locked="0"/>
    </xf>
    <xf numFmtId="0" fontId="1" fillId="0" borderId="18" xfId="0" applyFont="1" applyBorder="1" applyAlignment="1" applyProtection="1">
      <alignment horizontal="left" vertical="top" wrapText="1"/>
      <protection locked="0"/>
    </xf>
    <xf numFmtId="0" fontId="1" fillId="0" borderId="18" xfId="0" applyFont="1" applyBorder="1" applyAlignment="1" applyProtection="1">
      <alignment horizontal="left" vertical="top"/>
      <protection locked="0"/>
    </xf>
    <xf numFmtId="0" fontId="4" fillId="14" borderId="35" xfId="0" applyFont="1" applyFill="1" applyBorder="1" applyAlignment="1" applyProtection="1">
      <alignment horizontal="center" vertical="top" wrapText="1"/>
      <protection locked="0"/>
    </xf>
    <xf numFmtId="0" fontId="4" fillId="14" borderId="39" xfId="0" applyFont="1" applyFill="1" applyBorder="1" applyAlignment="1" applyProtection="1">
      <alignment horizontal="center" vertical="top" wrapText="1"/>
      <protection locked="0"/>
    </xf>
    <xf numFmtId="0" fontId="4" fillId="14" borderId="19" xfId="0" applyFont="1" applyFill="1" applyBorder="1" applyAlignment="1" applyProtection="1">
      <alignment horizontal="center" vertical="top" wrapText="1"/>
      <protection locked="0"/>
    </xf>
    <xf numFmtId="0" fontId="4" fillId="14" borderId="18" xfId="0" applyFont="1" applyFill="1" applyBorder="1" applyAlignment="1" applyProtection="1">
      <alignment horizontal="center" vertical="center" textRotation="90" wrapText="1"/>
      <protection hidden="1"/>
    </xf>
    <xf numFmtId="0" fontId="38" fillId="14" borderId="35" xfId="0" applyFont="1" applyFill="1" applyBorder="1" applyAlignment="1" applyProtection="1">
      <alignment horizontal="center" vertical="center" wrapText="1"/>
      <protection hidden="1"/>
    </xf>
    <xf numFmtId="0" fontId="38" fillId="14" borderId="19" xfId="0" applyFont="1" applyFill="1" applyBorder="1" applyAlignment="1" applyProtection="1">
      <alignment horizontal="center" vertical="center" wrapText="1"/>
      <protection hidden="1"/>
    </xf>
    <xf numFmtId="0" fontId="20" fillId="0" borderId="0" xfId="0" applyFont="1" applyAlignment="1">
      <alignment horizontal="center" vertical="center" wrapText="1"/>
    </xf>
    <xf numFmtId="0" fontId="17" fillId="5" borderId="4" xfId="0" applyFont="1" applyFill="1" applyBorder="1" applyAlignment="1" applyProtection="1">
      <alignment horizontal="center" wrapText="1" readingOrder="1"/>
      <protection hidden="1"/>
    </xf>
    <xf numFmtId="0" fontId="17" fillId="5" borderId="0" xfId="0" applyFont="1" applyFill="1" applyAlignment="1" applyProtection="1">
      <alignment horizontal="center" wrapText="1" readingOrder="1"/>
      <protection hidden="1"/>
    </xf>
    <xf numFmtId="0" fontId="17" fillId="5" borderId="5" xfId="0" applyFont="1" applyFill="1" applyBorder="1" applyAlignment="1" applyProtection="1">
      <alignment horizontal="center" wrapText="1" readingOrder="1"/>
      <protection hidden="1"/>
    </xf>
    <xf numFmtId="0" fontId="17" fillId="5" borderId="6" xfId="0" applyFont="1" applyFill="1" applyBorder="1" applyAlignment="1" applyProtection="1">
      <alignment horizontal="center" wrapText="1" readingOrder="1"/>
      <protection hidden="1"/>
    </xf>
    <xf numFmtId="0" fontId="17" fillId="5" borderId="8" xfId="0" applyFont="1" applyFill="1" applyBorder="1" applyAlignment="1" applyProtection="1">
      <alignment horizontal="center" wrapText="1" readingOrder="1"/>
      <protection hidden="1"/>
    </xf>
    <xf numFmtId="0" fontId="17" fillId="5" borderId="7" xfId="0" applyFont="1" applyFill="1" applyBorder="1" applyAlignment="1" applyProtection="1">
      <alignment horizontal="center" wrapText="1" readingOrder="1"/>
      <protection hidden="1"/>
    </xf>
    <xf numFmtId="0" fontId="17" fillId="5" borderId="2" xfId="0" applyFont="1" applyFill="1" applyBorder="1" applyAlignment="1" applyProtection="1">
      <alignment horizontal="center" wrapText="1" readingOrder="1"/>
      <protection hidden="1"/>
    </xf>
    <xf numFmtId="0" fontId="17" fillId="5" borderId="9" xfId="0" applyFont="1" applyFill="1" applyBorder="1" applyAlignment="1" applyProtection="1">
      <alignment horizontal="center" wrapText="1" readingOrder="1"/>
      <protection hidden="1"/>
    </xf>
    <xf numFmtId="0" fontId="17" fillId="5" borderId="3" xfId="0" applyFont="1" applyFill="1" applyBorder="1" applyAlignment="1" applyProtection="1">
      <alignment horizontal="center" wrapText="1" readingOrder="1"/>
      <protection hidden="1"/>
    </xf>
    <xf numFmtId="0" fontId="17" fillId="13" borderId="4" xfId="0" applyFont="1" applyFill="1" applyBorder="1" applyAlignment="1" applyProtection="1">
      <alignment horizontal="center" wrapText="1" readingOrder="1"/>
      <protection hidden="1"/>
    </xf>
    <xf numFmtId="0" fontId="17" fillId="13" borderId="0" xfId="0" applyFont="1" applyFill="1" applyAlignment="1" applyProtection="1">
      <alignment horizontal="center" wrapText="1" readingOrder="1"/>
      <protection hidden="1"/>
    </xf>
    <xf numFmtId="0" fontId="17" fillId="13" borderId="5" xfId="0" applyFont="1" applyFill="1" applyBorder="1" applyAlignment="1" applyProtection="1">
      <alignment horizontal="center" wrapText="1" readingOrder="1"/>
      <protection hidden="1"/>
    </xf>
    <xf numFmtId="0" fontId="17" fillId="13" borderId="6" xfId="0" applyFont="1" applyFill="1" applyBorder="1" applyAlignment="1" applyProtection="1">
      <alignment horizontal="center" wrapText="1" readingOrder="1"/>
      <protection hidden="1"/>
    </xf>
    <xf numFmtId="0" fontId="17" fillId="13" borderId="8" xfId="0" applyFont="1" applyFill="1" applyBorder="1" applyAlignment="1" applyProtection="1">
      <alignment horizontal="center" wrapText="1" readingOrder="1"/>
      <protection hidden="1"/>
    </xf>
    <xf numFmtId="0" fontId="17" fillId="13" borderId="7" xfId="0" applyFont="1" applyFill="1" applyBorder="1" applyAlignment="1" applyProtection="1">
      <alignment horizontal="center" wrapText="1" readingOrder="1"/>
      <protection hidden="1"/>
    </xf>
    <xf numFmtId="0" fontId="17" fillId="13" borderId="2" xfId="0" applyFont="1" applyFill="1" applyBorder="1" applyAlignment="1" applyProtection="1">
      <alignment horizontal="center" wrapText="1" readingOrder="1"/>
      <protection hidden="1"/>
    </xf>
    <xf numFmtId="0" fontId="17" fillId="13" borderId="9" xfId="0" applyFont="1" applyFill="1" applyBorder="1" applyAlignment="1" applyProtection="1">
      <alignment horizontal="center" wrapText="1" readingOrder="1"/>
      <protection hidden="1"/>
    </xf>
    <xf numFmtId="0" fontId="17" fillId="13" borderId="3" xfId="0" applyFont="1" applyFill="1" applyBorder="1" applyAlignment="1" applyProtection="1">
      <alignment horizontal="center" wrapText="1" readingOrder="1"/>
      <protection hidden="1"/>
    </xf>
    <xf numFmtId="0" fontId="17" fillId="12" borderId="4" xfId="0" applyFont="1" applyFill="1" applyBorder="1" applyAlignment="1" applyProtection="1">
      <alignment horizontal="center" wrapText="1" readingOrder="1"/>
      <protection hidden="1"/>
    </xf>
    <xf numFmtId="0" fontId="17" fillId="12" borderId="0" xfId="0" applyFont="1" applyFill="1" applyAlignment="1" applyProtection="1">
      <alignment horizontal="center" wrapText="1" readingOrder="1"/>
      <protection hidden="1"/>
    </xf>
    <xf numFmtId="0" fontId="17" fillId="12" borderId="5" xfId="0" applyFont="1" applyFill="1" applyBorder="1" applyAlignment="1" applyProtection="1">
      <alignment horizontal="center" wrapText="1" readingOrder="1"/>
      <protection hidden="1"/>
    </xf>
    <xf numFmtId="0" fontId="17" fillId="12" borderId="6" xfId="0" applyFont="1" applyFill="1" applyBorder="1" applyAlignment="1" applyProtection="1">
      <alignment horizontal="center" wrapText="1" readingOrder="1"/>
      <protection hidden="1"/>
    </xf>
    <xf numFmtId="0" fontId="17" fillId="12" borderId="8" xfId="0" applyFont="1" applyFill="1" applyBorder="1" applyAlignment="1" applyProtection="1">
      <alignment horizontal="center" wrapText="1" readingOrder="1"/>
      <protection hidden="1"/>
    </xf>
    <xf numFmtId="0" fontId="17" fillId="12" borderId="7" xfId="0" applyFont="1" applyFill="1" applyBorder="1" applyAlignment="1" applyProtection="1">
      <alignment horizontal="center" wrapText="1" readingOrder="1"/>
      <protection hidden="1"/>
    </xf>
    <xf numFmtId="0" fontId="17" fillId="12" borderId="2" xfId="0" applyFont="1" applyFill="1" applyBorder="1" applyAlignment="1" applyProtection="1">
      <alignment horizontal="center" wrapText="1" readingOrder="1"/>
      <protection hidden="1"/>
    </xf>
    <xf numFmtId="0" fontId="17" fillId="12" borderId="9" xfId="0" applyFont="1" applyFill="1" applyBorder="1" applyAlignment="1" applyProtection="1">
      <alignment horizontal="center" wrapText="1" readingOrder="1"/>
      <protection hidden="1"/>
    </xf>
    <xf numFmtId="0" fontId="17" fillId="12" borderId="3" xfId="0" applyFont="1" applyFill="1" applyBorder="1" applyAlignment="1" applyProtection="1">
      <alignment horizontal="center" wrapText="1" readingOrder="1"/>
      <protection hidden="1"/>
    </xf>
    <xf numFmtId="0" fontId="17" fillId="11" borderId="4" xfId="0" applyFont="1" applyFill="1" applyBorder="1" applyAlignment="1" applyProtection="1">
      <alignment horizontal="center" vertical="center" wrapText="1" readingOrder="1"/>
      <protection hidden="1"/>
    </xf>
    <xf numFmtId="0" fontId="17" fillId="11" borderId="0" xfId="0" applyFont="1" applyFill="1" applyAlignment="1" applyProtection="1">
      <alignment horizontal="center" vertical="center" wrapText="1" readingOrder="1"/>
      <protection hidden="1"/>
    </xf>
    <xf numFmtId="0" fontId="17" fillId="11" borderId="5" xfId="0" applyFont="1" applyFill="1" applyBorder="1" applyAlignment="1" applyProtection="1">
      <alignment horizontal="center" vertical="center" wrapText="1" readingOrder="1"/>
      <protection hidden="1"/>
    </xf>
    <xf numFmtId="0" fontId="17" fillId="11" borderId="6" xfId="0" applyFont="1" applyFill="1" applyBorder="1" applyAlignment="1" applyProtection="1">
      <alignment horizontal="center" vertical="center" wrapText="1" readingOrder="1"/>
      <protection hidden="1"/>
    </xf>
    <xf numFmtId="0" fontId="17" fillId="11" borderId="8" xfId="0" applyFont="1" applyFill="1" applyBorder="1" applyAlignment="1" applyProtection="1">
      <alignment horizontal="center" vertical="center" wrapText="1" readingOrder="1"/>
      <protection hidden="1"/>
    </xf>
    <xf numFmtId="0" fontId="17" fillId="11" borderId="7" xfId="0" applyFont="1" applyFill="1" applyBorder="1" applyAlignment="1" applyProtection="1">
      <alignment horizontal="center" vertical="center" wrapText="1" readingOrder="1"/>
      <protection hidden="1"/>
    </xf>
    <xf numFmtId="0" fontId="17" fillId="11" borderId="2" xfId="0" applyFont="1" applyFill="1" applyBorder="1" applyAlignment="1" applyProtection="1">
      <alignment horizontal="center" vertical="center" wrapText="1" readingOrder="1"/>
      <protection hidden="1"/>
    </xf>
    <xf numFmtId="0" fontId="17" fillId="11" borderId="9" xfId="0" applyFont="1" applyFill="1" applyBorder="1" applyAlignment="1" applyProtection="1">
      <alignment horizontal="center" vertical="center" wrapText="1" readingOrder="1"/>
      <protection hidden="1"/>
    </xf>
    <xf numFmtId="0" fontId="17" fillId="11" borderId="3" xfId="0" applyFont="1" applyFill="1" applyBorder="1" applyAlignment="1" applyProtection="1">
      <alignment horizontal="center" vertical="center" wrapText="1" readingOrder="1"/>
      <protection hidden="1"/>
    </xf>
    <xf numFmtId="0" fontId="16" fillId="10" borderId="0" xfId="0" applyFont="1" applyFill="1" applyAlignment="1">
      <alignment horizontal="center" vertical="center" wrapText="1" readingOrder="1"/>
    </xf>
    <xf numFmtId="0" fontId="15" fillId="0" borderId="2" xfId="0" applyFont="1" applyBorder="1" applyAlignment="1">
      <alignment horizontal="center" vertical="center" wrapText="1"/>
    </xf>
    <xf numFmtId="0" fontId="15" fillId="0" borderId="9"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7" xfId="0" applyFont="1" applyBorder="1" applyAlignment="1">
      <alignment horizontal="center" vertical="center"/>
    </xf>
    <xf numFmtId="0" fontId="15" fillId="0" borderId="9" xfId="0" applyFont="1" applyBorder="1" applyAlignment="1">
      <alignment horizontal="center" vertical="center" wrapText="1"/>
    </xf>
    <xf numFmtId="0" fontId="16" fillId="10" borderId="0" xfId="0" applyFont="1" applyFill="1" applyAlignment="1">
      <alignment horizontal="center" vertical="center" textRotation="90" wrapText="1" readingOrder="1"/>
    </xf>
    <xf numFmtId="0" fontId="16" fillId="10" borderId="5" xfId="0" applyFont="1" applyFill="1" applyBorder="1" applyAlignment="1">
      <alignment horizontal="center" vertical="center" textRotation="90" wrapText="1" readingOrder="1"/>
    </xf>
    <xf numFmtId="0" fontId="18" fillId="12" borderId="10" xfId="0" applyFont="1" applyFill="1" applyBorder="1" applyAlignment="1">
      <alignment horizontal="center" vertical="center" wrapText="1" readingOrder="1"/>
    </xf>
    <xf numFmtId="0" fontId="18" fillId="12" borderId="11" xfId="0" applyFont="1" applyFill="1" applyBorder="1" applyAlignment="1">
      <alignment horizontal="center" vertical="center" wrapText="1" readingOrder="1"/>
    </xf>
    <xf numFmtId="0" fontId="18" fillId="12" borderId="12" xfId="0" applyFont="1" applyFill="1" applyBorder="1" applyAlignment="1">
      <alignment horizontal="center" vertical="center" wrapText="1" readingOrder="1"/>
    </xf>
    <xf numFmtId="0" fontId="18" fillId="12" borderId="13" xfId="0" applyFont="1" applyFill="1" applyBorder="1" applyAlignment="1">
      <alignment horizontal="center" vertical="center" wrapText="1" readingOrder="1"/>
    </xf>
    <xf numFmtId="0" fontId="18" fillId="12" borderId="0" xfId="0" applyFont="1" applyFill="1" applyAlignment="1">
      <alignment horizontal="center" vertical="center" wrapText="1" readingOrder="1"/>
    </xf>
    <xf numFmtId="0" fontId="18" fillId="12" borderId="14" xfId="0" applyFont="1" applyFill="1" applyBorder="1" applyAlignment="1">
      <alignment horizontal="center" vertical="center" wrapText="1" readingOrder="1"/>
    </xf>
    <xf numFmtId="0" fontId="18" fillId="12" borderId="15" xfId="0" applyFont="1" applyFill="1" applyBorder="1" applyAlignment="1">
      <alignment horizontal="center" vertical="center" wrapText="1" readingOrder="1"/>
    </xf>
    <xf numFmtId="0" fontId="18" fillId="12" borderId="16" xfId="0" applyFont="1" applyFill="1" applyBorder="1" applyAlignment="1">
      <alignment horizontal="center" vertical="center" wrapText="1" readingOrder="1"/>
    </xf>
    <xf numFmtId="0" fontId="18" fillId="12" borderId="17" xfId="0" applyFont="1" applyFill="1" applyBorder="1" applyAlignment="1">
      <alignment horizontal="center" vertical="center" wrapText="1" readingOrder="1"/>
    </xf>
    <xf numFmtId="0" fontId="18" fillId="11" borderId="10" xfId="0" applyFont="1" applyFill="1" applyBorder="1" applyAlignment="1">
      <alignment horizontal="center" vertical="center" wrapText="1" readingOrder="1"/>
    </xf>
    <xf numFmtId="0" fontId="18" fillId="11" borderId="11" xfId="0" applyFont="1" applyFill="1" applyBorder="1" applyAlignment="1">
      <alignment horizontal="center" vertical="center" wrapText="1" readingOrder="1"/>
    </xf>
    <xf numFmtId="0" fontId="18" fillId="11" borderId="12" xfId="0" applyFont="1" applyFill="1" applyBorder="1" applyAlignment="1">
      <alignment horizontal="center" vertical="center" wrapText="1" readingOrder="1"/>
    </xf>
    <xf numFmtId="0" fontId="18" fillId="11" borderId="13" xfId="0" applyFont="1" applyFill="1" applyBorder="1" applyAlignment="1">
      <alignment horizontal="center" vertical="center" wrapText="1" readingOrder="1"/>
    </xf>
    <xf numFmtId="0" fontId="18" fillId="11" borderId="0" xfId="0" applyFont="1" applyFill="1" applyAlignment="1">
      <alignment horizontal="center" vertical="center" wrapText="1" readingOrder="1"/>
    </xf>
    <xf numFmtId="0" fontId="18" fillId="11" borderId="14" xfId="0" applyFont="1" applyFill="1" applyBorder="1" applyAlignment="1">
      <alignment horizontal="center" vertical="center" wrapText="1" readingOrder="1"/>
    </xf>
    <xf numFmtId="0" fontId="18" fillId="11" borderId="15" xfId="0" applyFont="1" applyFill="1" applyBorder="1" applyAlignment="1">
      <alignment horizontal="center" vertical="center" wrapText="1" readingOrder="1"/>
    </xf>
    <xf numFmtId="0" fontId="18" fillId="11" borderId="16" xfId="0" applyFont="1" applyFill="1" applyBorder="1" applyAlignment="1">
      <alignment horizontal="center" vertical="center" wrapText="1" readingOrder="1"/>
    </xf>
    <xf numFmtId="0" fontId="18" fillId="11" borderId="17" xfId="0" applyFont="1" applyFill="1" applyBorder="1" applyAlignment="1">
      <alignment horizontal="center" vertical="center" wrapText="1" readingOrder="1"/>
    </xf>
    <xf numFmtId="0" fontId="18" fillId="13" borderId="10" xfId="0" applyFont="1" applyFill="1" applyBorder="1" applyAlignment="1">
      <alignment horizontal="center" vertical="center" wrapText="1" readingOrder="1"/>
    </xf>
    <xf numFmtId="0" fontId="18" fillId="13" borderId="11" xfId="0" applyFont="1" applyFill="1" applyBorder="1" applyAlignment="1">
      <alignment horizontal="center" vertical="center" wrapText="1" readingOrder="1"/>
    </xf>
    <xf numFmtId="0" fontId="18" fillId="13" borderId="12" xfId="0" applyFont="1" applyFill="1" applyBorder="1" applyAlignment="1">
      <alignment horizontal="center" vertical="center" wrapText="1" readingOrder="1"/>
    </xf>
    <xf numFmtId="0" fontId="18" fillId="13" borderId="13" xfId="0" applyFont="1" applyFill="1" applyBorder="1" applyAlignment="1">
      <alignment horizontal="center" vertical="center" wrapText="1" readingOrder="1"/>
    </xf>
    <xf numFmtId="0" fontId="18" fillId="13" borderId="0" xfId="0" applyFont="1" applyFill="1" applyAlignment="1">
      <alignment horizontal="center" vertical="center" wrapText="1" readingOrder="1"/>
    </xf>
    <xf numFmtId="0" fontId="18" fillId="13" borderId="14" xfId="0" applyFont="1" applyFill="1" applyBorder="1" applyAlignment="1">
      <alignment horizontal="center" vertical="center" wrapText="1" readingOrder="1"/>
    </xf>
    <xf numFmtId="0" fontId="18" fillId="13" borderId="15" xfId="0" applyFont="1" applyFill="1" applyBorder="1" applyAlignment="1">
      <alignment horizontal="center" vertical="center" wrapText="1" readingOrder="1"/>
    </xf>
    <xf numFmtId="0" fontId="18" fillId="13" borderId="16" xfId="0" applyFont="1" applyFill="1" applyBorder="1" applyAlignment="1">
      <alignment horizontal="center" vertical="center" wrapText="1" readingOrder="1"/>
    </xf>
    <xf numFmtId="0" fontId="18" fillId="13" borderId="17" xfId="0" applyFont="1" applyFill="1" applyBorder="1" applyAlignment="1">
      <alignment horizontal="center" vertical="center" wrapText="1" readingOrder="1"/>
    </xf>
    <xf numFmtId="0" fontId="18" fillId="5" borderId="10" xfId="0" applyFont="1" applyFill="1" applyBorder="1" applyAlignment="1">
      <alignment horizontal="center" vertical="center" wrapText="1" readingOrder="1"/>
    </xf>
    <xf numFmtId="0" fontId="18" fillId="5" borderId="11" xfId="0" applyFont="1" applyFill="1" applyBorder="1" applyAlignment="1">
      <alignment horizontal="center" vertical="center" wrapText="1" readingOrder="1"/>
    </xf>
    <xf numFmtId="0" fontId="18" fillId="5" borderId="12" xfId="0" applyFont="1" applyFill="1" applyBorder="1" applyAlignment="1">
      <alignment horizontal="center" vertical="center" wrapText="1" readingOrder="1"/>
    </xf>
    <xf numFmtId="0" fontId="18" fillId="5" borderId="13" xfId="0" applyFont="1" applyFill="1" applyBorder="1" applyAlignment="1">
      <alignment horizontal="center" vertical="center" wrapText="1" readingOrder="1"/>
    </xf>
    <xf numFmtId="0" fontId="18" fillId="5" borderId="0" xfId="0" applyFont="1" applyFill="1" applyAlignment="1">
      <alignment horizontal="center" vertical="center" wrapText="1" readingOrder="1"/>
    </xf>
    <xf numFmtId="0" fontId="18" fillId="5" borderId="14" xfId="0" applyFont="1" applyFill="1" applyBorder="1" applyAlignment="1">
      <alignment horizontal="center" vertical="center" wrapText="1" readingOrder="1"/>
    </xf>
    <xf numFmtId="0" fontId="18" fillId="5" borderId="15" xfId="0" applyFont="1" applyFill="1" applyBorder="1" applyAlignment="1">
      <alignment horizontal="center" vertical="center" wrapText="1" readingOrder="1"/>
    </xf>
    <xf numFmtId="0" fontId="18" fillId="5" borderId="16" xfId="0" applyFont="1" applyFill="1" applyBorder="1" applyAlignment="1">
      <alignment horizontal="center" vertical="center" wrapText="1" readingOrder="1"/>
    </xf>
    <xf numFmtId="0" fontId="18" fillId="5" borderId="17" xfId="0" applyFont="1" applyFill="1" applyBorder="1" applyAlignment="1">
      <alignment horizontal="center" vertical="center" wrapText="1" readingOrder="1"/>
    </xf>
    <xf numFmtId="0" fontId="19" fillId="0" borderId="0" xfId="0" applyFont="1" applyAlignment="1">
      <alignment horizontal="center" vertical="center"/>
    </xf>
    <xf numFmtId="0" fontId="26" fillId="9" borderId="18" xfId="0" applyFont="1" applyFill="1" applyBorder="1" applyAlignment="1">
      <alignment horizontal="center" vertical="center" wrapText="1" readingOrder="1"/>
    </xf>
    <xf numFmtId="0" fontId="34" fillId="0" borderId="0" xfId="0" applyFont="1" applyAlignment="1">
      <alignment horizontal="center" vertical="center"/>
    </xf>
    <xf numFmtId="0" fontId="25" fillId="5" borderId="18" xfId="0" applyFont="1" applyFill="1" applyBorder="1" applyAlignment="1">
      <alignment horizontal="center" vertical="center" wrapText="1" readingOrder="1"/>
    </xf>
    <xf numFmtId="0" fontId="25" fillId="7" borderId="18" xfId="0" applyFont="1" applyFill="1" applyBorder="1" applyAlignment="1">
      <alignment horizontal="center" vertical="center" wrapText="1" readingOrder="1"/>
    </xf>
    <xf numFmtId="0" fontId="25" fillId="4" borderId="18" xfId="0" applyFont="1" applyFill="1" applyBorder="1" applyAlignment="1">
      <alignment horizontal="center" vertical="center" wrapText="1" readingOrder="1"/>
    </xf>
    <xf numFmtId="0" fontId="25" fillId="8" borderId="18" xfId="0" applyFont="1" applyFill="1" applyBorder="1" applyAlignment="1">
      <alignment horizontal="center" vertical="center" wrapText="1" readingOrder="1"/>
    </xf>
    <xf numFmtId="0" fontId="32" fillId="16" borderId="20" xfId="0" applyFont="1" applyFill="1" applyBorder="1" applyAlignment="1">
      <alignment horizontal="center" vertical="center" wrapText="1" readingOrder="1"/>
    </xf>
    <xf numFmtId="0" fontId="32" fillId="16" borderId="21" xfId="0" applyFont="1" applyFill="1" applyBorder="1" applyAlignment="1">
      <alignment horizontal="center" vertical="center" wrapText="1" readingOrder="1"/>
    </xf>
    <xf numFmtId="0" fontId="32" fillId="16" borderId="32" xfId="0" applyFont="1" applyFill="1" applyBorder="1" applyAlignment="1">
      <alignment horizontal="center" vertical="center" wrapText="1" readingOrder="1"/>
    </xf>
    <xf numFmtId="0" fontId="27" fillId="3" borderId="0" xfId="0" applyFont="1" applyFill="1" applyAlignment="1">
      <alignment horizontal="justify" vertical="center" wrapText="1"/>
    </xf>
    <xf numFmtId="0" fontId="29" fillId="16" borderId="29" xfId="0" applyFont="1" applyFill="1" applyBorder="1" applyAlignment="1">
      <alignment horizontal="center" vertical="center" wrapText="1" readingOrder="1"/>
    </xf>
    <xf numFmtId="0" fontId="29" fillId="16" borderId="30" xfId="0" applyFont="1" applyFill="1" applyBorder="1" applyAlignment="1">
      <alignment horizontal="center" vertical="center" wrapText="1" readingOrder="1"/>
    </xf>
    <xf numFmtId="0" fontId="29" fillId="3" borderId="27" xfId="0" applyFont="1" applyFill="1" applyBorder="1" applyAlignment="1">
      <alignment horizontal="center" vertical="center" wrapText="1" readingOrder="1"/>
    </xf>
    <xf numFmtId="0" fontId="29" fillId="3" borderId="22" xfId="0" applyFont="1" applyFill="1" applyBorder="1" applyAlignment="1">
      <alignment horizontal="center" vertical="center" wrapText="1" readingOrder="1"/>
    </xf>
    <xf numFmtId="0" fontId="29" fillId="3" borderId="19" xfId="0" applyFont="1" applyFill="1" applyBorder="1" applyAlignment="1">
      <alignment horizontal="center" vertical="center" wrapText="1" readingOrder="1"/>
    </xf>
    <xf numFmtId="0" fontId="29" fillId="3" borderId="18" xfId="0" applyFont="1" applyFill="1" applyBorder="1" applyAlignment="1">
      <alignment horizontal="center" vertical="center" wrapText="1" readingOrder="1"/>
    </xf>
    <xf numFmtId="0" fontId="29" fillId="3" borderId="24" xfId="0" applyFont="1" applyFill="1" applyBorder="1" applyAlignment="1">
      <alignment horizontal="center" vertical="center" wrapText="1" readingOrder="1"/>
    </xf>
    <xf numFmtId="0" fontId="29" fillId="3" borderId="25" xfId="0" applyFont="1" applyFill="1" applyBorder="1" applyAlignment="1">
      <alignment horizontal="center" vertical="center" wrapText="1" readingOrder="1"/>
    </xf>
  </cellXfs>
  <cellStyles count="5">
    <cellStyle name="Normal" xfId="0" builtinId="0"/>
    <cellStyle name="Normal - Style1 2" xfId="2" xr:uid="{00000000-0005-0000-0000-000001000000}"/>
    <cellStyle name="Normal 2" xfId="4" xr:uid="{00000000-0005-0000-0000-000002000000}"/>
    <cellStyle name="Normal 2 2" xfId="3" xr:uid="{00000000-0005-0000-0000-000003000000}"/>
    <cellStyle name="Porcentaje" xfId="1" builtinId="5"/>
  </cellStyles>
  <dxfs count="210">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FFC000"/>
        </patternFill>
      </fill>
    </dxf>
    <dxf>
      <fill>
        <patternFill>
          <bgColor rgb="FF00B050"/>
        </patternFill>
      </fill>
    </dxf>
    <dxf>
      <fill>
        <patternFill>
          <bgColor rgb="FFFFFF66"/>
        </patternFill>
      </fill>
    </dxf>
    <dxf>
      <font>
        <color auto="1"/>
      </font>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00B050"/>
        </patternFill>
      </fill>
    </dxf>
    <dxf>
      <fill>
        <patternFill>
          <bgColor rgb="FFFFFF66"/>
        </patternFill>
      </fill>
    </dxf>
    <dxf>
      <font>
        <color auto="1"/>
      </font>
      <fill>
        <patternFill>
          <bgColor rgb="FF92D050"/>
        </patternFill>
      </fill>
    </dxf>
    <dxf>
      <fill>
        <patternFill>
          <bgColor rgb="FFFFC000"/>
        </patternFill>
      </fill>
    </dxf>
    <dxf>
      <fill>
        <patternFill>
          <bgColor rgb="FFFF0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FF66"/>
        </patternFill>
      </fill>
    </dxf>
    <dxf>
      <font>
        <color auto="1"/>
      </font>
      <fill>
        <patternFill>
          <bgColor rgb="FF92D050"/>
        </patternFill>
      </fill>
    </dxf>
    <dxf>
      <fill>
        <patternFill>
          <bgColor rgb="FFFFC0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FFC00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000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ill>
        <patternFill>
          <bgColor rgb="FF00B050"/>
        </patternFill>
      </fill>
    </dxf>
    <dxf>
      <fill>
        <patternFill>
          <bgColor rgb="FFFFFF66"/>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FF000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396875</xdr:colOff>
      <xdr:row>0</xdr:row>
      <xdr:rowOff>149225</xdr:rowOff>
    </xdr:from>
    <xdr:to>
      <xdr:col>2</xdr:col>
      <xdr:colOff>1354325</xdr:colOff>
      <xdr:row>3</xdr:row>
      <xdr:rowOff>155286</xdr:rowOff>
    </xdr:to>
    <xdr:pic>
      <xdr:nvPicPr>
        <xdr:cNvPr id="2" name="2 Imagen">
          <a:extLst>
            <a:ext uri="{FF2B5EF4-FFF2-40B4-BE49-F238E27FC236}">
              <a16:creationId xmlns:a16="http://schemas.microsoft.com/office/drawing/2014/main" id="{9CAAAA51-F288-4314-A169-58AA8D15E1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149225"/>
          <a:ext cx="957450" cy="625186"/>
        </a:xfrm>
        <a:prstGeom prst="rect">
          <a:avLst/>
        </a:prstGeom>
        <a:noFill/>
        <a:ln>
          <a:noFill/>
        </a:ln>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Users/ATHLON/Documents/CONTRATO%20ISVIMED_CES%202021/DESARROLLO%20DE%20CONTRATO/MATRICES%20DE%20RIESGO%20EN%20ACTUALIZACION/MATRICES%20DE%20RIESGO/GESTION%20HUMANA/MATRIZ%20DE%20RIESGOS%20GESTI&#211;N%20HUMANA_v2021_FINAL.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23B207FB-AACA-4158-8C90-A13999A21E4E}">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242FF9C-BA41-4544-9A8B-459317183924}"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F208:G220"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D6EC912-22DD-4A72-A967-B775A349E235}" name="Tabla13" displayName="Tabla13" ref="B208:C218" totalsRowShown="0" headerRowDxfId="209" dataDxfId="208">
  <autoFilter ref="B208:C218" xr:uid="{00000000-0009-0000-0100-000001000000}"/>
  <tableColumns count="2">
    <tableColumn id="1" xr3:uid="{9E9A9578-4E04-488A-BBF0-AF85DE280E17}" name="Criterios" dataDxfId="207"/>
    <tableColumn id="2" xr3:uid="{0D82EFC9-95F1-4FC4-8C5A-F40A29A6C681}" name="Subcriterios" dataDxfId="206"/>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4.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E142B-3689-4B2A-AD25-7059CC2148D5}">
  <sheetPr>
    <tabColor rgb="FF002060"/>
  </sheetPr>
  <dimension ref="A1:BF48"/>
  <sheetViews>
    <sheetView showGridLines="0" tabSelected="1" zoomScale="70" zoomScaleNormal="70" workbookViewId="0">
      <selection activeCell="G13" sqref="G13:G16"/>
    </sheetView>
  </sheetViews>
  <sheetFormatPr baseColWidth="10" defaultColWidth="11.44140625" defaultRowHeight="13.8" x14ac:dyDescent="0.25"/>
  <cols>
    <col min="1" max="1" width="4" style="88" bestFit="1" customWidth="1"/>
    <col min="2" max="2" width="24.33203125" style="88" hidden="1" customWidth="1"/>
    <col min="3" max="3" width="29.44140625" style="88" customWidth="1"/>
    <col min="4" max="4" width="31.6640625" style="88" customWidth="1"/>
    <col min="5" max="5" width="32.6640625" style="88" customWidth="1"/>
    <col min="6" max="6" width="30.88671875" style="88" customWidth="1"/>
    <col min="7" max="7" width="38" style="63" customWidth="1"/>
    <col min="8" max="8" width="72.5546875" style="63" customWidth="1"/>
    <col min="9" max="9" width="16.88671875" style="89" customWidth="1"/>
    <col min="10" max="10" width="10.5546875" style="63" customWidth="1"/>
    <col min="11" max="11" width="9.109375" style="63" customWidth="1"/>
    <col min="12" max="12" width="10.5546875" style="63" customWidth="1"/>
    <col min="13" max="13" width="9.44140625" style="63" customWidth="1"/>
    <col min="14" max="14" width="10.5546875" style="63" customWidth="1"/>
    <col min="15" max="15" width="5.88671875" style="63" customWidth="1"/>
    <col min="16" max="16" width="81.44140625" style="63" customWidth="1"/>
    <col min="17" max="17" width="15.109375" style="63" bestFit="1" customWidth="1"/>
    <col min="18" max="18" width="6.88671875" style="63" customWidth="1"/>
    <col min="19" max="19" width="5" style="63" customWidth="1"/>
    <col min="20" max="20" width="5.5546875" style="63" customWidth="1"/>
    <col min="21" max="21" width="7.109375" style="63" customWidth="1"/>
    <col min="22" max="22" width="6.6640625" style="63" customWidth="1"/>
    <col min="23" max="23" width="7.5546875" style="63" customWidth="1"/>
    <col min="24" max="24" width="48.33203125" style="63" customWidth="1"/>
    <col min="25" max="25" width="11.33203125" style="63" hidden="1" customWidth="1"/>
    <col min="26" max="26" width="8.6640625" style="63" hidden="1" customWidth="1"/>
    <col min="27" max="27" width="10.44140625" style="63" hidden="1" customWidth="1"/>
    <col min="28" max="28" width="9.33203125" style="63" hidden="1" customWidth="1"/>
    <col min="29" max="29" width="9.109375" style="63" hidden="1" customWidth="1"/>
    <col min="30" max="33" width="10.33203125" style="63" customWidth="1"/>
    <col min="34" max="34" width="11.6640625" style="63" customWidth="1"/>
    <col min="35" max="35" width="12.5546875" style="63" customWidth="1"/>
    <col min="36" max="36" width="70.5546875" style="63" customWidth="1"/>
    <col min="37" max="37" width="125.44140625" style="94" customWidth="1"/>
    <col min="38" max="16384" width="11.44140625" style="63"/>
  </cols>
  <sheetData>
    <row r="1" spans="1:58" ht="16.5" customHeight="1" x14ac:dyDescent="0.25">
      <c r="A1" s="145"/>
      <c r="B1" s="145"/>
      <c r="C1" s="145"/>
      <c r="D1" s="146" t="s">
        <v>177</v>
      </c>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8"/>
      <c r="AG1" s="136" t="s">
        <v>196</v>
      </c>
      <c r="AH1" s="137"/>
      <c r="AI1" s="138"/>
      <c r="AJ1" s="62"/>
      <c r="AK1" s="93"/>
      <c r="AL1" s="62"/>
      <c r="AM1" s="62"/>
      <c r="AN1" s="62"/>
      <c r="AO1" s="62"/>
      <c r="AP1" s="62"/>
      <c r="AQ1" s="62"/>
      <c r="AR1" s="62"/>
      <c r="AS1" s="62"/>
      <c r="AT1" s="62"/>
      <c r="AU1" s="62"/>
      <c r="AV1" s="62"/>
      <c r="AW1" s="62"/>
      <c r="AX1" s="62"/>
      <c r="AY1" s="62"/>
      <c r="AZ1" s="62"/>
      <c r="BA1" s="62"/>
      <c r="BB1" s="62"/>
      <c r="BC1" s="62"/>
      <c r="BD1" s="62"/>
      <c r="BE1" s="62"/>
      <c r="BF1" s="62"/>
    </row>
    <row r="2" spans="1:58" ht="16.5" customHeight="1" x14ac:dyDescent="0.25">
      <c r="A2" s="145"/>
      <c r="B2" s="145"/>
      <c r="C2" s="145"/>
      <c r="D2" s="149"/>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1"/>
      <c r="AG2" s="136" t="s">
        <v>203</v>
      </c>
      <c r="AH2" s="137"/>
      <c r="AI2" s="138"/>
      <c r="AJ2" s="62"/>
      <c r="AK2" s="93"/>
      <c r="AL2" s="62"/>
      <c r="AM2" s="62"/>
      <c r="AN2" s="62"/>
      <c r="AO2" s="62"/>
      <c r="AP2" s="62"/>
      <c r="AQ2" s="62"/>
      <c r="AR2" s="62"/>
      <c r="AS2" s="62"/>
      <c r="AT2" s="62"/>
      <c r="AU2" s="62"/>
      <c r="AV2" s="62"/>
      <c r="AW2" s="62"/>
      <c r="AX2" s="62"/>
      <c r="AY2" s="62"/>
      <c r="AZ2" s="62"/>
      <c r="BA2" s="62"/>
      <c r="BB2" s="62"/>
      <c r="BC2" s="62"/>
      <c r="BD2" s="62"/>
      <c r="BE2" s="62"/>
      <c r="BF2" s="62"/>
    </row>
    <row r="3" spans="1:58" ht="16.5" customHeight="1" x14ac:dyDescent="0.25">
      <c r="A3" s="145"/>
      <c r="B3" s="145"/>
      <c r="C3" s="145"/>
      <c r="D3" s="149"/>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1"/>
      <c r="AG3" s="136" t="s">
        <v>204</v>
      </c>
      <c r="AH3" s="137"/>
      <c r="AI3" s="138"/>
      <c r="AJ3" s="62"/>
      <c r="AK3" s="93"/>
      <c r="AL3" s="62"/>
      <c r="AM3" s="62"/>
      <c r="AN3" s="62"/>
      <c r="AO3" s="62"/>
      <c r="AP3" s="62"/>
      <c r="AQ3" s="62"/>
      <c r="AR3" s="62"/>
      <c r="AS3" s="62"/>
      <c r="AT3" s="62"/>
      <c r="AU3" s="62"/>
      <c r="AV3" s="62"/>
      <c r="AW3" s="62"/>
      <c r="AX3" s="62"/>
      <c r="AY3" s="62"/>
      <c r="AZ3" s="62"/>
      <c r="BA3" s="62"/>
      <c r="BB3" s="62"/>
      <c r="BC3" s="62"/>
      <c r="BD3" s="62"/>
      <c r="BE3" s="62"/>
      <c r="BF3" s="62"/>
    </row>
    <row r="4" spans="1:58" ht="16.5" customHeight="1" x14ac:dyDescent="0.25">
      <c r="A4" s="145"/>
      <c r="B4" s="145"/>
      <c r="C4" s="145"/>
      <c r="D4" s="152"/>
      <c r="E4" s="153"/>
      <c r="F4" s="153"/>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4"/>
      <c r="AG4" s="136" t="s">
        <v>197</v>
      </c>
      <c r="AH4" s="137"/>
      <c r="AI4" s="138"/>
      <c r="AJ4" s="62"/>
      <c r="AK4" s="93"/>
      <c r="AL4" s="62"/>
      <c r="AM4" s="62"/>
      <c r="AN4" s="62"/>
      <c r="AO4" s="62"/>
      <c r="AP4" s="62"/>
      <c r="AQ4" s="62"/>
      <c r="AR4" s="62"/>
      <c r="AS4" s="62"/>
      <c r="AT4" s="62"/>
      <c r="AU4" s="62"/>
      <c r="AV4" s="62"/>
      <c r="AW4" s="62"/>
      <c r="AX4" s="62"/>
      <c r="AY4" s="62"/>
      <c r="AZ4" s="62"/>
      <c r="BA4" s="62"/>
      <c r="BB4" s="62"/>
      <c r="BC4" s="62"/>
      <c r="BD4" s="62"/>
      <c r="BE4" s="62"/>
      <c r="BF4" s="62"/>
    </row>
    <row r="5" spans="1:58" x14ac:dyDescent="0.25">
      <c r="A5" s="64"/>
      <c r="B5" s="64"/>
      <c r="C5" s="64"/>
      <c r="D5" s="65"/>
      <c r="E5" s="64"/>
      <c r="F5" s="64"/>
      <c r="G5" s="62"/>
      <c r="H5" s="62"/>
      <c r="I5" s="66"/>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93"/>
      <c r="AL5" s="62"/>
      <c r="AM5" s="62"/>
      <c r="AN5" s="62"/>
      <c r="AO5" s="62"/>
      <c r="AP5" s="62"/>
      <c r="AQ5" s="62"/>
      <c r="AR5" s="62"/>
      <c r="AS5" s="62"/>
      <c r="AT5" s="62"/>
      <c r="AU5" s="62"/>
      <c r="AV5" s="62"/>
      <c r="AW5" s="62"/>
      <c r="AX5" s="62"/>
      <c r="AY5" s="62"/>
      <c r="AZ5" s="62"/>
      <c r="BA5" s="62"/>
      <c r="BB5" s="62"/>
      <c r="BC5" s="62"/>
      <c r="BD5" s="62"/>
      <c r="BE5" s="62"/>
      <c r="BF5" s="62"/>
    </row>
    <row r="6" spans="1:58" ht="23.25" customHeight="1" x14ac:dyDescent="0.25">
      <c r="A6" s="155" t="s">
        <v>195</v>
      </c>
      <c r="B6" s="155"/>
      <c r="C6" s="156"/>
      <c r="D6" s="139" t="s">
        <v>206</v>
      </c>
      <c r="E6" s="140"/>
      <c r="F6" s="163" t="s">
        <v>179</v>
      </c>
      <c r="G6" s="163"/>
      <c r="H6" s="159" t="s">
        <v>335</v>
      </c>
      <c r="I6" s="160"/>
      <c r="J6" s="67"/>
      <c r="K6" s="67"/>
      <c r="L6" s="67"/>
      <c r="M6" s="67"/>
      <c r="N6" s="67"/>
      <c r="O6" s="67"/>
      <c r="P6" s="67"/>
      <c r="Q6" s="67"/>
      <c r="R6" s="62"/>
      <c r="S6" s="62"/>
      <c r="T6" s="62"/>
      <c r="U6" s="62"/>
      <c r="V6" s="62"/>
      <c r="W6" s="62"/>
      <c r="X6" s="62"/>
      <c r="Y6" s="62"/>
      <c r="Z6" s="62"/>
      <c r="AA6" s="62"/>
      <c r="AB6" s="62"/>
      <c r="AC6" s="62"/>
      <c r="AD6" s="62"/>
      <c r="AE6" s="62"/>
      <c r="AF6" s="62"/>
      <c r="AG6" s="62"/>
      <c r="AH6" s="62"/>
      <c r="AI6" s="62"/>
      <c r="AJ6" s="62"/>
      <c r="AK6" s="93"/>
      <c r="AL6" s="62"/>
      <c r="AM6" s="62"/>
      <c r="AN6" s="62"/>
      <c r="AO6" s="62"/>
      <c r="AP6" s="62"/>
      <c r="AQ6" s="62"/>
      <c r="AR6" s="62"/>
      <c r="AS6" s="62"/>
      <c r="AT6" s="62"/>
      <c r="AU6" s="62"/>
      <c r="AV6" s="62"/>
      <c r="AW6" s="62"/>
      <c r="AX6" s="62"/>
      <c r="AY6" s="62"/>
      <c r="AZ6" s="62"/>
      <c r="BA6" s="62"/>
      <c r="BB6" s="62"/>
      <c r="BC6" s="62"/>
      <c r="BD6" s="62"/>
      <c r="BE6" s="62"/>
      <c r="BF6" s="62"/>
    </row>
    <row r="7" spans="1:58" ht="39.75" customHeight="1" x14ac:dyDescent="0.25">
      <c r="A7" s="157"/>
      <c r="B7" s="157"/>
      <c r="C7" s="158"/>
      <c r="D7" s="141"/>
      <c r="E7" s="142"/>
      <c r="F7" s="130" t="s">
        <v>180</v>
      </c>
      <c r="G7" s="130"/>
      <c r="H7" s="161" t="s">
        <v>336</v>
      </c>
      <c r="I7" s="162"/>
      <c r="J7" s="67"/>
      <c r="K7" s="67"/>
      <c r="L7" s="67"/>
      <c r="M7" s="67"/>
      <c r="N7" s="67"/>
      <c r="O7" s="67"/>
      <c r="P7" s="67"/>
      <c r="Q7" s="67"/>
      <c r="R7" s="62"/>
      <c r="S7" s="62"/>
      <c r="T7" s="62"/>
      <c r="U7" s="62"/>
      <c r="V7" s="62"/>
      <c r="W7" s="62"/>
      <c r="X7" s="62"/>
      <c r="Y7" s="62"/>
      <c r="Z7" s="62"/>
      <c r="AA7" s="62"/>
      <c r="AB7" s="62"/>
      <c r="AC7" s="62"/>
      <c r="AD7" s="62"/>
      <c r="AE7" s="62"/>
      <c r="AF7" s="62"/>
      <c r="AG7" s="62"/>
      <c r="AH7" s="62"/>
      <c r="AI7" s="62"/>
      <c r="AJ7" s="62"/>
      <c r="AK7" s="93"/>
      <c r="AL7" s="62"/>
      <c r="AM7" s="62"/>
      <c r="AN7" s="62"/>
      <c r="AO7" s="62"/>
      <c r="AP7" s="62"/>
      <c r="AQ7" s="62"/>
      <c r="AR7" s="62"/>
      <c r="AS7" s="62"/>
      <c r="AT7" s="62"/>
      <c r="AU7" s="62"/>
      <c r="AV7" s="62"/>
      <c r="AW7" s="62"/>
      <c r="AX7" s="62"/>
      <c r="AY7" s="62"/>
      <c r="AZ7" s="62"/>
      <c r="BA7" s="62"/>
      <c r="BB7" s="62"/>
      <c r="BC7" s="62"/>
      <c r="BD7" s="62"/>
      <c r="BE7" s="62"/>
      <c r="BF7" s="62"/>
    </row>
    <row r="8" spans="1:58" ht="16.5" customHeight="1" x14ac:dyDescent="0.25">
      <c r="A8" s="63"/>
      <c r="B8" s="63"/>
      <c r="C8" s="63"/>
      <c r="D8" s="68"/>
      <c r="E8" s="68"/>
      <c r="F8" s="68"/>
      <c r="G8" s="68"/>
      <c r="H8" s="68"/>
      <c r="I8" s="68"/>
      <c r="J8" s="67"/>
      <c r="K8" s="67"/>
      <c r="L8" s="67"/>
      <c r="M8" s="67"/>
      <c r="N8" s="67"/>
      <c r="O8" s="62"/>
      <c r="P8" s="62"/>
      <c r="Q8" s="62"/>
      <c r="R8" s="62"/>
      <c r="S8" s="62"/>
      <c r="T8" s="62"/>
      <c r="U8" s="62"/>
      <c r="V8" s="62"/>
      <c r="W8" s="62"/>
      <c r="X8" s="62"/>
      <c r="Y8" s="62"/>
      <c r="Z8" s="62"/>
      <c r="AA8" s="62"/>
      <c r="AB8" s="62"/>
      <c r="AC8" s="62"/>
      <c r="AD8" s="62"/>
      <c r="AE8" s="62"/>
      <c r="AF8" s="62"/>
      <c r="AG8" s="62"/>
      <c r="AH8" s="62"/>
      <c r="AI8" s="62"/>
      <c r="AJ8" s="62"/>
      <c r="AK8" s="93"/>
      <c r="AL8" s="62"/>
      <c r="AM8" s="62"/>
      <c r="AN8" s="62"/>
      <c r="AO8" s="62"/>
      <c r="AP8" s="62"/>
      <c r="AQ8" s="62"/>
      <c r="AR8" s="62"/>
      <c r="AS8" s="62"/>
      <c r="AT8" s="62"/>
      <c r="AU8" s="62"/>
      <c r="AV8" s="62"/>
      <c r="AW8" s="62"/>
      <c r="AX8" s="62"/>
      <c r="AY8" s="62"/>
      <c r="AZ8" s="62"/>
      <c r="BA8" s="62"/>
      <c r="BB8" s="62"/>
      <c r="BC8" s="62"/>
      <c r="BD8" s="62"/>
      <c r="BE8" s="62"/>
      <c r="BF8" s="62"/>
    </row>
    <row r="9" spans="1:58" ht="21.75" customHeight="1" x14ac:dyDescent="0.25">
      <c r="A9" s="143" t="s">
        <v>191</v>
      </c>
      <c r="B9" s="164"/>
      <c r="C9" s="164"/>
      <c r="D9" s="164"/>
      <c r="E9" s="164"/>
      <c r="F9" s="164"/>
      <c r="G9" s="164"/>
      <c r="H9" s="164"/>
      <c r="I9" s="144"/>
      <c r="J9" s="165" t="s">
        <v>193</v>
      </c>
      <c r="K9" s="165"/>
      <c r="L9" s="165"/>
      <c r="M9" s="165"/>
      <c r="N9" s="165"/>
      <c r="O9" s="165"/>
      <c r="P9" s="165"/>
      <c r="Q9" s="165"/>
      <c r="R9" s="165"/>
      <c r="S9" s="165"/>
      <c r="T9" s="165"/>
      <c r="U9" s="165"/>
      <c r="V9" s="165"/>
      <c r="W9" s="165"/>
      <c r="X9" s="165"/>
      <c r="Y9" s="165"/>
      <c r="Z9" s="165"/>
      <c r="AA9" s="165"/>
      <c r="AB9" s="165"/>
      <c r="AC9" s="165"/>
      <c r="AD9" s="165"/>
      <c r="AE9" s="165"/>
      <c r="AF9" s="165"/>
      <c r="AG9" s="165"/>
      <c r="AH9" s="165"/>
      <c r="AI9" s="143" t="s">
        <v>194</v>
      </c>
      <c r="AJ9" s="144"/>
      <c r="AK9" s="181" t="s">
        <v>327</v>
      </c>
      <c r="AL9" s="62"/>
      <c r="AM9" s="62"/>
      <c r="AN9" s="62"/>
      <c r="AO9" s="62"/>
      <c r="AP9" s="62"/>
      <c r="AQ9" s="62"/>
      <c r="AR9" s="62"/>
      <c r="AS9" s="62"/>
      <c r="AT9" s="62"/>
      <c r="AU9" s="62"/>
      <c r="AV9" s="62"/>
      <c r="AW9" s="62"/>
      <c r="AX9" s="62"/>
      <c r="AY9" s="62"/>
      <c r="AZ9" s="62"/>
      <c r="BA9" s="62"/>
      <c r="BB9" s="62"/>
      <c r="BC9" s="62"/>
      <c r="BD9" s="62"/>
      <c r="BE9" s="62"/>
      <c r="BF9" s="62"/>
    </row>
    <row r="10" spans="1:58" ht="16.5" customHeight="1" x14ac:dyDescent="0.25">
      <c r="A10" s="171" t="s">
        <v>0</v>
      </c>
      <c r="B10" s="129" t="s">
        <v>145</v>
      </c>
      <c r="C10" s="129" t="s">
        <v>123</v>
      </c>
      <c r="D10" s="129" t="s">
        <v>142</v>
      </c>
      <c r="E10" s="129" t="s">
        <v>143</v>
      </c>
      <c r="F10" s="129" t="s">
        <v>144</v>
      </c>
      <c r="G10" s="130" t="s">
        <v>1</v>
      </c>
      <c r="H10" s="131" t="s">
        <v>124</v>
      </c>
      <c r="I10" s="131" t="s">
        <v>39</v>
      </c>
      <c r="J10" s="165" t="s">
        <v>136</v>
      </c>
      <c r="K10" s="165"/>
      <c r="L10" s="165"/>
      <c r="M10" s="165"/>
      <c r="N10" s="165"/>
      <c r="O10" s="167" t="s">
        <v>192</v>
      </c>
      <c r="P10" s="167"/>
      <c r="Q10" s="167"/>
      <c r="R10" s="167"/>
      <c r="S10" s="167"/>
      <c r="T10" s="167"/>
      <c r="U10" s="167"/>
      <c r="V10" s="167"/>
      <c r="W10" s="167"/>
      <c r="X10" s="167"/>
      <c r="Y10" s="69"/>
      <c r="Z10" s="69"/>
      <c r="AA10" s="69"/>
      <c r="AB10" s="69"/>
      <c r="AC10" s="69"/>
      <c r="AD10" s="166" t="s">
        <v>137</v>
      </c>
      <c r="AE10" s="166"/>
      <c r="AF10" s="166"/>
      <c r="AG10" s="166"/>
      <c r="AH10" s="166"/>
      <c r="AI10" s="184" t="s">
        <v>28</v>
      </c>
      <c r="AJ10" s="70" t="s">
        <v>140</v>
      </c>
      <c r="AK10" s="182"/>
      <c r="AL10" s="62"/>
      <c r="AM10" s="62"/>
      <c r="AN10" s="62"/>
      <c r="AO10" s="62"/>
      <c r="AP10" s="62"/>
      <c r="AQ10" s="62"/>
      <c r="AR10" s="62"/>
      <c r="AS10" s="62"/>
      <c r="AT10" s="62"/>
      <c r="AU10" s="62"/>
      <c r="AV10" s="62"/>
      <c r="AW10" s="62"/>
      <c r="AX10" s="62"/>
      <c r="AY10" s="62"/>
      <c r="AZ10" s="62"/>
      <c r="BA10" s="62"/>
      <c r="BB10" s="62"/>
      <c r="BC10" s="62"/>
      <c r="BD10" s="62"/>
      <c r="BE10" s="62"/>
      <c r="BF10" s="62"/>
    </row>
    <row r="11" spans="1:58" x14ac:dyDescent="0.25">
      <c r="A11" s="171"/>
      <c r="B11" s="129"/>
      <c r="C11" s="129"/>
      <c r="D11" s="129"/>
      <c r="E11" s="129"/>
      <c r="F11" s="129"/>
      <c r="G11" s="130"/>
      <c r="H11" s="132"/>
      <c r="I11" s="132"/>
      <c r="J11" s="134" t="s">
        <v>32</v>
      </c>
      <c r="K11" s="134" t="s">
        <v>4</v>
      </c>
      <c r="L11" s="134" t="s">
        <v>35</v>
      </c>
      <c r="M11" s="134" t="s">
        <v>4</v>
      </c>
      <c r="N11" s="134" t="s">
        <v>38</v>
      </c>
      <c r="O11" s="127" t="s">
        <v>10</v>
      </c>
      <c r="P11" s="131" t="s">
        <v>122</v>
      </c>
      <c r="Q11" s="131" t="s">
        <v>11</v>
      </c>
      <c r="R11" s="168" t="s">
        <v>7</v>
      </c>
      <c r="S11" s="169"/>
      <c r="T11" s="169"/>
      <c r="U11" s="169"/>
      <c r="V11" s="169"/>
      <c r="W11" s="169"/>
      <c r="X11" s="170"/>
      <c r="Y11" s="127" t="s">
        <v>110</v>
      </c>
      <c r="Z11" s="127" t="s">
        <v>138</v>
      </c>
      <c r="AA11" s="127" t="s">
        <v>4</v>
      </c>
      <c r="AB11" s="127" t="s">
        <v>139</v>
      </c>
      <c r="AC11" s="127" t="s">
        <v>4</v>
      </c>
      <c r="AD11" s="127" t="s">
        <v>36</v>
      </c>
      <c r="AE11" s="127" t="s">
        <v>4</v>
      </c>
      <c r="AF11" s="127" t="s">
        <v>37</v>
      </c>
      <c r="AG11" s="127" t="s">
        <v>4</v>
      </c>
      <c r="AH11" s="127" t="s">
        <v>205</v>
      </c>
      <c r="AI11" s="184"/>
      <c r="AJ11" s="185" t="s">
        <v>141</v>
      </c>
      <c r="AK11" s="182"/>
      <c r="AL11" s="62"/>
      <c r="AM11" s="62"/>
      <c r="AN11" s="62"/>
      <c r="AO11" s="62"/>
      <c r="AP11" s="62"/>
      <c r="AQ11" s="62"/>
      <c r="AR11" s="62"/>
      <c r="AS11" s="62"/>
      <c r="AT11" s="62"/>
      <c r="AU11" s="62"/>
      <c r="AV11" s="62"/>
      <c r="AW11" s="62"/>
      <c r="AX11" s="62"/>
      <c r="AY11" s="62"/>
      <c r="AZ11" s="62"/>
      <c r="BA11" s="62"/>
      <c r="BB11" s="62"/>
      <c r="BC11" s="62"/>
      <c r="BD11" s="62"/>
      <c r="BE11" s="62"/>
      <c r="BF11" s="62"/>
    </row>
    <row r="12" spans="1:58" s="74" customFormat="1" ht="90" customHeight="1" x14ac:dyDescent="0.3">
      <c r="A12" s="171"/>
      <c r="B12" s="129"/>
      <c r="C12" s="129"/>
      <c r="D12" s="130"/>
      <c r="E12" s="129"/>
      <c r="F12" s="129"/>
      <c r="G12" s="130"/>
      <c r="H12" s="133"/>
      <c r="I12" s="133"/>
      <c r="J12" s="135"/>
      <c r="K12" s="135"/>
      <c r="L12" s="135"/>
      <c r="M12" s="135"/>
      <c r="N12" s="135"/>
      <c r="O12" s="128"/>
      <c r="P12" s="133"/>
      <c r="Q12" s="133"/>
      <c r="R12" s="71" t="s">
        <v>12</v>
      </c>
      <c r="S12" s="71" t="s">
        <v>16</v>
      </c>
      <c r="T12" s="71" t="s">
        <v>27</v>
      </c>
      <c r="U12" s="71" t="s">
        <v>17</v>
      </c>
      <c r="V12" s="71" t="s">
        <v>20</v>
      </c>
      <c r="W12" s="71" t="s">
        <v>23</v>
      </c>
      <c r="X12" s="72" t="s">
        <v>125</v>
      </c>
      <c r="Y12" s="128"/>
      <c r="Z12" s="128"/>
      <c r="AA12" s="128"/>
      <c r="AB12" s="128"/>
      <c r="AC12" s="128"/>
      <c r="AD12" s="128"/>
      <c r="AE12" s="128"/>
      <c r="AF12" s="128"/>
      <c r="AG12" s="128"/>
      <c r="AH12" s="128"/>
      <c r="AI12" s="184"/>
      <c r="AJ12" s="186"/>
      <c r="AK12" s="183"/>
      <c r="AL12" s="73"/>
      <c r="AM12" s="73"/>
      <c r="AN12" s="73"/>
      <c r="AO12" s="73"/>
      <c r="AP12" s="73"/>
      <c r="AQ12" s="73"/>
      <c r="AR12" s="73"/>
      <c r="AS12" s="73"/>
      <c r="AT12" s="73"/>
      <c r="AU12" s="73"/>
      <c r="AV12" s="73"/>
      <c r="AW12" s="73"/>
      <c r="AX12" s="73"/>
      <c r="AY12" s="73"/>
      <c r="AZ12" s="73"/>
      <c r="BA12" s="73"/>
      <c r="BB12" s="73"/>
      <c r="BC12" s="73"/>
      <c r="BD12" s="73"/>
      <c r="BE12" s="73"/>
      <c r="BF12" s="73"/>
    </row>
    <row r="13" spans="1:58" s="81" customFormat="1" ht="169.5" customHeight="1" x14ac:dyDescent="0.3">
      <c r="A13" s="108" t="s">
        <v>260</v>
      </c>
      <c r="B13" s="103"/>
      <c r="C13" s="122" t="s">
        <v>267</v>
      </c>
      <c r="D13" s="122" t="s">
        <v>207</v>
      </c>
      <c r="E13" s="122" t="s">
        <v>268</v>
      </c>
      <c r="F13" s="122" t="s">
        <v>208</v>
      </c>
      <c r="G13" s="122" t="s">
        <v>269</v>
      </c>
      <c r="H13" s="82" t="s">
        <v>209</v>
      </c>
      <c r="I13" s="115" t="s">
        <v>132</v>
      </c>
      <c r="J13" s="109" t="s">
        <v>42</v>
      </c>
      <c r="K13" s="106">
        <v>0.4</v>
      </c>
      <c r="L13" s="109" t="s">
        <v>71</v>
      </c>
      <c r="M13" s="106">
        <v>1</v>
      </c>
      <c r="N13" s="99" t="s">
        <v>65</v>
      </c>
      <c r="O13" s="27">
        <v>1</v>
      </c>
      <c r="P13" s="76" t="s">
        <v>270</v>
      </c>
      <c r="Q13" s="27" t="str">
        <f t="shared" ref="Q13:Q16" si="0">IF(OR(R13="Preventivo",R13="Detectivo"),"Probabilidad",IF(R13="Correctivo","Impacto",""))</f>
        <v>Probabilidad</v>
      </c>
      <c r="R13" s="77" t="s">
        <v>13</v>
      </c>
      <c r="S13" s="77" t="s">
        <v>8</v>
      </c>
      <c r="T13" s="28" t="str">
        <f t="shared" ref="T13:T27" si="1">IF(AND(R13="Preventivo",S13="Automático"),"50%",IF(AND(R13="Preventivo",S13="Manual"),"40%",IF(AND(R13="Detectivo",S13="Automático"),"40%",IF(AND(R13="Detectivo",S13="Manual"),"30%",IF(AND(R13="Correctivo",S13="Automático"),"35%",IF(AND(R13="Correctivo",S13="Manual"),"25%",""))))))</f>
        <v>40%</v>
      </c>
      <c r="U13" s="77" t="s">
        <v>18</v>
      </c>
      <c r="V13" s="77" t="s">
        <v>21</v>
      </c>
      <c r="W13" s="77" t="s">
        <v>101</v>
      </c>
      <c r="X13" s="78" t="s">
        <v>271</v>
      </c>
      <c r="Y13" s="79">
        <f>IFERROR(IF(Q13="Probabilidad",(K13-(+K13*T13)),IF(Q13="Impacto",K13,"")),"")</f>
        <v>0.24</v>
      </c>
      <c r="Z13" s="30" t="str">
        <f t="shared" ref="Z13:Z23" si="2">IFERROR(IF(Y13="","",IF(Y13&lt;=0.2,"Muy Baja",IF(Y13&lt;=0.4,"Baja",IF(Y13&lt;=0.6,"Media",IF(Y13&lt;=0.8,"Alta","Muy Alta"))))),"")</f>
        <v>Baja</v>
      </c>
      <c r="AA13" s="28">
        <f t="shared" ref="AA13:AA23" si="3">+Y13</f>
        <v>0.24</v>
      </c>
      <c r="AB13" s="30" t="str">
        <f t="shared" ref="AB13:AB23" si="4">IFERROR(IF(AC13="","",IF(AC13&lt;=0.2,"Leve",IF(AC13&lt;=0.4,"Menor",IF(AC13&lt;=0.6,"Moderado",IF(AC13&lt;=0.8,"Mayor","Catastrófico"))))),"")</f>
        <v>Catastrófico</v>
      </c>
      <c r="AC13" s="28">
        <f>IFERROR(IF(Q13="Impacto",(M13-(+M13*T13)),IF(Q13="Probabilidad",M13,"")),"")</f>
        <v>1</v>
      </c>
      <c r="AD13" s="109" t="str">
        <f>IFERROR(IF(AE13=0,"",IF(AND(AE13&gt;0,AE13&lt;=0.2),"Muy Baja",IF(AE13&lt;=0.4,"Baja",IF(AE13&lt;=0.6,"Media",IF(AE13&lt;=0.8,"Alta","Muy Alta"))))),"")</f>
        <v>Muy Baja</v>
      </c>
      <c r="AE13" s="111">
        <f>MIN(Y13:Y16)</f>
        <v>0.1008</v>
      </c>
      <c r="AF13" s="109" t="str">
        <f>IFERROR(IF(AG13=0,"",IF(AND(AG13&gt;0,AG13&lt;=0.2),"Leve",IF(AG13&lt;=0.4,"Menor",IF(AG13&lt;=0.6,"Moderado",IF(AG13&lt;=0.8,"Mayor","Catastrófico"))))),"")</f>
        <v>Mayor</v>
      </c>
      <c r="AG13" s="111">
        <f>MIN(AC13:AC16)</f>
        <v>0.75</v>
      </c>
      <c r="AH13" s="113" t="str">
        <f>IFERROR(IF(OR(AND(AD13="Muy Baja",AF13="Leve"),AND(AD13="Muy Baja",AF13="Menor"),AND(AD13="Baja",AF13="Leve")),"Bajo",IF(OR(AND(AD13="Muy Baja",AF13="Moderado"),AND(AD13="Baja",AF13="Menor"),AND(AD13="Baja",AF13="Moderado"),AND(AD13="Media",AF13="Leve"),AND(AD13="Media",AF13="Menor"),AND(AD13="Media",AF13="Moderado"),AND(AD13="Alta",AF13="Leve"),AND(AD13="Alta",AF13="Menor")),"Moderado",IF(OR(AND(AD13="Muy Baja",AF13="Mayor"),AND(AD13="Baja",AF13="Mayor"),AND(AD13="Media",AF13="Mayor"),AND(AD13="Alta",AF13="Moderado"),AND(AD13="Alta",AF13="Mayor"),AND(AD13="Muy Alta",AF13="Leve"),AND(AD13="Muy Alta",AF13="Menor"),AND(AD13="Muy Alta",AF13="Moderado"),AND(AD13="Muy Alta",AF13="Mayor")),"Alto",IF(OR(AND(AD13="Muy Baja",AF13="Catastrófico"),AND(AD13="Baja",AF13="Catastrófico"),AND(AD13="Media",AF13="Catastrófico"),AND(AD13="Alta",AF13="Catastrófico"),AND(AD13="Muy Alta",AF13="Catastrófico")),"Extremo","")))),"")</f>
        <v>Alto</v>
      </c>
      <c r="AI13" s="117" t="s">
        <v>108</v>
      </c>
      <c r="AJ13" s="122"/>
      <c r="AK13" s="172" t="s">
        <v>328</v>
      </c>
      <c r="AL13" s="80"/>
      <c r="AM13" s="80"/>
      <c r="AN13" s="80"/>
      <c r="AO13" s="80"/>
      <c r="AP13" s="80"/>
      <c r="AQ13" s="80"/>
      <c r="AR13" s="80"/>
      <c r="AS13" s="80"/>
      <c r="AT13" s="80"/>
      <c r="AU13" s="80"/>
      <c r="AV13" s="80"/>
      <c r="AW13" s="80"/>
      <c r="AX13" s="80"/>
      <c r="AY13" s="80"/>
      <c r="AZ13" s="80"/>
      <c r="BA13" s="80"/>
      <c r="BB13" s="80"/>
      <c r="BC13" s="80"/>
      <c r="BD13" s="80"/>
      <c r="BE13" s="80"/>
      <c r="BF13" s="80"/>
    </row>
    <row r="14" spans="1:58" ht="169.5" customHeight="1" x14ac:dyDescent="0.25">
      <c r="A14" s="108"/>
      <c r="B14" s="103"/>
      <c r="C14" s="123"/>
      <c r="D14" s="123"/>
      <c r="E14" s="123"/>
      <c r="F14" s="123"/>
      <c r="G14" s="123"/>
      <c r="H14" s="82" t="s">
        <v>210</v>
      </c>
      <c r="I14" s="116"/>
      <c r="J14" s="110"/>
      <c r="K14" s="106"/>
      <c r="L14" s="110"/>
      <c r="M14" s="106"/>
      <c r="N14" s="99"/>
      <c r="O14" s="27">
        <v>2</v>
      </c>
      <c r="P14" s="76" t="s">
        <v>272</v>
      </c>
      <c r="Q14" s="27" t="str">
        <f t="shared" si="0"/>
        <v>Probabilidad</v>
      </c>
      <c r="R14" s="77" t="s">
        <v>13</v>
      </c>
      <c r="S14" s="77" t="s">
        <v>8</v>
      </c>
      <c r="T14" s="28" t="str">
        <f t="shared" si="1"/>
        <v>40%</v>
      </c>
      <c r="U14" s="77" t="s">
        <v>19</v>
      </c>
      <c r="V14" s="77" t="s">
        <v>22</v>
      </c>
      <c r="W14" s="77" t="s">
        <v>101</v>
      </c>
      <c r="X14" s="78" t="s">
        <v>273</v>
      </c>
      <c r="Y14" s="79">
        <f>IFERROR(IF(AND(Q13="Probabilidad",Q14="Probabilidad"),(AA13-(+AA13*T14)),IF(Q14="Probabilidad",(K13-(+K13*T14)),IF(Q14="Impacto",AA13,""))),"")</f>
        <v>0.14399999999999999</v>
      </c>
      <c r="Z14" s="30" t="str">
        <f t="shared" si="2"/>
        <v>Muy Baja</v>
      </c>
      <c r="AA14" s="28">
        <f t="shared" si="3"/>
        <v>0.14399999999999999</v>
      </c>
      <c r="AB14" s="30" t="str">
        <f t="shared" si="4"/>
        <v>Catastrófico</v>
      </c>
      <c r="AC14" s="28">
        <f>IFERROR(IF(AND(Q13="Impacto",Q14="Impacto"),(AC13-(+AC13*T14)),IF(Q14="Impacto",($M$15-(+$M$15*T14)),IF(Q14="Probabilidad",AC13,""))),"")</f>
        <v>1</v>
      </c>
      <c r="AD14" s="110"/>
      <c r="AE14" s="112"/>
      <c r="AF14" s="110"/>
      <c r="AG14" s="112"/>
      <c r="AH14" s="114"/>
      <c r="AI14" s="118"/>
      <c r="AJ14" s="123"/>
      <c r="AK14" s="172"/>
      <c r="AL14" s="62"/>
      <c r="AM14" s="62"/>
      <c r="AN14" s="62"/>
      <c r="AO14" s="62"/>
      <c r="AP14" s="62"/>
      <c r="AQ14" s="62"/>
      <c r="AR14" s="62"/>
      <c r="AS14" s="62"/>
      <c r="AT14" s="62"/>
      <c r="AU14" s="62"/>
      <c r="AV14" s="62"/>
      <c r="AW14" s="62"/>
      <c r="AX14" s="62"/>
      <c r="AY14" s="62"/>
      <c r="AZ14" s="62"/>
      <c r="BA14" s="62"/>
      <c r="BB14" s="62"/>
      <c r="BC14" s="62"/>
      <c r="BD14" s="62"/>
      <c r="BE14" s="62"/>
      <c r="BF14" s="62"/>
    </row>
    <row r="15" spans="1:58" ht="169.5" customHeight="1" x14ac:dyDescent="0.25">
      <c r="A15" s="108"/>
      <c r="B15" s="103"/>
      <c r="C15" s="123"/>
      <c r="D15" s="123"/>
      <c r="E15" s="123"/>
      <c r="F15" s="123"/>
      <c r="G15" s="123"/>
      <c r="H15" s="82" t="s">
        <v>229</v>
      </c>
      <c r="I15" s="116"/>
      <c r="J15" s="110"/>
      <c r="K15" s="106"/>
      <c r="L15" s="110"/>
      <c r="M15" s="106"/>
      <c r="N15" s="99"/>
      <c r="O15" s="27">
        <v>3</v>
      </c>
      <c r="P15" s="76" t="s">
        <v>274</v>
      </c>
      <c r="Q15" s="27" t="str">
        <f t="shared" si="0"/>
        <v>Probabilidad</v>
      </c>
      <c r="R15" s="77" t="s">
        <v>14</v>
      </c>
      <c r="S15" s="77" t="s">
        <v>8</v>
      </c>
      <c r="T15" s="28" t="str">
        <f t="shared" si="1"/>
        <v>30%</v>
      </c>
      <c r="U15" s="77" t="s">
        <v>18</v>
      </c>
      <c r="V15" s="77" t="s">
        <v>22</v>
      </c>
      <c r="W15" s="77" t="s">
        <v>101</v>
      </c>
      <c r="X15" s="78" t="s">
        <v>275</v>
      </c>
      <c r="Y15" s="79">
        <f>IFERROR(IF(AND(Q14="Probabilidad",Q15="Probabilidad"),(AA14-(+AA14*T15)),IF(AND(Q14="Impacto",Q15="Probabilidad"),(AA13-(+AA13*T15)),IF(Q15="Impacto",AA14,""))),"")</f>
        <v>0.1008</v>
      </c>
      <c r="Z15" s="30" t="str">
        <f t="shared" si="2"/>
        <v>Muy Baja</v>
      </c>
      <c r="AA15" s="28">
        <f t="shared" si="3"/>
        <v>0.1008</v>
      </c>
      <c r="AB15" s="30" t="str">
        <f t="shared" si="4"/>
        <v>Catastrófico</v>
      </c>
      <c r="AC15" s="28">
        <f>IFERROR(IF(AND(Q14="Impacto",Q15="Impacto"),(AC14-(+AC14*T15)),IF(AND(Q14="Probabilidad",Q15="Impacto"),(AC13-(+AC13*T15)),IF(Q15="Probabilidad",AC14,""))),"")</f>
        <v>1</v>
      </c>
      <c r="AD15" s="110"/>
      <c r="AE15" s="112"/>
      <c r="AF15" s="110"/>
      <c r="AG15" s="112"/>
      <c r="AH15" s="114"/>
      <c r="AI15" s="118"/>
      <c r="AJ15" s="123"/>
      <c r="AK15" s="172"/>
      <c r="AL15" s="62"/>
      <c r="AM15" s="62"/>
      <c r="AN15" s="62"/>
      <c r="AO15" s="62"/>
      <c r="AP15" s="62"/>
      <c r="AQ15" s="62"/>
      <c r="AR15" s="62"/>
      <c r="AS15" s="62"/>
      <c r="AT15" s="62"/>
      <c r="AU15" s="62"/>
      <c r="AV15" s="62"/>
      <c r="AW15" s="62"/>
      <c r="AX15" s="62"/>
      <c r="AY15" s="62"/>
      <c r="AZ15" s="62"/>
      <c r="BA15" s="62"/>
      <c r="BB15" s="62"/>
      <c r="BC15" s="62"/>
      <c r="BD15" s="62"/>
      <c r="BE15" s="62"/>
      <c r="BF15" s="62"/>
    </row>
    <row r="16" spans="1:58" ht="187.5" customHeight="1" x14ac:dyDescent="0.25">
      <c r="A16" s="108"/>
      <c r="B16" s="103"/>
      <c r="C16" s="123"/>
      <c r="D16" s="123"/>
      <c r="E16" s="123"/>
      <c r="F16" s="123"/>
      <c r="G16" s="123"/>
      <c r="H16" s="82" t="s">
        <v>326</v>
      </c>
      <c r="I16" s="116"/>
      <c r="J16" s="110"/>
      <c r="K16" s="106"/>
      <c r="L16" s="110"/>
      <c r="M16" s="106"/>
      <c r="N16" s="99"/>
      <c r="O16" s="27">
        <v>4</v>
      </c>
      <c r="P16" s="76" t="s">
        <v>276</v>
      </c>
      <c r="Q16" s="27" t="str">
        <f t="shared" si="0"/>
        <v>Impacto</v>
      </c>
      <c r="R16" s="77" t="s">
        <v>15</v>
      </c>
      <c r="S16" s="77" t="s">
        <v>8</v>
      </c>
      <c r="T16" s="28" t="str">
        <f t="shared" si="1"/>
        <v>25%</v>
      </c>
      <c r="U16" s="77" t="s">
        <v>18</v>
      </c>
      <c r="V16" s="77" t="s">
        <v>22</v>
      </c>
      <c r="W16" s="77" t="s">
        <v>101</v>
      </c>
      <c r="X16" s="78" t="s">
        <v>277</v>
      </c>
      <c r="Y16" s="79">
        <f>IFERROR(IF(AND(Q15="Probabilidad",Q16="Probabilidad"),(AA15-(+AA15*T16)),IF(AND(Q15="Impacto",Q16="Probabilidad"),(AA14-(+AA14*T16)),IF(Q16="Impacto",AA15,""))),"")</f>
        <v>0.1008</v>
      </c>
      <c r="Z16" s="30" t="str">
        <f t="shared" si="2"/>
        <v>Muy Baja</v>
      </c>
      <c r="AA16" s="28">
        <f t="shared" si="3"/>
        <v>0.1008</v>
      </c>
      <c r="AB16" s="30" t="str">
        <f t="shared" si="4"/>
        <v>Mayor</v>
      </c>
      <c r="AC16" s="28">
        <f>IFERROR(IF(AND(Q15="Impacto",Q16="Impacto"),(AC15-(+AC15*T16)),IF(AND(Q15="Probabilidad",Q16="Impacto"),(AC14-(+AC14*T16)),IF(Q16="Probabilidad",AC15,""))),"")</f>
        <v>0.75</v>
      </c>
      <c r="AD16" s="110"/>
      <c r="AE16" s="112"/>
      <c r="AF16" s="110"/>
      <c r="AG16" s="112"/>
      <c r="AH16" s="114"/>
      <c r="AI16" s="118"/>
      <c r="AJ16" s="124"/>
      <c r="AK16" s="172"/>
      <c r="AL16" s="62"/>
      <c r="AM16" s="62"/>
      <c r="AN16" s="62"/>
      <c r="AO16" s="62"/>
      <c r="AP16" s="62"/>
      <c r="AQ16" s="62"/>
      <c r="AR16" s="62"/>
      <c r="AS16" s="62"/>
      <c r="AT16" s="62"/>
      <c r="AU16" s="62"/>
      <c r="AV16" s="62"/>
      <c r="AW16" s="62"/>
      <c r="AX16" s="62"/>
      <c r="AY16" s="62"/>
      <c r="AZ16" s="62"/>
      <c r="BA16" s="62"/>
      <c r="BB16" s="62"/>
      <c r="BC16" s="62"/>
      <c r="BD16" s="62"/>
      <c r="BE16" s="62"/>
      <c r="BF16" s="62"/>
    </row>
    <row r="17" spans="1:58" ht="177" customHeight="1" x14ac:dyDescent="0.25">
      <c r="A17" s="108" t="s">
        <v>261</v>
      </c>
      <c r="B17" s="103"/>
      <c r="C17" s="103" t="s">
        <v>278</v>
      </c>
      <c r="D17" s="115" t="s">
        <v>207</v>
      </c>
      <c r="E17" s="115" t="s">
        <v>279</v>
      </c>
      <c r="F17" s="115" t="s">
        <v>211</v>
      </c>
      <c r="G17" s="125" t="s">
        <v>280</v>
      </c>
      <c r="H17" s="82" t="s">
        <v>212</v>
      </c>
      <c r="I17" s="115" t="s">
        <v>132</v>
      </c>
      <c r="J17" s="109" t="s">
        <v>5</v>
      </c>
      <c r="K17" s="106">
        <v>0.8</v>
      </c>
      <c r="L17" s="109" t="s">
        <v>71</v>
      </c>
      <c r="M17" s="106">
        <v>1</v>
      </c>
      <c r="N17" s="99" t="s">
        <v>65</v>
      </c>
      <c r="O17" s="27">
        <v>1</v>
      </c>
      <c r="P17" s="76" t="s">
        <v>214</v>
      </c>
      <c r="Q17" s="27" t="str">
        <f>IF(OR(R17="Preventivo",R17="Detectivo"),"Probabilidad",IF(R17="Correctivo","Impacto",""))</f>
        <v>Probabilidad</v>
      </c>
      <c r="R17" s="77" t="s">
        <v>13</v>
      </c>
      <c r="S17" s="77" t="s">
        <v>8</v>
      </c>
      <c r="T17" s="28" t="str">
        <f t="shared" si="1"/>
        <v>40%</v>
      </c>
      <c r="U17" s="77" t="s">
        <v>18</v>
      </c>
      <c r="V17" s="77" t="s">
        <v>21</v>
      </c>
      <c r="W17" s="77" t="s">
        <v>101</v>
      </c>
      <c r="X17" s="78" t="s">
        <v>281</v>
      </c>
      <c r="Y17" s="79">
        <f>IFERROR(IF(Q17="Probabilidad",(K17-(+K17*T17)),IF(Q17="Impacto",K17,"")),"")</f>
        <v>0.48</v>
      </c>
      <c r="Z17" s="30" t="str">
        <f t="shared" si="2"/>
        <v>Media</v>
      </c>
      <c r="AA17" s="28">
        <f t="shared" si="3"/>
        <v>0.48</v>
      </c>
      <c r="AB17" s="30" t="str">
        <f t="shared" si="4"/>
        <v>Catastrófico</v>
      </c>
      <c r="AC17" s="28">
        <f>IFERROR(IF(Q17="Impacto",(M17-(+M17*T17)),IF(Q17="Probabilidad",M17,"")),"")</f>
        <v>1</v>
      </c>
      <c r="AD17" s="109" t="str">
        <f>IFERROR(IF(AE17=0,"",IF(AND(AE17&gt;0,AE17&lt;=0.2),"Muy Baja",IF(AE17&lt;=0.4,"Baja",IF(AE17&lt;=0.6,"Media",IF(AE17&lt;=0.8,"Alta","Muy Alta"))))),"")</f>
        <v>Baja</v>
      </c>
      <c r="AE17" s="111">
        <f>MIN(Y17:Y20)</f>
        <v>0.2016</v>
      </c>
      <c r="AF17" s="109" t="str">
        <f>IFERROR(IF(AG17=0,"",IF(AND(AG17&gt;0,AG17&lt;=0.2),"Leve",IF(AG17&lt;=0.4,"Menor",IF(AG17&lt;=0.6,"Moderado",IF(AG17&lt;=0.8,"Mayor","Catastrófico"))))),"")</f>
        <v>Mayor</v>
      </c>
      <c r="AG17" s="111">
        <f>MIN(AC17:AC20)</f>
        <v>0.75</v>
      </c>
      <c r="AH17" s="113" t="str">
        <f>IFERROR(IF(OR(AND(AD17="Muy Baja",AF17="Leve"),AND(AD17="Muy Baja",AF17="Menor"),AND(AD17="Baja",AF17="Leve")),"Bajo",IF(OR(AND(AD17="Muy Baja",AF17="Moderado"),AND(AD17="Baja",AF17="Menor"),AND(AD17="Baja",AF17="Moderado"),AND(AD17="Media",AF17="Leve"),AND(AD17="Media",AF17="Menor"),AND(AD17="Media",AF17="Moderado"),AND(AD17="Alta",AF17="Leve"),AND(AD17="Alta",AF17="Menor")),"Moderado",IF(OR(AND(AD17="Muy Baja",AF17="Mayor"),AND(AD17="Baja",AF17="Mayor"),AND(AD17="Media",AF17="Mayor"),AND(AD17="Alta",AF17="Moderado"),AND(AD17="Alta",AF17="Mayor"),AND(AD17="Muy Alta",AF17="Leve"),AND(AD17="Muy Alta",AF17="Menor"),AND(AD17="Muy Alta",AF17="Moderado"),AND(AD17="Muy Alta",AF17="Mayor")),"Alto",IF(OR(AND(AD17="Muy Baja",AF17="Catastrófico"),AND(AD17="Baja",AF17="Catastrófico"),AND(AD17="Media",AF17="Catastrófico"),AND(AD17="Alta",AF17="Catastrófico"),AND(AD17="Muy Alta",AF17="Catastrófico")),"Extremo","")))),"")</f>
        <v>Alto</v>
      </c>
      <c r="AI17" s="117" t="s">
        <v>108</v>
      </c>
      <c r="AJ17" s="122"/>
      <c r="AK17" s="173" t="s">
        <v>329</v>
      </c>
      <c r="AL17" s="62"/>
      <c r="AM17" s="62"/>
      <c r="AN17" s="62"/>
      <c r="AO17" s="62"/>
      <c r="AP17" s="62"/>
      <c r="AQ17" s="62"/>
      <c r="AR17" s="62"/>
      <c r="AS17" s="62"/>
      <c r="AT17" s="62"/>
      <c r="AU17" s="62"/>
      <c r="AV17" s="62"/>
      <c r="AW17" s="62"/>
      <c r="AX17" s="62"/>
      <c r="AY17" s="62"/>
      <c r="AZ17" s="62"/>
      <c r="BA17" s="62"/>
      <c r="BB17" s="62"/>
      <c r="BC17" s="62"/>
      <c r="BD17" s="62"/>
      <c r="BE17" s="62"/>
      <c r="BF17" s="62"/>
    </row>
    <row r="18" spans="1:58" ht="177" customHeight="1" x14ac:dyDescent="0.25">
      <c r="A18" s="108"/>
      <c r="B18" s="103"/>
      <c r="C18" s="103"/>
      <c r="D18" s="116"/>
      <c r="E18" s="116"/>
      <c r="F18" s="116"/>
      <c r="G18" s="126"/>
      <c r="H18" s="82" t="s">
        <v>213</v>
      </c>
      <c r="I18" s="116"/>
      <c r="J18" s="110"/>
      <c r="K18" s="106"/>
      <c r="L18" s="110"/>
      <c r="M18" s="106"/>
      <c r="N18" s="99"/>
      <c r="O18" s="27">
        <v>2</v>
      </c>
      <c r="P18" s="76" t="s">
        <v>272</v>
      </c>
      <c r="Q18" s="27" t="str">
        <f>IF(OR(R18="Preventivo",R18="Detectivo"),"Probabilidad",IF(R18="Correctivo","Impacto",""))</f>
        <v>Probabilidad</v>
      </c>
      <c r="R18" s="77" t="s">
        <v>13</v>
      </c>
      <c r="S18" s="77" t="s">
        <v>8</v>
      </c>
      <c r="T18" s="28" t="str">
        <f t="shared" si="1"/>
        <v>40%</v>
      </c>
      <c r="U18" s="77" t="s">
        <v>19</v>
      </c>
      <c r="V18" s="77" t="s">
        <v>22</v>
      </c>
      <c r="W18" s="77" t="s">
        <v>101</v>
      </c>
      <c r="X18" s="78" t="s">
        <v>273</v>
      </c>
      <c r="Y18" s="79">
        <f>IFERROR(IF(AND(Q17="Probabilidad",Q18="Probabilidad"),(AA17-(+AA17*T18)),IF(Q18="Probabilidad",(K17-(+K17*T18)),IF(Q18="Impacto",AA17,""))),"")</f>
        <v>0.28799999999999998</v>
      </c>
      <c r="Z18" s="30" t="str">
        <f t="shared" si="2"/>
        <v>Baja</v>
      </c>
      <c r="AA18" s="28">
        <f t="shared" si="3"/>
        <v>0.28799999999999998</v>
      </c>
      <c r="AB18" s="30" t="str">
        <f t="shared" si="4"/>
        <v>Catastrófico</v>
      </c>
      <c r="AC18" s="28">
        <f>IFERROR(IF(AND(Q17="Impacto",Q18="Impacto"),(AC17-(+AC17*T18)),IF(Q18="Impacto",($M$15-(+$M$15*T18)),IF(Q18="Probabilidad",AC17,""))),"")</f>
        <v>1</v>
      </c>
      <c r="AD18" s="110"/>
      <c r="AE18" s="112"/>
      <c r="AF18" s="110"/>
      <c r="AG18" s="112"/>
      <c r="AH18" s="114"/>
      <c r="AI18" s="118"/>
      <c r="AJ18" s="123"/>
      <c r="AK18" s="174"/>
      <c r="AL18" s="62"/>
      <c r="AM18" s="62"/>
      <c r="AN18" s="62"/>
      <c r="AO18" s="62"/>
      <c r="AP18" s="62"/>
      <c r="AQ18" s="62"/>
      <c r="AR18" s="62"/>
      <c r="AS18" s="62"/>
      <c r="AT18" s="62"/>
      <c r="AU18" s="62"/>
      <c r="AV18" s="62"/>
      <c r="AW18" s="62"/>
      <c r="AX18" s="62"/>
      <c r="AY18" s="62"/>
      <c r="AZ18" s="62"/>
      <c r="BA18" s="62"/>
      <c r="BB18" s="62"/>
      <c r="BC18" s="62"/>
      <c r="BD18" s="62"/>
      <c r="BE18" s="62"/>
      <c r="BF18" s="62"/>
    </row>
    <row r="19" spans="1:58" ht="177" customHeight="1" x14ac:dyDescent="0.25">
      <c r="A19" s="108"/>
      <c r="B19" s="103"/>
      <c r="C19" s="103"/>
      <c r="D19" s="116"/>
      <c r="E19" s="116"/>
      <c r="F19" s="116"/>
      <c r="G19" s="126"/>
      <c r="H19" s="82" t="s">
        <v>230</v>
      </c>
      <c r="I19" s="116"/>
      <c r="J19" s="110"/>
      <c r="K19" s="106"/>
      <c r="L19" s="110"/>
      <c r="M19" s="106"/>
      <c r="N19" s="99"/>
      <c r="O19" s="27">
        <v>3</v>
      </c>
      <c r="P19" s="76" t="s">
        <v>274</v>
      </c>
      <c r="Q19" s="27" t="str">
        <f>IF(OR(R19="Preventivo",R19="Detectivo"),"Probabilidad",IF(R19="Correctivo","Impacto",""))</f>
        <v>Probabilidad</v>
      </c>
      <c r="R19" s="77" t="s">
        <v>14</v>
      </c>
      <c r="S19" s="77" t="s">
        <v>8</v>
      </c>
      <c r="T19" s="28" t="str">
        <f t="shared" si="1"/>
        <v>30%</v>
      </c>
      <c r="U19" s="77" t="s">
        <v>18</v>
      </c>
      <c r="V19" s="77" t="s">
        <v>22</v>
      </c>
      <c r="W19" s="77" t="s">
        <v>101</v>
      </c>
      <c r="X19" s="78" t="s">
        <v>275</v>
      </c>
      <c r="Y19" s="79">
        <f>IFERROR(IF(AND(Q18="Probabilidad",Q19="Probabilidad"),(AA18-(+AA18*T19)),IF(AND(Q18="Impacto",Q19="Probabilidad"),(AA17-(+AA17*T19)),IF(Q19="Impacto",AA18,""))),"")</f>
        <v>0.2016</v>
      </c>
      <c r="Z19" s="30" t="str">
        <f t="shared" si="2"/>
        <v>Baja</v>
      </c>
      <c r="AA19" s="28">
        <f t="shared" si="3"/>
        <v>0.2016</v>
      </c>
      <c r="AB19" s="30" t="str">
        <f t="shared" si="4"/>
        <v>Catastrófico</v>
      </c>
      <c r="AC19" s="28">
        <f>IFERROR(IF(AND(Q18="Impacto",Q19="Impacto"),(AC18-(+AC18*T19)),IF(AND(Q18="Probabilidad",Q19="Impacto"),(AC17-(+AC17*T19)),IF(Q19="Probabilidad",AC18,""))),"")</f>
        <v>1</v>
      </c>
      <c r="AD19" s="110"/>
      <c r="AE19" s="112"/>
      <c r="AF19" s="110"/>
      <c r="AG19" s="112"/>
      <c r="AH19" s="114"/>
      <c r="AI19" s="118"/>
      <c r="AJ19" s="123"/>
      <c r="AK19" s="174"/>
      <c r="AL19" s="62"/>
      <c r="AM19" s="62"/>
      <c r="AN19" s="62"/>
      <c r="AO19" s="62"/>
      <c r="AP19" s="62"/>
      <c r="AQ19" s="62"/>
      <c r="AR19" s="62"/>
      <c r="AS19" s="62"/>
      <c r="AT19" s="62"/>
      <c r="AU19" s="62"/>
      <c r="AV19" s="62"/>
      <c r="AW19" s="62"/>
      <c r="AX19" s="62"/>
      <c r="AY19" s="62"/>
      <c r="AZ19" s="62"/>
      <c r="BA19" s="62"/>
      <c r="BB19" s="62"/>
      <c r="BC19" s="62"/>
      <c r="BD19" s="62"/>
      <c r="BE19" s="62"/>
      <c r="BF19" s="62"/>
    </row>
    <row r="20" spans="1:58" ht="209.25" customHeight="1" x14ac:dyDescent="0.25">
      <c r="A20" s="108"/>
      <c r="B20" s="103"/>
      <c r="C20" s="103"/>
      <c r="D20" s="116"/>
      <c r="E20" s="116"/>
      <c r="F20" s="116"/>
      <c r="G20" s="126"/>
      <c r="H20" s="82" t="s">
        <v>326</v>
      </c>
      <c r="I20" s="116"/>
      <c r="J20" s="110"/>
      <c r="K20" s="106"/>
      <c r="L20" s="110"/>
      <c r="M20" s="106"/>
      <c r="N20" s="99"/>
      <c r="O20" s="27">
        <v>4</v>
      </c>
      <c r="P20" s="76" t="s">
        <v>276</v>
      </c>
      <c r="Q20" s="27" t="str">
        <f>IF(OR(R20="Preventivo",R20="Detectivo"),"Probabilidad",IF(R20="Correctivo","Impacto",""))</f>
        <v>Impacto</v>
      </c>
      <c r="R20" s="77" t="s">
        <v>15</v>
      </c>
      <c r="S20" s="77" t="s">
        <v>8</v>
      </c>
      <c r="T20" s="28" t="str">
        <f t="shared" si="1"/>
        <v>25%</v>
      </c>
      <c r="U20" s="77" t="s">
        <v>18</v>
      </c>
      <c r="V20" s="77" t="s">
        <v>22</v>
      </c>
      <c r="W20" s="77" t="s">
        <v>101</v>
      </c>
      <c r="X20" s="78" t="s">
        <v>277</v>
      </c>
      <c r="Y20" s="79">
        <f>IFERROR(IF(AND(Q19="Probabilidad",Q20="Probabilidad"),(AA19-(+AA19*T20)),IF(AND(Q19="Impacto",Q20="Probabilidad"),(AA18-(+AA18*T20)),IF(Q20="Impacto",AA19,""))),"")</f>
        <v>0.2016</v>
      </c>
      <c r="Z20" s="30" t="str">
        <f t="shared" si="2"/>
        <v>Baja</v>
      </c>
      <c r="AA20" s="28">
        <f t="shared" si="3"/>
        <v>0.2016</v>
      </c>
      <c r="AB20" s="30" t="str">
        <f t="shared" si="4"/>
        <v>Mayor</v>
      </c>
      <c r="AC20" s="28">
        <f>IFERROR(IF(AND(Q19="Impacto",Q20="Impacto"),(AC19-(+AC19*T20)),IF(AND(Q19="Probabilidad",Q20="Impacto"),(AC18-(+AC18*T20)),IF(Q20="Probabilidad",AC19,""))),"")</f>
        <v>0.75</v>
      </c>
      <c r="AD20" s="110"/>
      <c r="AE20" s="112"/>
      <c r="AF20" s="110"/>
      <c r="AG20" s="112"/>
      <c r="AH20" s="114"/>
      <c r="AI20" s="118"/>
      <c r="AJ20" s="124"/>
      <c r="AK20" s="175"/>
      <c r="AL20" s="62"/>
      <c r="AM20" s="62"/>
      <c r="AN20" s="62"/>
      <c r="AO20" s="62"/>
      <c r="AP20" s="62"/>
      <c r="AQ20" s="62"/>
      <c r="AR20" s="62"/>
      <c r="AS20" s="62"/>
      <c r="AT20" s="62"/>
      <c r="AU20" s="62"/>
      <c r="AV20" s="62"/>
      <c r="AW20" s="62"/>
      <c r="AX20" s="62"/>
      <c r="AY20" s="62"/>
      <c r="AZ20" s="62"/>
      <c r="BA20" s="62"/>
      <c r="BB20" s="62"/>
      <c r="BC20" s="62"/>
      <c r="BD20" s="62"/>
      <c r="BE20" s="62"/>
      <c r="BF20" s="62"/>
    </row>
    <row r="21" spans="1:58" ht="134.25" customHeight="1" x14ac:dyDescent="0.25">
      <c r="A21" s="108" t="s">
        <v>262</v>
      </c>
      <c r="B21" s="103"/>
      <c r="C21" s="103" t="s">
        <v>282</v>
      </c>
      <c r="D21" s="103" t="s">
        <v>207</v>
      </c>
      <c r="E21" s="103" t="s">
        <v>215</v>
      </c>
      <c r="F21" s="104" t="s">
        <v>313</v>
      </c>
      <c r="G21" s="104" t="s">
        <v>314</v>
      </c>
      <c r="H21" s="82" t="s">
        <v>216</v>
      </c>
      <c r="I21" s="115" t="s">
        <v>132</v>
      </c>
      <c r="J21" s="109" t="s">
        <v>89</v>
      </c>
      <c r="K21" s="106">
        <f>IF(J21="","",IF(J21="Muy Baja",0.2,IF(J21="Baja",0.4,IF(J21="Media",0.6,IF(J21="Alta",0.8,IF(J21="Muy Alta",1,))))))</f>
        <v>0.6</v>
      </c>
      <c r="L21" s="109" t="s">
        <v>71</v>
      </c>
      <c r="M21" s="106">
        <f>IF(L21="","",IF(L21="Leve",0.2,IF(L21="Menor",0.4,IF(L21="Moderado",0.6,IF(L21="Mayor",0.8,IF(L21="Catastrófico",1,))))))</f>
        <v>1</v>
      </c>
      <c r="N21" s="99" t="s">
        <v>65</v>
      </c>
      <c r="O21" s="27">
        <v>1</v>
      </c>
      <c r="P21" s="91" t="s">
        <v>283</v>
      </c>
      <c r="Q21" s="27" t="str">
        <f t="shared" ref="Q21:Q27" si="5">IF(OR(R21="Preventivo",R21="Detectivo"),"Probabilidad",IF(R21="Correctivo","Impacto",""))</f>
        <v>Probabilidad</v>
      </c>
      <c r="R21" s="77" t="s">
        <v>13</v>
      </c>
      <c r="S21" s="77" t="s">
        <v>8</v>
      </c>
      <c r="T21" s="28" t="str">
        <f t="shared" si="1"/>
        <v>40%</v>
      </c>
      <c r="U21" s="77" t="s">
        <v>18</v>
      </c>
      <c r="V21" s="77" t="s">
        <v>21</v>
      </c>
      <c r="W21" s="77" t="s">
        <v>101</v>
      </c>
      <c r="X21" s="78" t="s">
        <v>219</v>
      </c>
      <c r="Y21" s="79">
        <f>IFERROR(IF(Q21="Probabilidad",(K21-(+K21*T21)),IF(Q21="Impacto",K21,"")),"")</f>
        <v>0.36</v>
      </c>
      <c r="Z21" s="30" t="str">
        <f t="shared" si="2"/>
        <v>Baja</v>
      </c>
      <c r="AA21" s="28">
        <f t="shared" si="3"/>
        <v>0.36</v>
      </c>
      <c r="AB21" s="30" t="str">
        <f t="shared" si="4"/>
        <v>Catastrófico</v>
      </c>
      <c r="AC21" s="28">
        <f>IFERROR(IF(Q21="Impacto",(M21-(+M21*T21)),IF(Q21="Probabilidad",M21,"")),"")</f>
        <v>1</v>
      </c>
      <c r="AD21" s="109" t="str">
        <f>IFERROR(IF(AE21=0,"",IF(AND(AE21&gt;0,AE21&lt;=0.2),"Muy Baja",IF(AE21&lt;=0.4,"Baja",IF(AE21&lt;=0.6,"Media",IF(AE21&lt;=0.8,"Alta","Muy Alta"))))),"")</f>
        <v>Muy Baja</v>
      </c>
      <c r="AE21" s="111">
        <f>MIN(Y21:Y27)</f>
        <v>2.3327999999999998E-2</v>
      </c>
      <c r="AF21" s="109" t="str">
        <f>IFERROR(IF(AG21=0,"",IF(AND(AG21&gt;0,AG21&lt;=0.2),"Leve",IF(AG21&lt;=0.4,"Menor",IF(AG21&lt;=0.6,"Moderado",IF(AG21&lt;=0.8,"Mayor","Catastrófico"))))),"")</f>
        <v>Mayor</v>
      </c>
      <c r="AG21" s="111">
        <f>MIN(AC21:AC27)</f>
        <v>0.75</v>
      </c>
      <c r="AH21" s="113" t="str">
        <f>IFERROR(IF(OR(AND(AD21="Muy Baja",AF21="Leve"),AND(AD21="Muy Baja",AF21="Menor"),AND(AD21="Baja",AF21="Leve")),"Bajo",IF(OR(AND(AD21="Muy Baja",AF21="Moderado"),AND(AD21="Baja",AF21="Menor"),AND(AD21="Baja",AF21="Moderado"),AND(AD21="Media",AF21="Leve"),AND(AD21="Media",AF21="Menor"),AND(AD21="Media",AF21="Moderado"),AND(AD21="Alta",AF21="Leve"),AND(AD21="Alta",AF21="Menor")),"Moderado",IF(OR(AND(AD21="Muy Baja",AF21="Mayor"),AND(AD21="Baja",AF21="Mayor"),AND(AD21="Media",AF21="Mayor"),AND(AD21="Alta",AF21="Moderado"),AND(AD21="Alta",AF21="Mayor"),AND(AD21="Muy Alta",AF21="Leve"),AND(AD21="Muy Alta",AF21="Menor"),AND(AD21="Muy Alta",AF21="Moderado"),AND(AD21="Muy Alta",AF21="Mayor")),"Alto",IF(OR(AND(AD21="Muy Baja",AF21="Catastrófico"),AND(AD21="Baja",AF21="Catastrófico"),AND(AD21="Media",AF21="Catastrófico"),AND(AD21="Alta",AF21="Catastrófico"),AND(AD21="Muy Alta",AF21="Catastrófico")),"Extremo","")))),"")</f>
        <v>Alto</v>
      </c>
      <c r="AI21" s="117" t="s">
        <v>108</v>
      </c>
      <c r="AJ21" s="119" t="s">
        <v>315</v>
      </c>
      <c r="AK21" s="176" t="s">
        <v>330</v>
      </c>
      <c r="AL21" s="62"/>
      <c r="AM21" s="62"/>
      <c r="AN21" s="62"/>
      <c r="AO21" s="62"/>
      <c r="AP21" s="62"/>
      <c r="AQ21" s="62"/>
      <c r="AR21" s="62"/>
      <c r="AS21" s="62"/>
      <c r="AT21" s="62"/>
      <c r="AU21" s="62"/>
      <c r="AV21" s="62"/>
      <c r="AW21" s="62"/>
      <c r="AX21" s="62"/>
      <c r="AY21" s="62"/>
      <c r="AZ21" s="62"/>
      <c r="BA21" s="62"/>
      <c r="BB21" s="62"/>
      <c r="BC21" s="62"/>
      <c r="BD21" s="62"/>
      <c r="BE21" s="62"/>
      <c r="BF21" s="62"/>
    </row>
    <row r="22" spans="1:58" ht="142.5" customHeight="1" x14ac:dyDescent="0.25">
      <c r="A22" s="108"/>
      <c r="B22" s="103"/>
      <c r="C22" s="103"/>
      <c r="D22" s="103"/>
      <c r="E22" s="103"/>
      <c r="F22" s="104"/>
      <c r="G22" s="104"/>
      <c r="H22" s="82" t="s">
        <v>217</v>
      </c>
      <c r="I22" s="116"/>
      <c r="J22" s="110"/>
      <c r="K22" s="106"/>
      <c r="L22" s="110"/>
      <c r="M22" s="106"/>
      <c r="N22" s="99"/>
      <c r="O22" s="27">
        <v>2</v>
      </c>
      <c r="P22" s="91" t="s">
        <v>218</v>
      </c>
      <c r="Q22" s="27" t="str">
        <f t="shared" si="5"/>
        <v>Probabilidad</v>
      </c>
      <c r="R22" s="77" t="s">
        <v>13</v>
      </c>
      <c r="S22" s="77" t="s">
        <v>9</v>
      </c>
      <c r="T22" s="28" t="str">
        <f t="shared" si="1"/>
        <v>50%</v>
      </c>
      <c r="U22" s="77" t="s">
        <v>18</v>
      </c>
      <c r="V22" s="77" t="s">
        <v>21</v>
      </c>
      <c r="W22" s="77" t="s">
        <v>102</v>
      </c>
      <c r="X22" s="27" t="s">
        <v>176</v>
      </c>
      <c r="Y22" s="79">
        <f>IFERROR(IF(AND(Q21="Probabilidad",Q22="Probabilidad"),(AA21-(+AA21*T22)),IF(Q22="Probabilidad",(K21-(+K21*T22)),IF(Q22="Impacto",AA21,""))),"")</f>
        <v>0.18</v>
      </c>
      <c r="Z22" s="30" t="str">
        <f t="shared" si="2"/>
        <v>Muy Baja</v>
      </c>
      <c r="AA22" s="28">
        <f t="shared" si="3"/>
        <v>0.18</v>
      </c>
      <c r="AB22" s="30" t="str">
        <f t="shared" si="4"/>
        <v>Catastrófico</v>
      </c>
      <c r="AC22" s="28">
        <f>IFERROR(IF(AND(Q21="Impacto",Q22="Impacto"),(AC21-(+AC21*T22)),IF(Q22="Impacto",($M$15-(+$M$15*T22)),IF(Q22="Probabilidad",AC21,""))),"")</f>
        <v>1</v>
      </c>
      <c r="AD22" s="110"/>
      <c r="AE22" s="112"/>
      <c r="AF22" s="110"/>
      <c r="AG22" s="112"/>
      <c r="AH22" s="114"/>
      <c r="AI22" s="118"/>
      <c r="AJ22" s="120"/>
      <c r="AK22" s="177"/>
      <c r="AL22" s="62"/>
      <c r="AM22" s="62"/>
      <c r="AN22" s="62"/>
      <c r="AO22" s="62"/>
      <c r="AP22" s="62"/>
      <c r="AQ22" s="62"/>
      <c r="AR22" s="62"/>
      <c r="AS22" s="62"/>
      <c r="AT22" s="62"/>
      <c r="AU22" s="62"/>
      <c r="AV22" s="62"/>
      <c r="AW22" s="62"/>
      <c r="AX22" s="62"/>
      <c r="AY22" s="62"/>
      <c r="AZ22" s="62"/>
      <c r="BA22" s="62"/>
      <c r="BB22" s="62"/>
      <c r="BC22" s="62"/>
      <c r="BD22" s="62"/>
      <c r="BE22" s="62"/>
      <c r="BF22" s="62"/>
    </row>
    <row r="23" spans="1:58" ht="142.5" customHeight="1" x14ac:dyDescent="0.25">
      <c r="A23" s="108"/>
      <c r="B23" s="103"/>
      <c r="C23" s="103"/>
      <c r="D23" s="103"/>
      <c r="E23" s="103"/>
      <c r="F23" s="104"/>
      <c r="G23" s="104"/>
      <c r="H23" s="82" t="s">
        <v>284</v>
      </c>
      <c r="I23" s="116"/>
      <c r="J23" s="110"/>
      <c r="K23" s="106"/>
      <c r="L23" s="110"/>
      <c r="M23" s="106"/>
      <c r="N23" s="99"/>
      <c r="O23" s="27">
        <v>3</v>
      </c>
      <c r="P23" s="76" t="s">
        <v>272</v>
      </c>
      <c r="Q23" s="27" t="str">
        <f t="shared" si="5"/>
        <v>Probabilidad</v>
      </c>
      <c r="R23" s="77" t="s">
        <v>13</v>
      </c>
      <c r="S23" s="77" t="s">
        <v>8</v>
      </c>
      <c r="T23" s="28" t="str">
        <f t="shared" si="1"/>
        <v>40%</v>
      </c>
      <c r="U23" s="77" t="s">
        <v>19</v>
      </c>
      <c r="V23" s="77" t="s">
        <v>22</v>
      </c>
      <c r="W23" s="77" t="s">
        <v>101</v>
      </c>
      <c r="X23" s="78" t="s">
        <v>273</v>
      </c>
      <c r="Y23" s="79">
        <f>IFERROR(IF(AND(Q22="Probabilidad",Q23="Probabilidad"),(AA22-(+AA22*T23)),IF(AND(Q22="Impacto",Q23="Probabilidad"),(AA21-(+AA21*T23)),IF(Q23="Impacto",AA22,""))),"")</f>
        <v>0.108</v>
      </c>
      <c r="Z23" s="30" t="str">
        <f t="shared" si="2"/>
        <v>Muy Baja</v>
      </c>
      <c r="AA23" s="28">
        <f t="shared" si="3"/>
        <v>0.108</v>
      </c>
      <c r="AB23" s="30" t="str">
        <f t="shared" si="4"/>
        <v>Catastrófico</v>
      </c>
      <c r="AC23" s="28">
        <f>IFERROR(IF(AND(Q22="Impacto",Q23="Impacto"),(AC22-(+AC22*T23)),IF(AND(Q22="Probabilidad",Q23="Impacto"),(AC21-(+AC21*T23)),IF(Q23="Probabilidad",AC22,""))),"")</f>
        <v>1</v>
      </c>
      <c r="AD23" s="110"/>
      <c r="AE23" s="112"/>
      <c r="AF23" s="110"/>
      <c r="AG23" s="112"/>
      <c r="AH23" s="114"/>
      <c r="AI23" s="118"/>
      <c r="AJ23" s="120"/>
      <c r="AK23" s="177"/>
      <c r="AL23" s="62"/>
      <c r="AM23" s="62"/>
      <c r="AN23" s="62"/>
      <c r="AO23" s="62"/>
      <c r="AP23" s="62"/>
      <c r="AQ23" s="62"/>
      <c r="AR23" s="62"/>
      <c r="AS23" s="62"/>
      <c r="AT23" s="62"/>
      <c r="AU23" s="62"/>
      <c r="AV23" s="62"/>
      <c r="AW23" s="62"/>
      <c r="AX23" s="62"/>
      <c r="AY23" s="62"/>
      <c r="AZ23" s="62"/>
      <c r="BA23" s="62"/>
      <c r="BB23" s="62"/>
      <c r="BC23" s="62"/>
      <c r="BD23" s="62"/>
      <c r="BE23" s="62"/>
      <c r="BF23" s="62"/>
    </row>
    <row r="24" spans="1:58" ht="142.5" customHeight="1" x14ac:dyDescent="0.25">
      <c r="A24" s="108"/>
      <c r="B24" s="103"/>
      <c r="C24" s="103"/>
      <c r="D24" s="103"/>
      <c r="E24" s="103"/>
      <c r="F24" s="104"/>
      <c r="G24" s="104"/>
      <c r="H24" s="82" t="s">
        <v>316</v>
      </c>
      <c r="I24" s="116"/>
      <c r="J24" s="110"/>
      <c r="K24" s="106"/>
      <c r="L24" s="110"/>
      <c r="M24" s="106"/>
      <c r="N24" s="99"/>
      <c r="O24" s="27">
        <v>4</v>
      </c>
      <c r="P24" s="92" t="s">
        <v>317</v>
      </c>
      <c r="Q24" s="27" t="str">
        <f t="shared" si="5"/>
        <v>Probabilidad</v>
      </c>
      <c r="R24" s="77" t="s">
        <v>13</v>
      </c>
      <c r="S24" s="77" t="s">
        <v>8</v>
      </c>
      <c r="T24" s="28" t="str">
        <f t="shared" si="1"/>
        <v>40%</v>
      </c>
      <c r="U24" s="77" t="s">
        <v>19</v>
      </c>
      <c r="V24" s="77" t="s">
        <v>21</v>
      </c>
      <c r="W24" s="77" t="s">
        <v>101</v>
      </c>
      <c r="X24" s="78" t="s">
        <v>318</v>
      </c>
      <c r="Y24" s="79">
        <f>IFERROR(IF(AND(Q23="Probabilidad",Q24="Probabilidad"),(AA23-(+AA23*T24)),IF(AND(Q23="Impacto",Q24="Probabilidad"),(AA22-(+AA22*T24)),IF(Q24="Impacto",AA23,""))),"")</f>
        <v>6.4799999999999996E-2</v>
      </c>
      <c r="Z24" s="30" t="s">
        <v>40</v>
      </c>
      <c r="AA24" s="28">
        <v>6.4799999999999996E-2</v>
      </c>
      <c r="AB24" s="30" t="s">
        <v>71</v>
      </c>
      <c r="AC24" s="28">
        <v>1</v>
      </c>
      <c r="AD24" s="110"/>
      <c r="AE24" s="112"/>
      <c r="AF24" s="110"/>
      <c r="AG24" s="112"/>
      <c r="AH24" s="114"/>
      <c r="AI24" s="118"/>
      <c r="AJ24" s="120"/>
      <c r="AK24" s="177"/>
      <c r="AL24" s="62"/>
      <c r="AM24" s="62"/>
      <c r="AN24" s="62"/>
      <c r="AO24" s="62"/>
      <c r="AP24" s="62"/>
      <c r="AQ24" s="62"/>
      <c r="AR24" s="62"/>
      <c r="AS24" s="62"/>
      <c r="AT24" s="62"/>
      <c r="AU24" s="62"/>
      <c r="AV24" s="62"/>
      <c r="AW24" s="62"/>
      <c r="AX24" s="62"/>
      <c r="AY24" s="62"/>
      <c r="AZ24" s="62"/>
      <c r="BA24" s="62"/>
      <c r="BB24" s="62"/>
      <c r="BC24" s="62"/>
      <c r="BD24" s="62"/>
      <c r="BE24" s="62"/>
      <c r="BF24" s="62"/>
    </row>
    <row r="25" spans="1:58" ht="142.5" customHeight="1" x14ac:dyDescent="0.25">
      <c r="A25" s="108"/>
      <c r="B25" s="103"/>
      <c r="C25" s="103"/>
      <c r="D25" s="103"/>
      <c r="E25" s="103"/>
      <c r="F25" s="104"/>
      <c r="G25" s="104"/>
      <c r="H25" s="82" t="s">
        <v>319</v>
      </c>
      <c r="I25" s="116"/>
      <c r="J25" s="110"/>
      <c r="K25" s="106"/>
      <c r="L25" s="110"/>
      <c r="M25" s="106"/>
      <c r="N25" s="99"/>
      <c r="O25" s="27">
        <v>5</v>
      </c>
      <c r="P25" s="92" t="s">
        <v>320</v>
      </c>
      <c r="Q25" s="27" t="str">
        <f t="shared" si="5"/>
        <v>Probabilidad</v>
      </c>
      <c r="R25" s="77" t="s">
        <v>13</v>
      </c>
      <c r="S25" s="77" t="s">
        <v>8</v>
      </c>
      <c r="T25" s="28" t="str">
        <f t="shared" si="1"/>
        <v>40%</v>
      </c>
      <c r="U25" s="77" t="s">
        <v>18</v>
      </c>
      <c r="V25" s="77" t="s">
        <v>22</v>
      </c>
      <c r="W25" s="77" t="s">
        <v>101</v>
      </c>
      <c r="X25" s="78" t="s">
        <v>321</v>
      </c>
      <c r="Y25" s="79">
        <f t="shared" ref="Y25:Y27" si="6">IFERROR(IF(AND(Q24="Probabilidad",Q25="Probabilidad"),(AA24-(+AA24*T25)),IF(AND(Q24="Impacto",Q25="Probabilidad"),(AA23-(+AA23*T25)),IF(Q25="Impacto",AA24,""))),"")</f>
        <v>3.8879999999999998E-2</v>
      </c>
      <c r="Z25" s="30" t="s">
        <v>40</v>
      </c>
      <c r="AA25" s="28">
        <v>3.8879999999999998E-2</v>
      </c>
      <c r="AB25" s="30" t="s">
        <v>71</v>
      </c>
      <c r="AC25" s="28">
        <v>1</v>
      </c>
      <c r="AD25" s="110"/>
      <c r="AE25" s="112"/>
      <c r="AF25" s="110"/>
      <c r="AG25" s="112"/>
      <c r="AH25" s="114"/>
      <c r="AI25" s="118"/>
      <c r="AJ25" s="120"/>
      <c r="AK25" s="177"/>
      <c r="AL25" s="62"/>
      <c r="AM25" s="62"/>
      <c r="AN25" s="62"/>
      <c r="AO25" s="62"/>
      <c r="AP25" s="62"/>
      <c r="AQ25" s="62"/>
      <c r="AR25" s="62"/>
      <c r="AS25" s="62"/>
      <c r="AT25" s="62"/>
      <c r="AU25" s="62"/>
      <c r="AV25" s="62"/>
      <c r="AW25" s="62"/>
      <c r="AX25" s="62"/>
      <c r="AY25" s="62"/>
      <c r="AZ25" s="62"/>
      <c r="BA25" s="62"/>
      <c r="BB25" s="62"/>
      <c r="BC25" s="62"/>
      <c r="BD25" s="62"/>
      <c r="BE25" s="62"/>
      <c r="BF25" s="62"/>
    </row>
    <row r="26" spans="1:58" ht="142.5" customHeight="1" x14ac:dyDescent="0.25">
      <c r="A26" s="108"/>
      <c r="B26" s="103"/>
      <c r="C26" s="103"/>
      <c r="D26" s="103"/>
      <c r="E26" s="103"/>
      <c r="F26" s="104"/>
      <c r="G26" s="104"/>
      <c r="H26" s="82" t="s">
        <v>322</v>
      </c>
      <c r="I26" s="116"/>
      <c r="J26" s="110"/>
      <c r="K26" s="106"/>
      <c r="L26" s="110"/>
      <c r="M26" s="106"/>
      <c r="N26" s="99"/>
      <c r="O26" s="27">
        <v>6</v>
      </c>
      <c r="P26" s="92" t="s">
        <v>323</v>
      </c>
      <c r="Q26" s="27" t="str">
        <f t="shared" si="5"/>
        <v>Probabilidad</v>
      </c>
      <c r="R26" s="77" t="s">
        <v>13</v>
      </c>
      <c r="S26" s="77" t="s">
        <v>8</v>
      </c>
      <c r="T26" s="28" t="str">
        <f t="shared" si="1"/>
        <v>40%</v>
      </c>
      <c r="U26" s="77" t="s">
        <v>19</v>
      </c>
      <c r="V26" s="77" t="s">
        <v>22</v>
      </c>
      <c r="W26" s="77" t="s">
        <v>101</v>
      </c>
      <c r="X26" s="78" t="s">
        <v>324</v>
      </c>
      <c r="Y26" s="79">
        <f t="shared" si="6"/>
        <v>2.3327999999999998E-2</v>
      </c>
      <c r="Z26" s="30" t="s">
        <v>40</v>
      </c>
      <c r="AA26" s="28">
        <v>2.3327999999999998E-2</v>
      </c>
      <c r="AB26" s="30" t="s">
        <v>71</v>
      </c>
      <c r="AC26" s="28">
        <v>1</v>
      </c>
      <c r="AD26" s="110"/>
      <c r="AE26" s="112"/>
      <c r="AF26" s="110"/>
      <c r="AG26" s="112"/>
      <c r="AH26" s="114"/>
      <c r="AI26" s="118"/>
      <c r="AJ26" s="120"/>
      <c r="AK26" s="177"/>
      <c r="AL26" s="62"/>
      <c r="AM26" s="62"/>
      <c r="AN26" s="62"/>
      <c r="AO26" s="62"/>
      <c r="AP26" s="62"/>
      <c r="AQ26" s="62"/>
      <c r="AR26" s="62"/>
      <c r="AS26" s="62"/>
      <c r="AT26" s="62"/>
      <c r="AU26" s="62"/>
      <c r="AV26" s="62"/>
      <c r="AW26" s="62"/>
      <c r="AX26" s="62"/>
      <c r="AY26" s="62"/>
      <c r="AZ26" s="62"/>
      <c r="BA26" s="62"/>
      <c r="BB26" s="62"/>
      <c r="BC26" s="62"/>
      <c r="BD26" s="62"/>
      <c r="BE26" s="62"/>
      <c r="BF26" s="62"/>
    </row>
    <row r="27" spans="1:58" ht="137.25" customHeight="1" x14ac:dyDescent="0.25">
      <c r="A27" s="108"/>
      <c r="B27" s="103"/>
      <c r="C27" s="103"/>
      <c r="D27" s="103"/>
      <c r="E27" s="103"/>
      <c r="F27" s="104"/>
      <c r="G27" s="104"/>
      <c r="H27" s="82" t="s">
        <v>326</v>
      </c>
      <c r="I27" s="116"/>
      <c r="J27" s="110"/>
      <c r="K27" s="106"/>
      <c r="L27" s="110"/>
      <c r="M27" s="106"/>
      <c r="N27" s="99"/>
      <c r="O27" s="27"/>
      <c r="P27" s="92" t="s">
        <v>285</v>
      </c>
      <c r="Q27" s="27" t="str">
        <f t="shared" si="5"/>
        <v>Impacto</v>
      </c>
      <c r="R27" s="77" t="s">
        <v>15</v>
      </c>
      <c r="S27" s="77" t="s">
        <v>8</v>
      </c>
      <c r="T27" s="28" t="str">
        <f t="shared" si="1"/>
        <v>25%</v>
      </c>
      <c r="U27" s="77" t="s">
        <v>18</v>
      </c>
      <c r="V27" s="77" t="s">
        <v>22</v>
      </c>
      <c r="W27" s="77" t="s">
        <v>101</v>
      </c>
      <c r="X27" s="78" t="s">
        <v>277</v>
      </c>
      <c r="Y27" s="79">
        <f t="shared" si="6"/>
        <v>2.3327999999999998E-2</v>
      </c>
      <c r="Z27" s="30" t="s">
        <v>40</v>
      </c>
      <c r="AA27" s="28">
        <v>2.3327999999999998E-2</v>
      </c>
      <c r="AB27" s="30" t="s">
        <v>6</v>
      </c>
      <c r="AC27" s="28">
        <v>0.75</v>
      </c>
      <c r="AD27" s="110"/>
      <c r="AE27" s="112"/>
      <c r="AF27" s="110"/>
      <c r="AG27" s="112"/>
      <c r="AH27" s="114"/>
      <c r="AI27" s="118"/>
      <c r="AJ27" s="121"/>
      <c r="AK27" s="178"/>
      <c r="AL27" s="62"/>
      <c r="AM27" s="62"/>
      <c r="AN27" s="62"/>
      <c r="AO27" s="62"/>
      <c r="AP27" s="62"/>
      <c r="AQ27" s="62"/>
      <c r="AR27" s="62"/>
      <c r="AS27" s="62"/>
      <c r="AT27" s="62"/>
      <c r="AU27" s="62"/>
      <c r="AV27" s="62"/>
      <c r="AW27" s="62"/>
      <c r="AX27" s="62"/>
      <c r="AY27" s="62"/>
      <c r="AZ27" s="62"/>
      <c r="BA27" s="62"/>
      <c r="BB27" s="62"/>
      <c r="BC27" s="62"/>
      <c r="BD27" s="62"/>
      <c r="BE27" s="62"/>
      <c r="BF27" s="62"/>
    </row>
    <row r="28" spans="1:58" ht="267" customHeight="1" x14ac:dyDescent="0.25">
      <c r="A28" s="108" t="s">
        <v>263</v>
      </c>
      <c r="B28" s="103"/>
      <c r="C28" s="103" t="s">
        <v>286</v>
      </c>
      <c r="D28" s="115" t="s">
        <v>220</v>
      </c>
      <c r="E28" s="115" t="s">
        <v>221</v>
      </c>
      <c r="F28" s="115" t="s">
        <v>222</v>
      </c>
      <c r="G28" s="125" t="s">
        <v>223</v>
      </c>
      <c r="H28" s="82" t="s">
        <v>224</v>
      </c>
      <c r="I28" s="115" t="s">
        <v>132</v>
      </c>
      <c r="J28" s="109" t="s">
        <v>42</v>
      </c>
      <c r="K28" s="106">
        <v>0.4</v>
      </c>
      <c r="L28" s="109" t="s">
        <v>71</v>
      </c>
      <c r="M28" s="106">
        <v>1</v>
      </c>
      <c r="N28" s="99" t="s">
        <v>65</v>
      </c>
      <c r="O28" s="27">
        <v>1</v>
      </c>
      <c r="P28" s="75" t="s">
        <v>226</v>
      </c>
      <c r="Q28" s="27" t="s">
        <v>3</v>
      </c>
      <c r="R28" s="77" t="s">
        <v>13</v>
      </c>
      <c r="S28" s="77" t="s">
        <v>8</v>
      </c>
      <c r="T28" s="28" t="s">
        <v>287</v>
      </c>
      <c r="U28" s="77" t="s">
        <v>19</v>
      </c>
      <c r="V28" s="77" t="s">
        <v>22</v>
      </c>
      <c r="W28" s="77" t="s">
        <v>101</v>
      </c>
      <c r="X28" s="83" t="s">
        <v>227</v>
      </c>
      <c r="Y28" s="79">
        <f>IFERROR(IF(Q28="Probabilidad",(K28-(+K28*T28)),IF(Q28="Impacto",K28,"")),"")</f>
        <v>0.24</v>
      </c>
      <c r="Z28" s="30" t="s">
        <v>42</v>
      </c>
      <c r="AA28" s="28">
        <v>0.24</v>
      </c>
      <c r="AB28" s="30" t="s">
        <v>71</v>
      </c>
      <c r="AC28" s="28">
        <v>1</v>
      </c>
      <c r="AD28" s="109" t="s">
        <v>40</v>
      </c>
      <c r="AE28" s="111">
        <v>0.14399999999999999</v>
      </c>
      <c r="AF28" s="109" t="s">
        <v>6</v>
      </c>
      <c r="AG28" s="111">
        <v>0.75</v>
      </c>
      <c r="AH28" s="113" t="s">
        <v>66</v>
      </c>
      <c r="AI28" s="117" t="s">
        <v>108</v>
      </c>
      <c r="AJ28" s="122" t="s">
        <v>228</v>
      </c>
      <c r="AK28" s="179" t="s">
        <v>331</v>
      </c>
      <c r="AL28" s="62"/>
      <c r="AM28" s="62"/>
      <c r="AN28" s="62"/>
      <c r="AO28" s="62"/>
      <c r="AP28" s="62"/>
      <c r="AQ28" s="62"/>
      <c r="AR28" s="62"/>
      <c r="AS28" s="62"/>
      <c r="AT28" s="62"/>
      <c r="AU28" s="62"/>
      <c r="AV28" s="62"/>
      <c r="AW28" s="62"/>
      <c r="AX28" s="62"/>
      <c r="AY28" s="62"/>
      <c r="AZ28" s="62"/>
      <c r="BA28" s="62"/>
      <c r="BB28" s="62"/>
      <c r="BC28" s="62"/>
      <c r="BD28" s="62"/>
      <c r="BE28" s="62"/>
      <c r="BF28" s="62"/>
    </row>
    <row r="29" spans="1:58" ht="267" customHeight="1" x14ac:dyDescent="0.25">
      <c r="A29" s="108"/>
      <c r="B29" s="103"/>
      <c r="C29" s="103"/>
      <c r="D29" s="116"/>
      <c r="E29" s="116"/>
      <c r="F29" s="116"/>
      <c r="G29" s="126"/>
      <c r="H29" s="82" t="s">
        <v>225</v>
      </c>
      <c r="I29" s="116"/>
      <c r="J29" s="110"/>
      <c r="K29" s="106"/>
      <c r="L29" s="110"/>
      <c r="M29" s="106"/>
      <c r="N29" s="99"/>
      <c r="O29" s="27">
        <v>2</v>
      </c>
      <c r="P29" s="75" t="s">
        <v>288</v>
      </c>
      <c r="Q29" s="27" t="s">
        <v>3</v>
      </c>
      <c r="R29" s="77" t="s">
        <v>13</v>
      </c>
      <c r="S29" s="77" t="s">
        <v>8</v>
      </c>
      <c r="T29" s="28" t="s">
        <v>287</v>
      </c>
      <c r="U29" s="77" t="s">
        <v>19</v>
      </c>
      <c r="V29" s="77" t="s">
        <v>21</v>
      </c>
      <c r="W29" s="77" t="s">
        <v>101</v>
      </c>
      <c r="X29" s="83" t="s">
        <v>289</v>
      </c>
      <c r="Y29" s="79">
        <f>IFERROR(IF(AND(Q28="Probabilidad",Q29="Probabilidad"),(AA28-(+AA28*T29)),IF(Q29="Probabilidad",(K28-(+K28*T29)),IF(Q29="Impacto",AA28,""))),"")</f>
        <v>0.14399999999999999</v>
      </c>
      <c r="Z29" s="30" t="s">
        <v>40</v>
      </c>
      <c r="AA29" s="28">
        <v>0.14399999999999999</v>
      </c>
      <c r="AB29" s="30" t="s">
        <v>71</v>
      </c>
      <c r="AC29" s="28">
        <v>1</v>
      </c>
      <c r="AD29" s="110"/>
      <c r="AE29" s="112"/>
      <c r="AF29" s="110"/>
      <c r="AG29" s="112"/>
      <c r="AH29" s="114"/>
      <c r="AI29" s="118"/>
      <c r="AJ29" s="123"/>
      <c r="AK29" s="180"/>
      <c r="AL29" s="62"/>
      <c r="AM29" s="62"/>
      <c r="AN29" s="62"/>
      <c r="AO29" s="62"/>
      <c r="AP29" s="62"/>
      <c r="AQ29" s="62"/>
      <c r="AR29" s="62"/>
      <c r="AS29" s="62"/>
      <c r="AT29" s="62"/>
      <c r="AU29" s="62"/>
      <c r="AV29" s="62"/>
      <c r="AW29" s="62"/>
      <c r="AX29" s="62"/>
      <c r="AY29" s="62"/>
      <c r="AZ29" s="62"/>
      <c r="BA29" s="62"/>
      <c r="BB29" s="62"/>
      <c r="BC29" s="62"/>
      <c r="BD29" s="62"/>
      <c r="BE29" s="62"/>
      <c r="BF29" s="62"/>
    </row>
    <row r="30" spans="1:58" ht="69" x14ac:dyDescent="0.25">
      <c r="A30" s="108"/>
      <c r="B30" s="103"/>
      <c r="C30" s="103"/>
      <c r="D30" s="116"/>
      <c r="E30" s="116"/>
      <c r="F30" s="116"/>
      <c r="G30" s="126"/>
      <c r="H30" s="82" t="s">
        <v>326</v>
      </c>
      <c r="I30" s="116"/>
      <c r="J30" s="110"/>
      <c r="K30" s="106"/>
      <c r="L30" s="110"/>
      <c r="M30" s="106"/>
      <c r="N30" s="99"/>
      <c r="O30" s="27">
        <v>3</v>
      </c>
      <c r="P30" s="75" t="s">
        <v>290</v>
      </c>
      <c r="Q30" s="27" t="s">
        <v>2</v>
      </c>
      <c r="R30" s="77" t="s">
        <v>15</v>
      </c>
      <c r="S30" s="77" t="s">
        <v>8</v>
      </c>
      <c r="T30" s="28" t="s">
        <v>291</v>
      </c>
      <c r="U30" s="77" t="s">
        <v>18</v>
      </c>
      <c r="V30" s="77" t="s">
        <v>22</v>
      </c>
      <c r="W30" s="77" t="s">
        <v>101</v>
      </c>
      <c r="X30" s="78" t="s">
        <v>277</v>
      </c>
      <c r="Y30" s="79">
        <f>IFERROR(IF(AND(Q29="Probabilidad",Q30="Probabilidad"),(AA29-(+AA29*T30)),IF(AND(Q29="Impacto",Q30="Probabilidad"),(AA28-(+AA28*T30)),IF(Q30="Impacto",AA29,""))),"")</f>
        <v>0.14399999999999999</v>
      </c>
      <c r="Z30" s="30" t="s">
        <v>40</v>
      </c>
      <c r="AA30" s="28">
        <v>0.14399999999999999</v>
      </c>
      <c r="AB30" s="30" t="s">
        <v>6</v>
      </c>
      <c r="AC30" s="28">
        <v>0.75</v>
      </c>
      <c r="AD30" s="110"/>
      <c r="AE30" s="112"/>
      <c r="AF30" s="110"/>
      <c r="AG30" s="112"/>
      <c r="AH30" s="114"/>
      <c r="AI30" s="118"/>
      <c r="AJ30" s="124"/>
      <c r="AK30" s="180"/>
      <c r="AL30" s="62"/>
      <c r="AM30" s="62"/>
      <c r="AN30" s="62"/>
      <c r="AO30" s="62"/>
      <c r="AP30" s="62"/>
      <c r="AQ30" s="62"/>
      <c r="AR30" s="62"/>
      <c r="AS30" s="62"/>
      <c r="AT30" s="62"/>
      <c r="AU30" s="62"/>
      <c r="AV30" s="62"/>
      <c r="AW30" s="62"/>
      <c r="AX30" s="62"/>
      <c r="AY30" s="62"/>
      <c r="AZ30" s="62"/>
      <c r="BA30" s="62"/>
      <c r="BB30" s="62"/>
      <c r="BC30" s="62"/>
      <c r="BD30" s="62"/>
      <c r="BE30" s="62"/>
      <c r="BF30" s="62"/>
    </row>
    <row r="31" spans="1:58" ht="193.5" customHeight="1" x14ac:dyDescent="0.25">
      <c r="A31" s="108" t="s">
        <v>264</v>
      </c>
      <c r="B31" s="103"/>
      <c r="C31" s="103" t="s">
        <v>292</v>
      </c>
      <c r="D31" s="103" t="s">
        <v>231</v>
      </c>
      <c r="E31" s="103" t="s">
        <v>232</v>
      </c>
      <c r="F31" s="103" t="s">
        <v>233</v>
      </c>
      <c r="G31" s="104" t="s">
        <v>234</v>
      </c>
      <c r="H31" s="82" t="s">
        <v>235</v>
      </c>
      <c r="I31" s="115" t="s">
        <v>132</v>
      </c>
      <c r="J31" s="109" t="s">
        <v>40</v>
      </c>
      <c r="K31" s="106">
        <v>0.2</v>
      </c>
      <c r="L31" s="109" t="s">
        <v>71</v>
      </c>
      <c r="M31" s="106">
        <v>1</v>
      </c>
      <c r="N31" s="99" t="s">
        <v>65</v>
      </c>
      <c r="O31" s="27">
        <v>1</v>
      </c>
      <c r="P31" s="75" t="s">
        <v>293</v>
      </c>
      <c r="Q31" s="27" t="s">
        <v>3</v>
      </c>
      <c r="R31" s="77" t="s">
        <v>13</v>
      </c>
      <c r="S31" s="77" t="s">
        <v>8</v>
      </c>
      <c r="T31" s="28" t="s">
        <v>287</v>
      </c>
      <c r="U31" s="77" t="s">
        <v>18</v>
      </c>
      <c r="V31" s="77" t="s">
        <v>21</v>
      </c>
      <c r="W31" s="77" t="s">
        <v>101</v>
      </c>
      <c r="X31" s="83" t="s">
        <v>294</v>
      </c>
      <c r="Y31" s="79">
        <f>IFERROR(IF(Q31="Probabilidad",(K31-(+K31*T31)),IF(Q31="Impacto",K31,"")),"")</f>
        <v>0.12</v>
      </c>
      <c r="Z31" s="30" t="s">
        <v>42</v>
      </c>
      <c r="AA31" s="28">
        <v>0.24</v>
      </c>
      <c r="AB31" s="30" t="s">
        <v>71</v>
      </c>
      <c r="AC31" s="28">
        <v>1</v>
      </c>
      <c r="AD31" s="109" t="s">
        <v>40</v>
      </c>
      <c r="AE31" s="111">
        <v>0.1008</v>
      </c>
      <c r="AF31" s="109" t="s">
        <v>6</v>
      </c>
      <c r="AG31" s="111">
        <v>0.75</v>
      </c>
      <c r="AH31" s="113" t="s">
        <v>66</v>
      </c>
      <c r="AI31" s="117" t="s">
        <v>108</v>
      </c>
      <c r="AJ31" s="96"/>
      <c r="AK31" s="179" t="s">
        <v>332</v>
      </c>
      <c r="AL31" s="62"/>
      <c r="AM31" s="62"/>
      <c r="AN31" s="62"/>
      <c r="AO31" s="62"/>
      <c r="AP31" s="62"/>
      <c r="AQ31" s="62"/>
      <c r="AR31" s="62"/>
      <c r="AS31" s="62"/>
      <c r="AT31" s="62"/>
      <c r="AU31" s="62"/>
      <c r="AV31" s="62"/>
      <c r="AW31" s="62"/>
      <c r="AX31" s="62"/>
      <c r="AY31" s="62"/>
      <c r="AZ31" s="62"/>
      <c r="BA31" s="62"/>
      <c r="BB31" s="62"/>
      <c r="BC31" s="62"/>
      <c r="BD31" s="62"/>
      <c r="BE31" s="62"/>
      <c r="BF31" s="62"/>
    </row>
    <row r="32" spans="1:58" ht="123" customHeight="1" x14ac:dyDescent="0.25">
      <c r="A32" s="108"/>
      <c r="B32" s="103"/>
      <c r="C32" s="103"/>
      <c r="D32" s="103"/>
      <c r="E32" s="103"/>
      <c r="F32" s="103"/>
      <c r="G32" s="104"/>
      <c r="H32" s="82" t="s">
        <v>236</v>
      </c>
      <c r="I32" s="116"/>
      <c r="J32" s="110"/>
      <c r="K32" s="106"/>
      <c r="L32" s="110"/>
      <c r="M32" s="106"/>
      <c r="N32" s="99"/>
      <c r="O32" s="27">
        <v>2</v>
      </c>
      <c r="P32" s="76" t="s">
        <v>272</v>
      </c>
      <c r="Q32" s="27" t="s">
        <v>3</v>
      </c>
      <c r="R32" s="77" t="s">
        <v>13</v>
      </c>
      <c r="S32" s="77" t="s">
        <v>8</v>
      </c>
      <c r="T32" s="28" t="s">
        <v>287</v>
      </c>
      <c r="U32" s="77" t="s">
        <v>19</v>
      </c>
      <c r="V32" s="77" t="s">
        <v>22</v>
      </c>
      <c r="W32" s="77" t="s">
        <v>101</v>
      </c>
      <c r="X32" s="78" t="s">
        <v>273</v>
      </c>
      <c r="Y32" s="79">
        <f>IFERROR(IF(AND(Q31="Probabilidad",Q32="Probabilidad"),(AA31-(+AA31*T32)),IF(Q32="Probabilidad",(K31-(+K31*T32)),IF(Q32="Impacto",AA31,""))),"")</f>
        <v>0.14399999999999999</v>
      </c>
      <c r="Z32" s="30" t="s">
        <v>40</v>
      </c>
      <c r="AA32" s="28">
        <v>0.14399999999999999</v>
      </c>
      <c r="AB32" s="30" t="s">
        <v>71</v>
      </c>
      <c r="AC32" s="28">
        <v>1</v>
      </c>
      <c r="AD32" s="110"/>
      <c r="AE32" s="112"/>
      <c r="AF32" s="110"/>
      <c r="AG32" s="112"/>
      <c r="AH32" s="114"/>
      <c r="AI32" s="118"/>
      <c r="AJ32" s="97"/>
      <c r="AK32" s="180"/>
      <c r="AL32" s="62"/>
      <c r="AM32" s="62"/>
      <c r="AN32" s="62"/>
      <c r="AO32" s="62"/>
      <c r="AP32" s="62"/>
      <c r="AQ32" s="62"/>
      <c r="AR32" s="62"/>
      <c r="AS32" s="62"/>
      <c r="AT32" s="62"/>
      <c r="AU32" s="62"/>
      <c r="AV32" s="62"/>
      <c r="AW32" s="62"/>
      <c r="AX32" s="62"/>
      <c r="AY32" s="62"/>
      <c r="AZ32" s="62"/>
      <c r="BA32" s="62"/>
      <c r="BB32" s="62"/>
      <c r="BC32" s="62"/>
      <c r="BD32" s="62"/>
      <c r="BE32" s="62"/>
      <c r="BF32" s="62"/>
    </row>
    <row r="33" spans="1:58" ht="180" customHeight="1" x14ac:dyDescent="0.25">
      <c r="A33" s="108"/>
      <c r="B33" s="103"/>
      <c r="C33" s="103"/>
      <c r="D33" s="103"/>
      <c r="E33" s="103"/>
      <c r="F33" s="103"/>
      <c r="G33" s="104"/>
      <c r="H33" s="82" t="s">
        <v>230</v>
      </c>
      <c r="I33" s="116"/>
      <c r="J33" s="110"/>
      <c r="K33" s="106"/>
      <c r="L33" s="110"/>
      <c r="M33" s="106"/>
      <c r="N33" s="99"/>
      <c r="O33" s="27">
        <v>3</v>
      </c>
      <c r="P33" s="76" t="s">
        <v>274</v>
      </c>
      <c r="Q33" s="27" t="s">
        <v>3</v>
      </c>
      <c r="R33" s="77" t="s">
        <v>14</v>
      </c>
      <c r="S33" s="77" t="s">
        <v>8</v>
      </c>
      <c r="T33" s="28" t="s">
        <v>295</v>
      </c>
      <c r="U33" s="77" t="s">
        <v>18</v>
      </c>
      <c r="V33" s="77" t="s">
        <v>22</v>
      </c>
      <c r="W33" s="77" t="s">
        <v>101</v>
      </c>
      <c r="X33" s="78" t="s">
        <v>275</v>
      </c>
      <c r="Y33" s="79">
        <f>IFERROR(IF(AND(Q32="Probabilidad",Q33="Probabilidad"),(AA32-(+AA32*T33)),IF(AND(Q32="Impacto",Q33="Probabilidad"),(AA31-(+AA31*T33)),IF(Q33="Impacto",AA32,""))),"")</f>
        <v>0.1008</v>
      </c>
      <c r="Z33" s="30" t="s">
        <v>40</v>
      </c>
      <c r="AA33" s="28">
        <v>0.1008</v>
      </c>
      <c r="AB33" s="30" t="s">
        <v>71</v>
      </c>
      <c r="AC33" s="28">
        <v>1</v>
      </c>
      <c r="AD33" s="110"/>
      <c r="AE33" s="112"/>
      <c r="AF33" s="110"/>
      <c r="AG33" s="112"/>
      <c r="AH33" s="114"/>
      <c r="AI33" s="118"/>
      <c r="AJ33" s="97"/>
      <c r="AK33" s="180"/>
      <c r="AL33" s="62"/>
      <c r="AM33" s="62"/>
      <c r="AN33" s="62"/>
      <c r="AO33" s="62"/>
      <c r="AP33" s="62"/>
      <c r="AQ33" s="62"/>
      <c r="AR33" s="62"/>
      <c r="AS33" s="62"/>
      <c r="AT33" s="62"/>
      <c r="AU33" s="62"/>
      <c r="AV33" s="62"/>
      <c r="AW33" s="62"/>
      <c r="AX33" s="62"/>
      <c r="AY33" s="62"/>
      <c r="AZ33" s="62"/>
      <c r="BA33" s="62"/>
      <c r="BB33" s="62"/>
      <c r="BC33" s="62"/>
      <c r="BD33" s="62"/>
      <c r="BE33" s="62"/>
      <c r="BF33" s="62"/>
    </row>
    <row r="34" spans="1:58" ht="126" customHeight="1" x14ac:dyDescent="0.25">
      <c r="A34" s="108"/>
      <c r="B34" s="103"/>
      <c r="C34" s="103"/>
      <c r="D34" s="103"/>
      <c r="E34" s="103"/>
      <c r="F34" s="103"/>
      <c r="G34" s="104"/>
      <c r="H34" s="82" t="s">
        <v>326</v>
      </c>
      <c r="I34" s="116"/>
      <c r="J34" s="110"/>
      <c r="K34" s="106"/>
      <c r="L34" s="110"/>
      <c r="M34" s="106"/>
      <c r="N34" s="99"/>
      <c r="O34" s="27">
        <v>4</v>
      </c>
      <c r="P34" s="76" t="s">
        <v>296</v>
      </c>
      <c r="Q34" s="27" t="s">
        <v>2</v>
      </c>
      <c r="R34" s="77" t="s">
        <v>15</v>
      </c>
      <c r="S34" s="77" t="s">
        <v>8</v>
      </c>
      <c r="T34" s="28" t="s">
        <v>291</v>
      </c>
      <c r="U34" s="77" t="s">
        <v>18</v>
      </c>
      <c r="V34" s="77" t="s">
        <v>22</v>
      </c>
      <c r="W34" s="77" t="s">
        <v>101</v>
      </c>
      <c r="X34" s="78" t="s">
        <v>277</v>
      </c>
      <c r="Y34" s="79">
        <f>IFERROR(IF(AND(Q33="Probabilidad",Q34="Probabilidad"),(AA33-(+AA33*T34)),IF(AND(Q33="Impacto",Q34="Probabilidad"),(AA32-(+AA32*T34)),IF(Q34="Impacto",AA33,""))),"")</f>
        <v>0.1008</v>
      </c>
      <c r="Z34" s="30" t="s">
        <v>40</v>
      </c>
      <c r="AA34" s="28">
        <v>0.1008</v>
      </c>
      <c r="AB34" s="30" t="s">
        <v>6</v>
      </c>
      <c r="AC34" s="28">
        <v>0.75</v>
      </c>
      <c r="AD34" s="110"/>
      <c r="AE34" s="112"/>
      <c r="AF34" s="110"/>
      <c r="AG34" s="112"/>
      <c r="AH34" s="114"/>
      <c r="AI34" s="118"/>
      <c r="AJ34" s="98"/>
      <c r="AK34" s="180"/>
      <c r="AL34" s="62"/>
      <c r="AM34" s="62"/>
      <c r="AN34" s="62"/>
      <c r="AO34" s="62"/>
      <c r="AP34" s="62"/>
      <c r="AQ34" s="62"/>
      <c r="AR34" s="62"/>
      <c r="AS34" s="62"/>
      <c r="AT34" s="62"/>
      <c r="AU34" s="62"/>
      <c r="AV34" s="62"/>
      <c r="AW34" s="62"/>
      <c r="AX34" s="62"/>
      <c r="AY34" s="62"/>
      <c r="AZ34" s="62"/>
      <c r="BA34" s="62"/>
      <c r="BB34" s="62"/>
      <c r="BC34" s="62"/>
      <c r="BD34" s="62"/>
      <c r="BE34" s="62"/>
      <c r="BF34" s="62"/>
    </row>
    <row r="35" spans="1:58" ht="76.5" customHeight="1" x14ac:dyDescent="0.25">
      <c r="A35" s="108" t="s">
        <v>265</v>
      </c>
      <c r="B35" s="103"/>
      <c r="C35" s="95" t="s">
        <v>297</v>
      </c>
      <c r="D35" s="103" t="s">
        <v>207</v>
      </c>
      <c r="E35" s="103" t="s">
        <v>237</v>
      </c>
      <c r="F35" s="95" t="s">
        <v>238</v>
      </c>
      <c r="G35" s="104" t="s">
        <v>239</v>
      </c>
      <c r="H35" s="82"/>
      <c r="I35" s="115" t="s">
        <v>132</v>
      </c>
      <c r="J35" s="109" t="s">
        <v>5</v>
      </c>
      <c r="K35" s="106">
        <v>0.8</v>
      </c>
      <c r="L35" s="109" t="s">
        <v>71</v>
      </c>
      <c r="M35" s="106">
        <v>1</v>
      </c>
      <c r="N35" s="99" t="s">
        <v>65</v>
      </c>
      <c r="O35" s="27">
        <v>0</v>
      </c>
      <c r="P35" s="78" t="s">
        <v>298</v>
      </c>
      <c r="Q35" s="27" t="s">
        <v>2</v>
      </c>
      <c r="R35" s="77" t="s">
        <v>15</v>
      </c>
      <c r="S35" s="77" t="s">
        <v>8</v>
      </c>
      <c r="T35" s="28" t="s">
        <v>291</v>
      </c>
      <c r="U35" s="77" t="s">
        <v>19</v>
      </c>
      <c r="V35" s="77" t="s">
        <v>22</v>
      </c>
      <c r="W35" s="77" t="s">
        <v>101</v>
      </c>
      <c r="X35" s="78" t="s">
        <v>299</v>
      </c>
      <c r="Y35" s="79">
        <v>0.8</v>
      </c>
      <c r="Z35" s="30" t="s">
        <v>5</v>
      </c>
      <c r="AA35" s="28">
        <v>0.8</v>
      </c>
      <c r="AB35" s="30" t="s">
        <v>6</v>
      </c>
      <c r="AC35" s="28">
        <v>0.75</v>
      </c>
      <c r="AD35" s="109" t="s">
        <v>42</v>
      </c>
      <c r="AE35" s="111">
        <v>0.2016</v>
      </c>
      <c r="AF35" s="109" t="s">
        <v>6</v>
      </c>
      <c r="AG35" s="111">
        <v>0.75</v>
      </c>
      <c r="AH35" s="113" t="s">
        <v>66</v>
      </c>
      <c r="AI35" s="117" t="s">
        <v>108</v>
      </c>
      <c r="AJ35" s="95" t="s">
        <v>325</v>
      </c>
      <c r="AK35" s="172" t="s">
        <v>333</v>
      </c>
      <c r="AL35" s="62"/>
      <c r="AM35" s="62"/>
      <c r="AN35" s="62"/>
      <c r="AO35" s="62"/>
      <c r="AP35" s="62"/>
      <c r="AQ35" s="62"/>
      <c r="AR35" s="62"/>
      <c r="AS35" s="62"/>
      <c r="AT35" s="62"/>
      <c r="AU35" s="62"/>
      <c r="AV35" s="62"/>
      <c r="AW35" s="62"/>
      <c r="AX35" s="62"/>
      <c r="AY35" s="62"/>
      <c r="AZ35" s="62"/>
      <c r="BA35" s="62"/>
      <c r="BB35" s="62"/>
      <c r="BC35" s="62"/>
      <c r="BD35" s="62"/>
      <c r="BE35" s="62"/>
      <c r="BF35" s="62"/>
    </row>
    <row r="36" spans="1:58" ht="76.5" customHeight="1" x14ac:dyDescent="0.25">
      <c r="A36" s="108"/>
      <c r="B36" s="103"/>
      <c r="C36" s="95"/>
      <c r="D36" s="103"/>
      <c r="E36" s="103"/>
      <c r="F36" s="95"/>
      <c r="G36" s="104"/>
      <c r="H36" s="82" t="s">
        <v>240</v>
      </c>
      <c r="I36" s="116"/>
      <c r="J36" s="110"/>
      <c r="K36" s="106"/>
      <c r="L36" s="110"/>
      <c r="M36" s="106"/>
      <c r="N36" s="99"/>
      <c r="O36" s="27">
        <v>1</v>
      </c>
      <c r="P36" s="82" t="s">
        <v>300</v>
      </c>
      <c r="Q36" s="27" t="s">
        <v>3</v>
      </c>
      <c r="R36" s="77" t="s">
        <v>13</v>
      </c>
      <c r="S36" s="77" t="s">
        <v>8</v>
      </c>
      <c r="T36" s="28" t="s">
        <v>287</v>
      </c>
      <c r="U36" s="77" t="s">
        <v>19</v>
      </c>
      <c r="V36" s="77" t="s">
        <v>22</v>
      </c>
      <c r="W36" s="77" t="s">
        <v>102</v>
      </c>
      <c r="X36" s="27" t="s">
        <v>176</v>
      </c>
      <c r="Y36" s="79">
        <f>IFERROR(IF(AND(Q35="Probabilidad",Q36="Probabilidad"),(AA35-(+AA35*T36)),IF(Q36="Probabilidad",(K35-(+K35*T36)),IF(Q36="Impacto",AA35,""))),"")</f>
        <v>0.48</v>
      </c>
      <c r="Z36" s="30" t="s">
        <v>89</v>
      </c>
      <c r="AA36" s="28">
        <v>0.48</v>
      </c>
      <c r="AB36" s="30" t="s">
        <v>6</v>
      </c>
      <c r="AC36" s="28">
        <v>0.75</v>
      </c>
      <c r="AD36" s="110"/>
      <c r="AE36" s="112"/>
      <c r="AF36" s="110"/>
      <c r="AG36" s="112"/>
      <c r="AH36" s="114"/>
      <c r="AI36" s="118"/>
      <c r="AJ36" s="95"/>
      <c r="AK36" s="172"/>
      <c r="AL36" s="62"/>
      <c r="AM36" s="62"/>
      <c r="AN36" s="62"/>
      <c r="AO36" s="62"/>
      <c r="AP36" s="62"/>
      <c r="AQ36" s="62"/>
      <c r="AR36" s="62"/>
      <c r="AS36" s="62"/>
      <c r="AT36" s="62"/>
      <c r="AU36" s="62"/>
      <c r="AV36" s="62"/>
      <c r="AW36" s="62"/>
      <c r="AX36" s="62"/>
      <c r="AY36" s="62"/>
      <c r="AZ36" s="62"/>
      <c r="BA36" s="62"/>
      <c r="BB36" s="62"/>
      <c r="BC36" s="62"/>
      <c r="BD36" s="62"/>
      <c r="BE36" s="62"/>
      <c r="BF36" s="62"/>
    </row>
    <row r="37" spans="1:58" ht="76.5" customHeight="1" x14ac:dyDescent="0.25">
      <c r="A37" s="108"/>
      <c r="B37" s="103"/>
      <c r="C37" s="95"/>
      <c r="D37" s="103"/>
      <c r="E37" s="103"/>
      <c r="F37" s="95"/>
      <c r="G37" s="104"/>
      <c r="H37" s="82" t="s">
        <v>241</v>
      </c>
      <c r="I37" s="116"/>
      <c r="J37" s="110"/>
      <c r="K37" s="106"/>
      <c r="L37" s="110"/>
      <c r="M37" s="106"/>
      <c r="N37" s="99"/>
      <c r="O37" s="27">
        <v>2</v>
      </c>
      <c r="P37" s="82" t="s">
        <v>301</v>
      </c>
      <c r="Q37" s="27" t="s">
        <v>3</v>
      </c>
      <c r="R37" s="77" t="s">
        <v>13</v>
      </c>
      <c r="S37" s="77" t="s">
        <v>8</v>
      </c>
      <c r="T37" s="28" t="s">
        <v>287</v>
      </c>
      <c r="U37" s="77" t="s">
        <v>18</v>
      </c>
      <c r="V37" s="77" t="s">
        <v>22</v>
      </c>
      <c r="W37" s="77" t="s">
        <v>101</v>
      </c>
      <c r="X37" s="83" t="s">
        <v>242</v>
      </c>
      <c r="Y37" s="79">
        <f>IFERROR(IF(AND(Q36="Probabilidad",Q37="Probabilidad"),(AA36-(+AA36*T37)),IF(AND(Q36="Impacto",Q37="Probabilidad"),(AA35-(+AA35*T37)),IF(Q37="Impacto",AA36,""))),"")</f>
        <v>0.28799999999999998</v>
      </c>
      <c r="Z37" s="30" t="s">
        <v>42</v>
      </c>
      <c r="AA37" s="28">
        <v>0.28799999999999998</v>
      </c>
      <c r="AB37" s="30" t="s">
        <v>6</v>
      </c>
      <c r="AC37" s="28">
        <v>0.75</v>
      </c>
      <c r="AD37" s="110"/>
      <c r="AE37" s="112"/>
      <c r="AF37" s="110"/>
      <c r="AG37" s="112"/>
      <c r="AH37" s="114"/>
      <c r="AI37" s="118"/>
      <c r="AJ37" s="95"/>
      <c r="AK37" s="172"/>
      <c r="AL37" s="62"/>
      <c r="AM37" s="62"/>
      <c r="AN37" s="62"/>
      <c r="AO37" s="62"/>
      <c r="AP37" s="62"/>
      <c r="AQ37" s="62"/>
      <c r="AR37" s="62"/>
      <c r="AS37" s="62"/>
      <c r="AT37" s="62"/>
      <c r="AU37" s="62"/>
      <c r="AV37" s="62"/>
      <c r="AW37" s="62"/>
      <c r="AX37" s="62"/>
      <c r="AY37" s="62"/>
      <c r="AZ37" s="62"/>
      <c r="BA37" s="62"/>
      <c r="BB37" s="62"/>
      <c r="BC37" s="62"/>
      <c r="BD37" s="62"/>
      <c r="BE37" s="62"/>
      <c r="BF37" s="62"/>
    </row>
    <row r="38" spans="1:58" ht="76.5" customHeight="1" x14ac:dyDescent="0.25">
      <c r="A38" s="108"/>
      <c r="B38" s="103"/>
      <c r="C38" s="95"/>
      <c r="D38" s="103"/>
      <c r="E38" s="103"/>
      <c r="F38" s="95"/>
      <c r="G38" s="104"/>
      <c r="H38" s="82" t="s">
        <v>243</v>
      </c>
      <c r="I38" s="116"/>
      <c r="J38" s="110"/>
      <c r="K38" s="106"/>
      <c r="L38" s="110"/>
      <c r="M38" s="106"/>
      <c r="N38" s="99"/>
      <c r="O38" s="27">
        <v>3</v>
      </c>
      <c r="P38" s="82" t="s">
        <v>302</v>
      </c>
      <c r="Q38" s="27" t="s">
        <v>3</v>
      </c>
      <c r="R38" s="77" t="s">
        <v>14</v>
      </c>
      <c r="S38" s="77" t="s">
        <v>8</v>
      </c>
      <c r="T38" s="28" t="s">
        <v>295</v>
      </c>
      <c r="U38" s="77" t="s">
        <v>18</v>
      </c>
      <c r="V38" s="77" t="s">
        <v>21</v>
      </c>
      <c r="W38" s="77" t="s">
        <v>101</v>
      </c>
      <c r="X38" s="83" t="s">
        <v>244</v>
      </c>
      <c r="Y38" s="79">
        <f>IFERROR(IF(AND(Q37="Probabilidad",Q38="Probabilidad"),(AA37-(+AA37*T38)),IF(AND(Q37="Impacto",Q38="Probabilidad"),(AA36-(+AA36*T38)),IF(Q38="Impacto",AA37,""))),"")</f>
        <v>0.2016</v>
      </c>
      <c r="Z38" s="30" t="s">
        <v>42</v>
      </c>
      <c r="AA38" s="28">
        <v>0.2016</v>
      </c>
      <c r="AB38" s="30" t="s">
        <v>6</v>
      </c>
      <c r="AC38" s="28">
        <v>0.75</v>
      </c>
      <c r="AD38" s="110"/>
      <c r="AE38" s="112"/>
      <c r="AF38" s="110"/>
      <c r="AG38" s="112"/>
      <c r="AH38" s="114"/>
      <c r="AI38" s="118"/>
      <c r="AJ38" s="95"/>
      <c r="AK38" s="172"/>
      <c r="AL38" s="62"/>
      <c r="AM38" s="62"/>
      <c r="AN38" s="62"/>
      <c r="AO38" s="62"/>
      <c r="AP38" s="62"/>
      <c r="AQ38" s="62"/>
      <c r="AR38" s="62"/>
      <c r="AS38" s="62"/>
      <c r="AT38" s="62"/>
      <c r="AU38" s="62"/>
      <c r="AV38" s="62"/>
      <c r="AW38" s="62"/>
      <c r="AX38" s="62"/>
      <c r="AY38" s="62"/>
      <c r="AZ38" s="62"/>
      <c r="BA38" s="62"/>
      <c r="BB38" s="62"/>
      <c r="BC38" s="62"/>
      <c r="BD38" s="62"/>
      <c r="BE38" s="62"/>
      <c r="BF38" s="62"/>
    </row>
    <row r="39" spans="1:58" ht="76.5" customHeight="1" x14ac:dyDescent="0.25">
      <c r="A39" s="108"/>
      <c r="B39" s="103"/>
      <c r="C39" s="95"/>
      <c r="D39" s="103"/>
      <c r="E39" s="103"/>
      <c r="F39" s="95"/>
      <c r="G39" s="104"/>
      <c r="H39" s="82" t="s">
        <v>245</v>
      </c>
      <c r="I39" s="116"/>
      <c r="J39" s="110"/>
      <c r="K39" s="106"/>
      <c r="L39" s="110"/>
      <c r="M39" s="106"/>
      <c r="N39" s="99"/>
      <c r="O39" s="27">
        <v>4</v>
      </c>
      <c r="P39" s="84" t="s">
        <v>246</v>
      </c>
      <c r="Q39" s="27" t="s">
        <v>255</v>
      </c>
      <c r="R39" s="77" t="s">
        <v>176</v>
      </c>
      <c r="S39" s="77" t="s">
        <v>176</v>
      </c>
      <c r="T39" s="28" t="s">
        <v>255</v>
      </c>
      <c r="U39" s="77" t="s">
        <v>176</v>
      </c>
      <c r="V39" s="77" t="s">
        <v>176</v>
      </c>
      <c r="W39" s="77" t="s">
        <v>176</v>
      </c>
      <c r="X39" s="27" t="s">
        <v>176</v>
      </c>
      <c r="Y39" s="79" t="s">
        <v>255</v>
      </c>
      <c r="Z39" s="30" t="s">
        <v>255</v>
      </c>
      <c r="AA39" s="28" t="s">
        <v>255</v>
      </c>
      <c r="AB39" s="30" t="s">
        <v>255</v>
      </c>
      <c r="AC39" s="28" t="s">
        <v>255</v>
      </c>
      <c r="AD39" s="110"/>
      <c r="AE39" s="112"/>
      <c r="AF39" s="110"/>
      <c r="AG39" s="112"/>
      <c r="AH39" s="114"/>
      <c r="AI39" s="118"/>
      <c r="AJ39" s="95"/>
      <c r="AK39" s="172"/>
      <c r="AL39" s="62"/>
      <c r="AM39" s="62"/>
      <c r="AN39" s="62"/>
      <c r="AO39" s="62"/>
      <c r="AP39" s="62"/>
      <c r="AQ39" s="62"/>
      <c r="AR39" s="62"/>
      <c r="AS39" s="62"/>
      <c r="AT39" s="62"/>
      <c r="AU39" s="62"/>
      <c r="AV39" s="62"/>
      <c r="AW39" s="62"/>
      <c r="AX39" s="62"/>
      <c r="AY39" s="62"/>
      <c r="AZ39" s="62"/>
      <c r="BA39" s="62"/>
      <c r="BB39" s="62"/>
      <c r="BC39" s="62"/>
      <c r="BD39" s="62"/>
      <c r="BE39" s="62"/>
      <c r="BF39" s="62"/>
    </row>
    <row r="40" spans="1:58" ht="76.5" customHeight="1" x14ac:dyDescent="0.25">
      <c r="A40" s="108"/>
      <c r="B40" s="103"/>
      <c r="C40" s="95"/>
      <c r="D40" s="103"/>
      <c r="E40" s="103"/>
      <c r="F40" s="95"/>
      <c r="G40" s="104"/>
      <c r="H40" s="82" t="s">
        <v>303</v>
      </c>
      <c r="I40" s="116"/>
      <c r="J40" s="110"/>
      <c r="K40" s="106"/>
      <c r="L40" s="110"/>
      <c r="M40" s="106"/>
      <c r="N40" s="99"/>
      <c r="O40" s="27">
        <v>5</v>
      </c>
      <c r="P40" s="84" t="s">
        <v>246</v>
      </c>
      <c r="Q40" s="27"/>
      <c r="R40" s="77" t="s">
        <v>176</v>
      </c>
      <c r="S40" s="77" t="s">
        <v>176</v>
      </c>
      <c r="T40" s="28"/>
      <c r="U40" s="77" t="s">
        <v>176</v>
      </c>
      <c r="V40" s="77" t="s">
        <v>176</v>
      </c>
      <c r="W40" s="77" t="s">
        <v>176</v>
      </c>
      <c r="X40" s="27" t="s">
        <v>176</v>
      </c>
      <c r="Y40" s="79"/>
      <c r="Z40" s="30"/>
      <c r="AA40" s="28"/>
      <c r="AB40" s="30"/>
      <c r="AC40" s="28"/>
      <c r="AD40" s="110"/>
      <c r="AE40" s="112"/>
      <c r="AF40" s="110"/>
      <c r="AG40" s="112"/>
      <c r="AH40" s="114"/>
      <c r="AI40" s="118"/>
      <c r="AJ40" s="95"/>
      <c r="AK40" s="172"/>
      <c r="AL40" s="62"/>
      <c r="AM40" s="62"/>
      <c r="AN40" s="62"/>
      <c r="AO40" s="62"/>
      <c r="AP40" s="62"/>
      <c r="AQ40" s="62"/>
      <c r="AR40" s="62"/>
      <c r="AS40" s="62"/>
      <c r="AT40" s="62"/>
      <c r="AU40" s="62"/>
      <c r="AV40" s="62"/>
      <c r="AW40" s="62"/>
      <c r="AX40" s="62"/>
      <c r="AY40" s="62"/>
      <c r="AZ40" s="62"/>
      <c r="BA40" s="62"/>
      <c r="BB40" s="62"/>
      <c r="BC40" s="62"/>
      <c r="BD40" s="62"/>
      <c r="BE40" s="62"/>
      <c r="BF40" s="62"/>
    </row>
    <row r="41" spans="1:58" ht="247.5" customHeight="1" x14ac:dyDescent="0.25">
      <c r="A41" s="101" t="s">
        <v>266</v>
      </c>
      <c r="B41" s="101"/>
      <c r="C41" s="103" t="s">
        <v>304</v>
      </c>
      <c r="D41" s="103" t="s">
        <v>247</v>
      </c>
      <c r="E41" s="103" t="s">
        <v>248</v>
      </c>
      <c r="F41" s="103" t="s">
        <v>259</v>
      </c>
      <c r="G41" s="104" t="s">
        <v>305</v>
      </c>
      <c r="H41" s="85" t="s">
        <v>249</v>
      </c>
      <c r="I41" s="103" t="s">
        <v>132</v>
      </c>
      <c r="J41" s="105" t="s">
        <v>5</v>
      </c>
      <c r="K41" s="106">
        <v>0.8</v>
      </c>
      <c r="L41" s="105" t="s">
        <v>71</v>
      </c>
      <c r="M41" s="106">
        <v>1</v>
      </c>
      <c r="N41" s="100" t="s">
        <v>65</v>
      </c>
      <c r="O41" s="27">
        <v>1</v>
      </c>
      <c r="P41" s="84" t="s">
        <v>250</v>
      </c>
      <c r="Q41" s="27" t="s">
        <v>3</v>
      </c>
      <c r="R41" s="77" t="s">
        <v>13</v>
      </c>
      <c r="S41" s="77" t="s">
        <v>9</v>
      </c>
      <c r="T41" s="28" t="s">
        <v>251</v>
      </c>
      <c r="U41" s="77" t="s">
        <v>18</v>
      </c>
      <c r="V41" s="77" t="s">
        <v>21</v>
      </c>
      <c r="W41" s="77" t="s">
        <v>101</v>
      </c>
      <c r="X41" s="78" t="s">
        <v>252</v>
      </c>
      <c r="Y41" s="79">
        <f>IFERROR(IF(Q41="Probabilidad",(K41-(+K41*T41)),IF(Q41="Impacto",K41,"")),"")</f>
        <v>0.4</v>
      </c>
      <c r="Z41" s="30" t="s">
        <v>42</v>
      </c>
      <c r="AA41" s="28">
        <v>0.4</v>
      </c>
      <c r="AB41" s="30" t="s">
        <v>71</v>
      </c>
      <c r="AC41" s="28">
        <v>1</v>
      </c>
      <c r="AD41" s="105" t="s">
        <v>42</v>
      </c>
      <c r="AE41" s="107">
        <v>0.28000000000000003</v>
      </c>
      <c r="AF41" s="105" t="s">
        <v>67</v>
      </c>
      <c r="AG41" s="107">
        <v>0.5625</v>
      </c>
      <c r="AH41" s="99" t="s">
        <v>67</v>
      </c>
      <c r="AI41" s="108" t="s">
        <v>108</v>
      </c>
      <c r="AJ41" s="86"/>
      <c r="AK41" s="179" t="s">
        <v>334</v>
      </c>
    </row>
    <row r="42" spans="1:58" ht="56.4" x14ac:dyDescent="0.25">
      <c r="A42" s="102"/>
      <c r="B42" s="102"/>
      <c r="C42" s="103"/>
      <c r="D42" s="103"/>
      <c r="E42" s="103"/>
      <c r="F42" s="103"/>
      <c r="G42" s="104"/>
      <c r="H42" s="85" t="s">
        <v>253</v>
      </c>
      <c r="I42" s="103"/>
      <c r="J42" s="105"/>
      <c r="K42" s="106"/>
      <c r="L42" s="105"/>
      <c r="M42" s="106"/>
      <c r="N42" s="100"/>
      <c r="O42" s="27">
        <v>2</v>
      </c>
      <c r="P42" s="84" t="s">
        <v>254</v>
      </c>
      <c r="Q42" s="27" t="s">
        <v>255</v>
      </c>
      <c r="R42" s="77" t="s">
        <v>176</v>
      </c>
      <c r="S42" s="77" t="s">
        <v>176</v>
      </c>
      <c r="T42" s="28" t="s">
        <v>255</v>
      </c>
      <c r="U42" s="77" t="s">
        <v>176</v>
      </c>
      <c r="V42" s="77" t="s">
        <v>176</v>
      </c>
      <c r="W42" s="77" t="s">
        <v>176</v>
      </c>
      <c r="X42" s="78" t="s">
        <v>176</v>
      </c>
      <c r="Y42" s="79">
        <f>Y41</f>
        <v>0.4</v>
      </c>
      <c r="Z42" s="30" t="s">
        <v>42</v>
      </c>
      <c r="AA42" s="28">
        <v>0.4</v>
      </c>
      <c r="AB42" s="30" t="s">
        <v>71</v>
      </c>
      <c r="AC42" s="28">
        <v>1</v>
      </c>
      <c r="AD42" s="105"/>
      <c r="AE42" s="107"/>
      <c r="AF42" s="105"/>
      <c r="AG42" s="107"/>
      <c r="AH42" s="99"/>
      <c r="AI42" s="108"/>
      <c r="AJ42" s="87" t="s">
        <v>256</v>
      </c>
      <c r="AK42" s="180"/>
    </row>
    <row r="43" spans="1:58" ht="56.4" x14ac:dyDescent="0.25">
      <c r="A43" s="102"/>
      <c r="B43" s="102"/>
      <c r="C43" s="103"/>
      <c r="D43" s="103"/>
      <c r="E43" s="103"/>
      <c r="F43" s="103"/>
      <c r="G43" s="104"/>
      <c r="H43" s="85" t="s">
        <v>257</v>
      </c>
      <c r="I43" s="103"/>
      <c r="J43" s="105"/>
      <c r="K43" s="106"/>
      <c r="L43" s="105"/>
      <c r="M43" s="106"/>
      <c r="N43" s="100"/>
      <c r="O43" s="27">
        <v>3</v>
      </c>
      <c r="P43" s="84" t="s">
        <v>254</v>
      </c>
      <c r="Q43" s="27" t="s">
        <v>255</v>
      </c>
      <c r="R43" s="77" t="s">
        <v>176</v>
      </c>
      <c r="S43" s="77" t="s">
        <v>176</v>
      </c>
      <c r="T43" s="28" t="s">
        <v>255</v>
      </c>
      <c r="U43" s="77" t="s">
        <v>176</v>
      </c>
      <c r="V43" s="77" t="s">
        <v>176</v>
      </c>
      <c r="W43" s="77" t="s">
        <v>176</v>
      </c>
      <c r="X43" s="78" t="s">
        <v>176</v>
      </c>
      <c r="Y43" s="79">
        <f>Y42</f>
        <v>0.4</v>
      </c>
      <c r="Z43" s="30" t="s">
        <v>42</v>
      </c>
      <c r="AA43" s="28">
        <v>0.4</v>
      </c>
      <c r="AB43" s="30" t="s">
        <v>71</v>
      </c>
      <c r="AC43" s="28">
        <v>1</v>
      </c>
      <c r="AD43" s="105"/>
      <c r="AE43" s="107"/>
      <c r="AF43" s="105"/>
      <c r="AG43" s="107"/>
      <c r="AH43" s="99"/>
      <c r="AI43" s="108"/>
      <c r="AJ43" s="87"/>
      <c r="AK43" s="180"/>
    </row>
    <row r="44" spans="1:58" ht="66.599999999999994" x14ac:dyDescent="0.25">
      <c r="A44" s="102"/>
      <c r="C44" s="103"/>
      <c r="D44" s="103"/>
      <c r="E44" s="103"/>
      <c r="F44" s="103"/>
      <c r="G44" s="104"/>
      <c r="H44" s="85" t="s">
        <v>306</v>
      </c>
      <c r="I44" s="103"/>
      <c r="J44" s="105"/>
      <c r="K44" s="106"/>
      <c r="L44" s="105"/>
      <c r="M44" s="106"/>
      <c r="N44" s="100"/>
      <c r="O44" s="27"/>
      <c r="P44" s="84" t="s">
        <v>307</v>
      </c>
      <c r="Q44" s="27" t="s">
        <v>3</v>
      </c>
      <c r="R44" s="77" t="s">
        <v>14</v>
      </c>
      <c r="S44" s="77" t="s">
        <v>8</v>
      </c>
      <c r="T44" s="28" t="s">
        <v>295</v>
      </c>
      <c r="U44" s="77" t="s">
        <v>19</v>
      </c>
      <c r="V44" s="77" t="s">
        <v>21</v>
      </c>
      <c r="W44" s="77" t="s">
        <v>101</v>
      </c>
      <c r="X44" s="78" t="s">
        <v>308</v>
      </c>
      <c r="Y44" s="79">
        <f>IFERROR(IF(AND(Q43="",Q44="Probabilidad"),(AA43-(+AA43*T44)),IF(AND(Q43="Impacto",Q44="Probabilidad"),(AA42-(+AA42*T44)),IF(Q44="Impacto",AA43,""))),"")</f>
        <v>0.28000000000000003</v>
      </c>
      <c r="Z44" s="30" t="s">
        <v>42</v>
      </c>
      <c r="AA44" s="28">
        <v>0.28000000000000003</v>
      </c>
      <c r="AB44" s="30" t="s">
        <v>71</v>
      </c>
      <c r="AC44" s="28">
        <v>1</v>
      </c>
      <c r="AD44" s="105"/>
      <c r="AE44" s="107"/>
      <c r="AF44" s="105"/>
      <c r="AG44" s="107"/>
      <c r="AH44" s="99"/>
      <c r="AI44" s="108"/>
      <c r="AJ44" s="87"/>
      <c r="AK44" s="180"/>
    </row>
    <row r="45" spans="1:58" ht="138" x14ac:dyDescent="0.25">
      <c r="A45" s="102"/>
      <c r="B45" s="63"/>
      <c r="C45" s="103"/>
      <c r="D45" s="103"/>
      <c r="E45" s="103"/>
      <c r="F45" s="103"/>
      <c r="G45" s="104"/>
      <c r="H45" s="82" t="s">
        <v>326</v>
      </c>
      <c r="I45" s="103"/>
      <c r="J45" s="105"/>
      <c r="K45" s="106"/>
      <c r="L45" s="105"/>
      <c r="M45" s="106"/>
      <c r="N45" s="100"/>
      <c r="O45" s="27">
        <v>4</v>
      </c>
      <c r="P45" s="84" t="s">
        <v>309</v>
      </c>
      <c r="Q45" s="27" t="s">
        <v>2</v>
      </c>
      <c r="R45" s="77" t="s">
        <v>15</v>
      </c>
      <c r="S45" s="77" t="s">
        <v>8</v>
      </c>
      <c r="T45" s="28" t="s">
        <v>291</v>
      </c>
      <c r="U45" s="77" t="s">
        <v>19</v>
      </c>
      <c r="V45" s="77" t="s">
        <v>22</v>
      </c>
      <c r="W45" s="77" t="s">
        <v>101</v>
      </c>
      <c r="X45" s="78" t="s">
        <v>310</v>
      </c>
      <c r="Y45" s="79">
        <f>IFERROR(IF(AND(Q44="Probabilidad",Q45="Probabilidad"),(AA44-(+AA44*T45)),IF(AND(Q44="Impacto",Q45="Probabilidad"),(AA43-(+AA43*T45)),IF(Q45="Impacto",AA44,""))),"")</f>
        <v>0.28000000000000003</v>
      </c>
      <c r="Z45" s="30" t="s">
        <v>42</v>
      </c>
      <c r="AA45" s="28">
        <v>0.28000000000000003</v>
      </c>
      <c r="AB45" s="30" t="s">
        <v>6</v>
      </c>
      <c r="AC45" s="28">
        <v>0.75</v>
      </c>
      <c r="AD45" s="105"/>
      <c r="AE45" s="107"/>
      <c r="AF45" s="105"/>
      <c r="AG45" s="107"/>
      <c r="AH45" s="99"/>
      <c r="AI45" s="108"/>
      <c r="AJ45" s="87"/>
      <c r="AK45" s="180"/>
    </row>
    <row r="46" spans="1:58" ht="96.6" x14ac:dyDescent="0.25">
      <c r="A46" s="102"/>
      <c r="C46" s="103"/>
      <c r="D46" s="103"/>
      <c r="E46" s="103"/>
      <c r="F46" s="103"/>
      <c r="G46" s="104"/>
      <c r="H46" s="82" t="s">
        <v>326</v>
      </c>
      <c r="I46" s="103"/>
      <c r="J46" s="105"/>
      <c r="K46" s="106"/>
      <c r="L46" s="105"/>
      <c r="M46" s="106"/>
      <c r="N46" s="100"/>
      <c r="O46" s="27">
        <v>5</v>
      </c>
      <c r="P46" s="84" t="s">
        <v>311</v>
      </c>
      <c r="Q46" s="27" t="s">
        <v>2</v>
      </c>
      <c r="R46" s="77" t="s">
        <v>15</v>
      </c>
      <c r="S46" s="77" t="s">
        <v>8</v>
      </c>
      <c r="T46" s="28" t="s">
        <v>291</v>
      </c>
      <c r="U46" s="77" t="s">
        <v>18</v>
      </c>
      <c r="V46" s="77" t="s">
        <v>22</v>
      </c>
      <c r="W46" s="77" t="s">
        <v>101</v>
      </c>
      <c r="X46" s="78" t="s">
        <v>312</v>
      </c>
      <c r="Y46" s="79">
        <f>IFERROR(IF(AND(Q45="Probabilidad",Q46="Probabilidad"),(AA45-(+AA45*T46)),IF(AND(Q45="Impacto",Q46="Probabilidad"),(AA44-(+AA44*T46)),IF(Q46="Impacto",AA45,""))),"")</f>
        <v>0.28000000000000003</v>
      </c>
      <c r="Z46" s="30" t="s">
        <v>42</v>
      </c>
      <c r="AA46" s="28">
        <v>0.28000000000000003</v>
      </c>
      <c r="AB46" s="30" t="s">
        <v>67</v>
      </c>
      <c r="AC46" s="28">
        <v>0.5625</v>
      </c>
      <c r="AD46" s="105"/>
      <c r="AE46" s="107"/>
      <c r="AF46" s="105"/>
      <c r="AG46" s="107"/>
      <c r="AH46" s="99"/>
      <c r="AI46" s="108"/>
      <c r="AJ46" s="87" t="s">
        <v>258</v>
      </c>
    </row>
    <row r="48" spans="1:58" x14ac:dyDescent="0.25">
      <c r="C48" s="63"/>
      <c r="D48" s="90" t="s">
        <v>111</v>
      </c>
      <c r="E48" s="63"/>
      <c r="F48" s="63"/>
      <c r="I48" s="63"/>
    </row>
  </sheetData>
  <sheetProtection formatCells="0" formatRows="0" insertRows="0" deleteRows="0"/>
  <dataConsolidate/>
  <mergeCells count="195">
    <mergeCell ref="AK13:AK16"/>
    <mergeCell ref="AK17:AK20"/>
    <mergeCell ref="AK21:AK27"/>
    <mergeCell ref="AK31:AK34"/>
    <mergeCell ref="AK35:AK40"/>
    <mergeCell ref="AK41:AK45"/>
    <mergeCell ref="AK9:AK12"/>
    <mergeCell ref="AK28:AK30"/>
    <mergeCell ref="A28:A30"/>
    <mergeCell ref="C28:C30"/>
    <mergeCell ref="D28:D30"/>
    <mergeCell ref="E28:E30"/>
    <mergeCell ref="F28:F30"/>
    <mergeCell ref="AI10:AI12"/>
    <mergeCell ref="AJ11:AJ12"/>
    <mergeCell ref="AH11:AH12"/>
    <mergeCell ref="AJ28:AJ30"/>
    <mergeCell ref="AI28:AI30"/>
    <mergeCell ref="AI13:AI16"/>
    <mergeCell ref="J28:J30"/>
    <mergeCell ref="K28:K30"/>
    <mergeCell ref="AD28:AD30"/>
    <mergeCell ref="AE28:AE30"/>
    <mergeCell ref="AF28:AF30"/>
    <mergeCell ref="AG11:AG12"/>
    <mergeCell ref="A9:I9"/>
    <mergeCell ref="J10:N10"/>
    <mergeCell ref="AD10:AH10"/>
    <mergeCell ref="O10:X10"/>
    <mergeCell ref="J9:AH9"/>
    <mergeCell ref="R11:X11"/>
    <mergeCell ref="A10:A12"/>
    <mergeCell ref="C10:C12"/>
    <mergeCell ref="D10:D12"/>
    <mergeCell ref="E10:E12"/>
    <mergeCell ref="Y11:Y12"/>
    <mergeCell ref="Z11:Z12"/>
    <mergeCell ref="AA11:AA12"/>
    <mergeCell ref="AB11:AB12"/>
    <mergeCell ref="AC11:AC12"/>
    <mergeCell ref="AD11:AD12"/>
    <mergeCell ref="AE11:AE12"/>
    <mergeCell ref="AG1:AI1"/>
    <mergeCell ref="AG2:AI2"/>
    <mergeCell ref="AG3:AI3"/>
    <mergeCell ref="AG4:AI4"/>
    <mergeCell ref="D6:E7"/>
    <mergeCell ref="AI9:AJ9"/>
    <mergeCell ref="A1:C4"/>
    <mergeCell ref="D1:AF4"/>
    <mergeCell ref="A6:C7"/>
    <mergeCell ref="H6:I6"/>
    <mergeCell ref="H7:I7"/>
    <mergeCell ref="F6:G6"/>
    <mergeCell ref="F7:G7"/>
    <mergeCell ref="AF11:AF12"/>
    <mergeCell ref="F10:F12"/>
    <mergeCell ref="G10:G12"/>
    <mergeCell ref="H10:H12"/>
    <mergeCell ref="I10:I12"/>
    <mergeCell ref="B10:B12"/>
    <mergeCell ref="J11:J12"/>
    <mergeCell ref="K11:K12"/>
    <mergeCell ref="L11:L12"/>
    <mergeCell ref="M11:M12"/>
    <mergeCell ref="N11:N12"/>
    <mergeCell ref="O11:O12"/>
    <mergeCell ref="P11:P12"/>
    <mergeCell ref="Q11:Q12"/>
    <mergeCell ref="N13:N16"/>
    <mergeCell ref="AD13:AD16"/>
    <mergeCell ref="AE13:AE16"/>
    <mergeCell ref="AF13:AF16"/>
    <mergeCell ref="AG13:AG16"/>
    <mergeCell ref="AH13:AH16"/>
    <mergeCell ref="G28:G30"/>
    <mergeCell ref="I28:I30"/>
    <mergeCell ref="A13:A16"/>
    <mergeCell ref="B13:B16"/>
    <mergeCell ref="C13:C16"/>
    <mergeCell ref="D13:D16"/>
    <mergeCell ref="E13:E16"/>
    <mergeCell ref="F13:F16"/>
    <mergeCell ref="G13:G16"/>
    <mergeCell ref="I13:I16"/>
    <mergeCell ref="AG28:AG30"/>
    <mergeCell ref="AH28:AH30"/>
    <mergeCell ref="L28:L30"/>
    <mergeCell ref="M28:M30"/>
    <mergeCell ref="N28:N30"/>
    <mergeCell ref="B28:B30"/>
    <mergeCell ref="AJ13:AJ16"/>
    <mergeCell ref="A17:A20"/>
    <mergeCell ref="B17:B20"/>
    <mergeCell ref="C17:C20"/>
    <mergeCell ref="D17:D20"/>
    <mergeCell ref="E17:E20"/>
    <mergeCell ref="F17:F20"/>
    <mergeCell ref="G17:G20"/>
    <mergeCell ref="I17:I20"/>
    <mergeCell ref="J17:J20"/>
    <mergeCell ref="K17:K20"/>
    <mergeCell ref="L17:L20"/>
    <mergeCell ref="M17:M20"/>
    <mergeCell ref="N17:N20"/>
    <mergeCell ref="AD17:AD20"/>
    <mergeCell ref="AE17:AE20"/>
    <mergeCell ref="AF17:AF20"/>
    <mergeCell ref="AG17:AG20"/>
    <mergeCell ref="AH17:AH20"/>
    <mergeCell ref="J13:J16"/>
    <mergeCell ref="AI17:AI20"/>
    <mergeCell ref="K13:K16"/>
    <mergeCell ref="L13:L16"/>
    <mergeCell ref="M13:M16"/>
    <mergeCell ref="AI31:AI34"/>
    <mergeCell ref="AJ17:AJ20"/>
    <mergeCell ref="A21:A27"/>
    <mergeCell ref="B21:B27"/>
    <mergeCell ref="C21:C27"/>
    <mergeCell ref="D21:D27"/>
    <mergeCell ref="E21:E27"/>
    <mergeCell ref="F21:F27"/>
    <mergeCell ref="G21:G27"/>
    <mergeCell ref="I21:I27"/>
    <mergeCell ref="J21:J27"/>
    <mergeCell ref="K21:K27"/>
    <mergeCell ref="L21:L27"/>
    <mergeCell ref="M21:M27"/>
    <mergeCell ref="N21:N27"/>
    <mergeCell ref="AD21:AD27"/>
    <mergeCell ref="AE21:AE27"/>
    <mergeCell ref="AF21:AF27"/>
    <mergeCell ref="AG21:AG27"/>
    <mergeCell ref="AH21:AH27"/>
    <mergeCell ref="AI21:AI27"/>
    <mergeCell ref="AI35:AI40"/>
    <mergeCell ref="AJ21:AJ27"/>
    <mergeCell ref="A31:A34"/>
    <mergeCell ref="B31:B34"/>
    <mergeCell ref="C31:C34"/>
    <mergeCell ref="D31:D34"/>
    <mergeCell ref="E31:E34"/>
    <mergeCell ref="F31:F34"/>
    <mergeCell ref="G31:G34"/>
    <mergeCell ref="I31:I34"/>
    <mergeCell ref="J31:J34"/>
    <mergeCell ref="K31:K34"/>
    <mergeCell ref="L31:L34"/>
    <mergeCell ref="M31:M34"/>
    <mergeCell ref="N31:N34"/>
    <mergeCell ref="AD31:AD34"/>
    <mergeCell ref="AE31:AE34"/>
    <mergeCell ref="AF31:AF34"/>
    <mergeCell ref="AG31:AG34"/>
    <mergeCell ref="AH31:AH34"/>
    <mergeCell ref="K35:K40"/>
    <mergeCell ref="L35:L40"/>
    <mergeCell ref="M35:M40"/>
    <mergeCell ref="N35:N40"/>
    <mergeCell ref="AG35:AG40"/>
    <mergeCell ref="AH35:AH40"/>
    <mergeCell ref="A35:A40"/>
    <mergeCell ref="B35:B40"/>
    <mergeCell ref="C35:C40"/>
    <mergeCell ref="D35:D40"/>
    <mergeCell ref="E35:E40"/>
    <mergeCell ref="F35:F40"/>
    <mergeCell ref="G35:G40"/>
    <mergeCell ref="I35:I40"/>
    <mergeCell ref="J35:J40"/>
    <mergeCell ref="AJ35:AJ40"/>
    <mergeCell ref="AJ31:AJ34"/>
    <mergeCell ref="AH41:AH46"/>
    <mergeCell ref="N41:N46"/>
    <mergeCell ref="A41:A46"/>
    <mergeCell ref="C41:C46"/>
    <mergeCell ref="D41:D46"/>
    <mergeCell ref="E41:E46"/>
    <mergeCell ref="G41:G46"/>
    <mergeCell ref="I41:I46"/>
    <mergeCell ref="J41:J46"/>
    <mergeCell ref="K41:K46"/>
    <mergeCell ref="L41:L46"/>
    <mergeCell ref="AD41:AD46"/>
    <mergeCell ref="AE41:AE46"/>
    <mergeCell ref="AF41:AF46"/>
    <mergeCell ref="AG41:AG46"/>
    <mergeCell ref="AI41:AI46"/>
    <mergeCell ref="F41:F46"/>
    <mergeCell ref="M41:M46"/>
    <mergeCell ref="B41:B43"/>
    <mergeCell ref="AD35:AD40"/>
    <mergeCell ref="AE35:AE40"/>
    <mergeCell ref="AF35:AF40"/>
  </mergeCells>
  <phoneticPr fontId="44" type="noConversion"/>
  <conditionalFormatting sqref="J13">
    <cfRule type="cellIs" dxfId="205" priority="362" operator="equal">
      <formula>"Media"</formula>
    </cfRule>
    <cfRule type="cellIs" dxfId="204" priority="361" operator="equal">
      <formula>"Alta"</formula>
    </cfRule>
    <cfRule type="cellIs" dxfId="203" priority="360" operator="equal">
      <formula>"Muy Alta"</formula>
    </cfRule>
    <cfRule type="cellIs" dxfId="202" priority="363" operator="equal">
      <formula>"Baja"</formula>
    </cfRule>
    <cfRule type="cellIs" dxfId="201" priority="364" operator="equal">
      <formula>"Muy Baja"</formula>
    </cfRule>
  </conditionalFormatting>
  <conditionalFormatting sqref="J17">
    <cfRule type="cellIs" dxfId="200" priority="325" operator="equal">
      <formula>"Baja"</formula>
    </cfRule>
    <cfRule type="cellIs" dxfId="199" priority="326" operator="equal">
      <formula>"Muy Baja"</formula>
    </cfRule>
    <cfRule type="cellIs" dxfId="198" priority="324" operator="equal">
      <formula>"Media"</formula>
    </cfRule>
    <cfRule type="cellIs" dxfId="197" priority="323" operator="equal">
      <formula>"Alta"</formula>
    </cfRule>
    <cfRule type="cellIs" dxfId="196" priority="322" operator="equal">
      <formula>"Muy Alta"</formula>
    </cfRule>
  </conditionalFormatting>
  <conditionalFormatting sqref="J21">
    <cfRule type="cellIs" dxfId="195" priority="37" operator="equal">
      <formula>"Baja"</formula>
    </cfRule>
    <cfRule type="cellIs" dxfId="194" priority="36" operator="equal">
      <formula>"Media"</formula>
    </cfRule>
    <cfRule type="cellIs" dxfId="193" priority="35" operator="equal">
      <formula>"Alta"</formula>
    </cfRule>
    <cfRule type="cellIs" dxfId="192" priority="38" operator="equal">
      <formula>"Muy Baja"</formula>
    </cfRule>
    <cfRule type="cellIs" dxfId="191" priority="34" operator="equal">
      <formula>"Muy Alta"</formula>
    </cfRule>
  </conditionalFormatting>
  <conditionalFormatting sqref="J28:J29">
    <cfRule type="cellIs" dxfId="190" priority="248" operator="equal">
      <formula>"Media"</formula>
    </cfRule>
    <cfRule type="cellIs" dxfId="189" priority="247" operator="equal">
      <formula>"Alta"</formula>
    </cfRule>
    <cfRule type="cellIs" dxfId="188" priority="246" operator="equal">
      <formula>"Muy Alta"</formula>
    </cfRule>
    <cfRule type="cellIs" dxfId="187" priority="249" operator="equal">
      <formula>"Baja"</formula>
    </cfRule>
    <cfRule type="cellIs" dxfId="186" priority="250" operator="equal">
      <formula>"Muy Baja"</formula>
    </cfRule>
  </conditionalFormatting>
  <conditionalFormatting sqref="J31">
    <cfRule type="cellIs" dxfId="185" priority="208" operator="equal">
      <formula>"Muy Alta"</formula>
    </cfRule>
    <cfRule type="cellIs" dxfId="184" priority="209" operator="equal">
      <formula>"Alta"</formula>
    </cfRule>
    <cfRule type="cellIs" dxfId="183" priority="210" operator="equal">
      <formula>"Media"</formula>
    </cfRule>
    <cfRule type="cellIs" dxfId="182" priority="211" operator="equal">
      <formula>"Baja"</formula>
    </cfRule>
    <cfRule type="cellIs" dxfId="181" priority="212" operator="equal">
      <formula>"Muy Baja"</formula>
    </cfRule>
  </conditionalFormatting>
  <conditionalFormatting sqref="J35:J36">
    <cfRule type="cellIs" dxfId="180" priority="173" operator="equal">
      <formula>"Baja"</formula>
    </cfRule>
    <cfRule type="cellIs" dxfId="179" priority="170" operator="equal">
      <formula>"Muy Alta"</formula>
    </cfRule>
    <cfRule type="cellIs" dxfId="178" priority="171" operator="equal">
      <formula>"Alta"</formula>
    </cfRule>
    <cfRule type="cellIs" dxfId="177" priority="172" operator="equal">
      <formula>"Media"</formula>
    </cfRule>
    <cfRule type="cellIs" dxfId="176" priority="174" operator="equal">
      <formula>"Muy Baja"</formula>
    </cfRule>
  </conditionalFormatting>
  <conditionalFormatting sqref="J41">
    <cfRule type="cellIs" dxfId="175" priority="102" operator="equal">
      <formula>"Muy Baja"</formula>
    </cfRule>
    <cfRule type="cellIs" dxfId="174" priority="98" operator="equal">
      <formula>"Muy Alta"</formula>
    </cfRule>
    <cfRule type="cellIs" dxfId="173" priority="99" operator="equal">
      <formula>"Alta"</formula>
    </cfRule>
    <cfRule type="cellIs" dxfId="172" priority="100" operator="equal">
      <formula>"Media"</formula>
    </cfRule>
    <cfRule type="cellIs" dxfId="171" priority="101" operator="equal">
      <formula>"Baja"</formula>
    </cfRule>
  </conditionalFormatting>
  <conditionalFormatting sqref="L13">
    <cfRule type="cellIs" dxfId="170" priority="356" operator="equal">
      <formula>"Mayor"</formula>
    </cfRule>
    <cfRule type="cellIs" dxfId="169" priority="355" operator="equal">
      <formula>"Catastrófico"</formula>
    </cfRule>
    <cfRule type="cellIs" dxfId="168" priority="357" operator="equal">
      <formula>"Moderado"</formula>
    </cfRule>
    <cfRule type="cellIs" dxfId="167" priority="358" operator="equal">
      <formula>"Menor"</formula>
    </cfRule>
    <cfRule type="cellIs" dxfId="166" priority="359" operator="equal">
      <formula>"Leve"</formula>
    </cfRule>
  </conditionalFormatting>
  <conditionalFormatting sqref="L17">
    <cfRule type="cellIs" dxfId="165" priority="319" operator="equal">
      <formula>"Moderado"</formula>
    </cfRule>
    <cfRule type="cellIs" dxfId="164" priority="320" operator="equal">
      <formula>"Menor"</formula>
    </cfRule>
    <cfRule type="cellIs" dxfId="163" priority="318" operator="equal">
      <formula>"Mayor"</formula>
    </cfRule>
    <cfRule type="cellIs" dxfId="162" priority="317" operator="equal">
      <formula>"Catastrófico"</formula>
    </cfRule>
    <cfRule type="cellIs" dxfId="161" priority="321" operator="equal">
      <formula>"Leve"</formula>
    </cfRule>
  </conditionalFormatting>
  <conditionalFormatting sqref="L21">
    <cfRule type="cellIs" dxfId="160" priority="31" operator="equal">
      <formula>"Moderado"</formula>
    </cfRule>
    <cfRule type="cellIs" dxfId="159" priority="29" operator="equal">
      <formula>"Catastrófico"</formula>
    </cfRule>
    <cfRule type="cellIs" dxfId="158" priority="32" operator="equal">
      <formula>"Menor"</formula>
    </cfRule>
    <cfRule type="cellIs" dxfId="157" priority="33" operator="equal">
      <formula>"Leve"</formula>
    </cfRule>
    <cfRule type="cellIs" dxfId="156" priority="30" operator="equal">
      <formula>"Mayor"</formula>
    </cfRule>
  </conditionalFormatting>
  <conditionalFormatting sqref="L28:L29">
    <cfRule type="cellIs" dxfId="155" priority="241" operator="equal">
      <formula>"Catastrófico"</formula>
    </cfRule>
    <cfRule type="cellIs" dxfId="154" priority="242" operator="equal">
      <formula>"Mayor"</formula>
    </cfRule>
    <cfRule type="cellIs" dxfId="153" priority="243" operator="equal">
      <formula>"Moderado"</formula>
    </cfRule>
    <cfRule type="cellIs" dxfId="152" priority="244" operator="equal">
      <formula>"Menor"</formula>
    </cfRule>
    <cfRule type="cellIs" dxfId="151" priority="245" operator="equal">
      <formula>"Leve"</formula>
    </cfRule>
  </conditionalFormatting>
  <conditionalFormatting sqref="L31">
    <cfRule type="cellIs" dxfId="150" priority="203" operator="equal">
      <formula>"Catastrófico"</formula>
    </cfRule>
    <cfRule type="cellIs" dxfId="149" priority="206" operator="equal">
      <formula>"Menor"</formula>
    </cfRule>
    <cfRule type="cellIs" dxfId="148" priority="207" operator="equal">
      <formula>"Leve"</formula>
    </cfRule>
    <cfRule type="cellIs" dxfId="147" priority="204" operator="equal">
      <formula>"Mayor"</formula>
    </cfRule>
    <cfRule type="cellIs" dxfId="146" priority="205" operator="equal">
      <formula>"Moderado"</formula>
    </cfRule>
  </conditionalFormatting>
  <conditionalFormatting sqref="L35:L36">
    <cfRule type="cellIs" dxfId="145" priority="168" operator="equal">
      <formula>"Menor"</formula>
    </cfRule>
    <cfRule type="cellIs" dxfId="144" priority="167" operator="equal">
      <formula>"Moderado"</formula>
    </cfRule>
    <cfRule type="cellIs" dxfId="143" priority="165" operator="equal">
      <formula>"Catastrófico"</formula>
    </cfRule>
    <cfRule type="cellIs" dxfId="142" priority="169" operator="equal">
      <formula>"Leve"</formula>
    </cfRule>
    <cfRule type="cellIs" dxfId="141" priority="166" operator="equal">
      <formula>"Mayor"</formula>
    </cfRule>
  </conditionalFormatting>
  <conditionalFormatting sqref="L41">
    <cfRule type="cellIs" dxfId="140" priority="93" operator="equal">
      <formula>"Catastrófico"</formula>
    </cfRule>
    <cfRule type="cellIs" dxfId="139" priority="94" operator="equal">
      <formula>"Mayor"</formula>
    </cfRule>
    <cfRule type="cellIs" dxfId="138" priority="95" operator="equal">
      <formula>"Moderado"</formula>
    </cfRule>
    <cfRule type="cellIs" dxfId="137" priority="97" operator="equal">
      <formula>"Leve"</formula>
    </cfRule>
    <cfRule type="cellIs" dxfId="136" priority="96" operator="equal">
      <formula>"Menor"</formula>
    </cfRule>
  </conditionalFormatting>
  <conditionalFormatting sqref="N13">
    <cfRule type="cellIs" dxfId="135" priority="351" operator="equal">
      <formula>"Extremo"</formula>
    </cfRule>
    <cfRule type="cellIs" dxfId="134" priority="352" operator="equal">
      <formula>"Alto"</formula>
    </cfRule>
    <cfRule type="cellIs" dxfId="133" priority="353" operator="equal">
      <formula>"Moderado"</formula>
    </cfRule>
    <cfRule type="cellIs" dxfId="132" priority="354" operator="equal">
      <formula>"Bajo"</formula>
    </cfRule>
  </conditionalFormatting>
  <conditionalFormatting sqref="N17">
    <cfRule type="cellIs" dxfId="131" priority="313" operator="equal">
      <formula>"Extremo"</formula>
    </cfRule>
    <cfRule type="cellIs" dxfId="130" priority="314" operator="equal">
      <formula>"Alto"</formula>
    </cfRule>
    <cfRule type="cellIs" dxfId="129" priority="315" operator="equal">
      <formula>"Moderado"</formula>
    </cfRule>
    <cfRule type="cellIs" dxfId="128" priority="316" operator="equal">
      <formula>"Bajo"</formula>
    </cfRule>
  </conditionalFormatting>
  <conditionalFormatting sqref="N21">
    <cfRule type="cellIs" dxfId="127" priority="27" operator="equal">
      <formula>"Moderado"</formula>
    </cfRule>
    <cfRule type="cellIs" dxfId="126" priority="28" operator="equal">
      <formula>"Bajo"</formula>
    </cfRule>
    <cfRule type="cellIs" dxfId="125" priority="26" operator="equal">
      <formula>"Alto"</formula>
    </cfRule>
    <cfRule type="cellIs" dxfId="124" priority="25" operator="equal">
      <formula>"Extremo"</formula>
    </cfRule>
  </conditionalFormatting>
  <conditionalFormatting sqref="N28:N29">
    <cfRule type="cellIs" dxfId="123" priority="240" operator="equal">
      <formula>"Bajo"</formula>
    </cfRule>
    <cfRule type="cellIs" dxfId="122" priority="237" operator="equal">
      <formula>"Extremo"</formula>
    </cfRule>
    <cfRule type="cellIs" dxfId="121" priority="238" operator="equal">
      <formula>"Alto"</formula>
    </cfRule>
    <cfRule type="cellIs" dxfId="120" priority="239" operator="equal">
      <formula>"Moderado"</formula>
    </cfRule>
  </conditionalFormatting>
  <conditionalFormatting sqref="N31">
    <cfRule type="cellIs" dxfId="119" priority="202" operator="equal">
      <formula>"Bajo"</formula>
    </cfRule>
    <cfRule type="cellIs" dxfId="118" priority="201" operator="equal">
      <formula>"Moderado"</formula>
    </cfRule>
    <cfRule type="cellIs" dxfId="117" priority="200" operator="equal">
      <formula>"Alto"</formula>
    </cfRule>
    <cfRule type="cellIs" dxfId="116" priority="199" operator="equal">
      <formula>"Extremo"</formula>
    </cfRule>
  </conditionalFormatting>
  <conditionalFormatting sqref="N35:N36">
    <cfRule type="cellIs" dxfId="115" priority="164" operator="equal">
      <formula>"Bajo"</formula>
    </cfRule>
    <cfRule type="cellIs" dxfId="114" priority="161" operator="equal">
      <formula>"Extremo"</formula>
    </cfRule>
    <cfRule type="cellIs" dxfId="113" priority="162" operator="equal">
      <formula>"Alto"</formula>
    </cfRule>
    <cfRule type="cellIs" dxfId="112" priority="163" operator="equal">
      <formula>"Moderado"</formula>
    </cfRule>
  </conditionalFormatting>
  <conditionalFormatting sqref="N41">
    <cfRule type="cellIs" dxfId="111" priority="103" operator="equal">
      <formula>"Extremo"</formula>
    </cfRule>
    <cfRule type="cellIs" dxfId="110" priority="106" operator="equal">
      <formula>"Bajo"</formula>
    </cfRule>
    <cfRule type="cellIs" dxfId="109" priority="105" operator="equal">
      <formula>"Moderado"</formula>
    </cfRule>
    <cfRule type="cellIs" dxfId="108" priority="104" operator="equal">
      <formula>"Alto"</formula>
    </cfRule>
  </conditionalFormatting>
  <conditionalFormatting sqref="Z13:Z46">
    <cfRule type="cellIs" dxfId="107" priority="9" operator="equal">
      <formula>"Baja"</formula>
    </cfRule>
    <cfRule type="cellIs" dxfId="106" priority="7" operator="equal">
      <formula>"Alta"</formula>
    </cfRule>
    <cfRule type="cellIs" dxfId="105" priority="10" operator="equal">
      <formula>"Muy Baja"</formula>
    </cfRule>
    <cfRule type="cellIs" dxfId="104" priority="8" operator="equal">
      <formula>"Media"</formula>
    </cfRule>
    <cfRule type="cellIs" dxfId="103" priority="6" operator="equal">
      <formula>"Muy Alta"</formula>
    </cfRule>
  </conditionalFormatting>
  <conditionalFormatting sqref="AB13:AB46">
    <cfRule type="cellIs" dxfId="102" priority="1" operator="equal">
      <formula>"Catastrófico"</formula>
    </cfRule>
    <cfRule type="cellIs" dxfId="101" priority="2" operator="equal">
      <formula>"Mayor"</formula>
    </cfRule>
    <cfRule type="cellIs" dxfId="100" priority="5" operator="equal">
      <formula>"Leve"</formula>
    </cfRule>
    <cfRule type="cellIs" dxfId="99" priority="4" operator="equal">
      <formula>"Menor"</formula>
    </cfRule>
    <cfRule type="cellIs" dxfId="98" priority="3" operator="equal">
      <formula>"Moderado"</formula>
    </cfRule>
  </conditionalFormatting>
  <conditionalFormatting sqref="AD13">
    <cfRule type="cellIs" dxfId="97" priority="338" operator="equal">
      <formula>"Media"</formula>
    </cfRule>
    <cfRule type="cellIs" dxfId="96" priority="337" operator="equal">
      <formula>"Alta"</formula>
    </cfRule>
    <cfRule type="cellIs" dxfId="95" priority="336" operator="equal">
      <formula>"Muy Alta"</formula>
    </cfRule>
    <cfRule type="cellIs" dxfId="94" priority="339" operator="equal">
      <formula>"Baja"</formula>
    </cfRule>
    <cfRule type="cellIs" dxfId="93" priority="340" operator="equal">
      <formula>"Muy Baja"</formula>
    </cfRule>
  </conditionalFormatting>
  <conditionalFormatting sqref="AD17">
    <cfRule type="cellIs" dxfId="92" priority="302" operator="equal">
      <formula>"Muy Baja"</formula>
    </cfRule>
    <cfRule type="cellIs" dxfId="91" priority="298" operator="equal">
      <formula>"Muy Alta"</formula>
    </cfRule>
    <cfRule type="cellIs" dxfId="90" priority="299" operator="equal">
      <formula>"Alta"</formula>
    </cfRule>
    <cfRule type="cellIs" dxfId="89" priority="300" operator="equal">
      <formula>"Media"</formula>
    </cfRule>
    <cfRule type="cellIs" dxfId="88" priority="301" operator="equal">
      <formula>"Baja"</formula>
    </cfRule>
  </conditionalFormatting>
  <conditionalFormatting sqref="AD21">
    <cfRule type="cellIs" dxfId="87" priority="24" operator="equal">
      <formula>"Muy Baja"</formula>
    </cfRule>
    <cfRule type="cellIs" dxfId="86" priority="23" operator="equal">
      <formula>"Baja"</formula>
    </cfRule>
    <cfRule type="cellIs" dxfId="85" priority="21" operator="equal">
      <formula>"Alta"</formula>
    </cfRule>
    <cfRule type="cellIs" dxfId="84" priority="20" operator="equal">
      <formula>"Muy Alta"</formula>
    </cfRule>
    <cfRule type="cellIs" dxfId="83" priority="22" operator="equal">
      <formula>"Media"</formula>
    </cfRule>
  </conditionalFormatting>
  <conditionalFormatting sqref="AD28:AD29">
    <cfRule type="cellIs" dxfId="82" priority="233" operator="equal">
      <formula>"Alta"</formula>
    </cfRule>
    <cfRule type="cellIs" dxfId="81" priority="234" operator="equal">
      <formula>"Media"</formula>
    </cfRule>
    <cfRule type="cellIs" dxfId="80" priority="235" operator="equal">
      <formula>"Baja"</formula>
    </cfRule>
    <cfRule type="cellIs" dxfId="79" priority="236" operator="equal">
      <formula>"Muy Baja"</formula>
    </cfRule>
    <cfRule type="cellIs" dxfId="78" priority="232" operator="equal">
      <formula>"Muy Alta"</formula>
    </cfRule>
  </conditionalFormatting>
  <conditionalFormatting sqref="AD31">
    <cfRule type="cellIs" dxfId="77" priority="195" operator="equal">
      <formula>"Alta"</formula>
    </cfRule>
    <cfRule type="cellIs" dxfId="76" priority="196" operator="equal">
      <formula>"Media"</formula>
    </cfRule>
    <cfRule type="cellIs" dxfId="75" priority="197" operator="equal">
      <formula>"Baja"</formula>
    </cfRule>
    <cfRule type="cellIs" dxfId="74" priority="198" operator="equal">
      <formula>"Muy Baja"</formula>
    </cfRule>
    <cfRule type="cellIs" dxfId="73" priority="194" operator="equal">
      <formula>"Muy Alta"</formula>
    </cfRule>
  </conditionalFormatting>
  <conditionalFormatting sqref="AD35:AD36">
    <cfRule type="cellIs" dxfId="72" priority="142" operator="equal">
      <formula>"Muy Alta"</formula>
    </cfRule>
    <cfRule type="cellIs" dxfId="71" priority="143" operator="equal">
      <formula>"Alta"</formula>
    </cfRule>
    <cfRule type="cellIs" dxfId="70" priority="146" operator="equal">
      <formula>"Muy Baja"</formula>
    </cfRule>
    <cfRule type="cellIs" dxfId="69" priority="144" operator="equal">
      <formula>"Media"</formula>
    </cfRule>
    <cfRule type="cellIs" dxfId="68" priority="145" operator="equal">
      <formula>"Baja"</formula>
    </cfRule>
  </conditionalFormatting>
  <conditionalFormatting sqref="AD41">
    <cfRule type="cellIs" dxfId="67" priority="90" operator="equal">
      <formula>"Media"</formula>
    </cfRule>
    <cfRule type="cellIs" dxfId="66" priority="91" operator="equal">
      <formula>"Baja"</formula>
    </cfRule>
    <cfRule type="cellIs" dxfId="65" priority="92" operator="equal">
      <formula>"Muy Baja"</formula>
    </cfRule>
    <cfRule type="cellIs" dxfId="64" priority="88" operator="equal">
      <formula>"Muy Alta"</formula>
    </cfRule>
    <cfRule type="cellIs" dxfId="63" priority="89" operator="equal">
      <formula>"Alta"</formula>
    </cfRule>
  </conditionalFormatting>
  <conditionalFormatting sqref="AF13">
    <cfRule type="cellIs" dxfId="62" priority="334" operator="equal">
      <formula>"Menor"</formula>
    </cfRule>
    <cfRule type="cellIs" dxfId="61" priority="331" operator="equal">
      <formula>"Catastrófico"</formula>
    </cfRule>
    <cfRule type="cellIs" dxfId="60" priority="332" operator="equal">
      <formula>"Mayor"</formula>
    </cfRule>
    <cfRule type="cellIs" dxfId="59" priority="333" operator="equal">
      <formula>"Moderado"</formula>
    </cfRule>
    <cfRule type="cellIs" dxfId="58" priority="335" operator="equal">
      <formula>"Leve"</formula>
    </cfRule>
  </conditionalFormatting>
  <conditionalFormatting sqref="AF17">
    <cfRule type="cellIs" dxfId="57" priority="295" operator="equal">
      <formula>"Moderado"</formula>
    </cfRule>
    <cfRule type="cellIs" dxfId="56" priority="296" operator="equal">
      <formula>"Menor"</formula>
    </cfRule>
    <cfRule type="cellIs" dxfId="55" priority="297" operator="equal">
      <formula>"Leve"</formula>
    </cfRule>
    <cfRule type="cellIs" dxfId="54" priority="293" operator="equal">
      <formula>"Catastrófico"</formula>
    </cfRule>
    <cfRule type="cellIs" dxfId="53" priority="294" operator="equal">
      <formula>"Mayor"</formula>
    </cfRule>
  </conditionalFormatting>
  <conditionalFormatting sqref="AF21">
    <cfRule type="cellIs" dxfId="52" priority="15" operator="equal">
      <formula>"Catastrófico"</formula>
    </cfRule>
    <cfRule type="cellIs" dxfId="51" priority="16" operator="equal">
      <formula>"Mayor"</formula>
    </cfRule>
    <cfRule type="cellIs" dxfId="50" priority="17" operator="equal">
      <formula>"Moderado"</formula>
    </cfRule>
    <cfRule type="cellIs" dxfId="49" priority="18" operator="equal">
      <formula>"Menor"</formula>
    </cfRule>
    <cfRule type="cellIs" dxfId="48" priority="19" operator="equal">
      <formula>"Leve"</formula>
    </cfRule>
  </conditionalFormatting>
  <conditionalFormatting sqref="AF28:AF29">
    <cfRule type="cellIs" dxfId="47" priority="230" operator="equal">
      <formula>"Menor"</formula>
    </cfRule>
    <cfRule type="cellIs" dxfId="46" priority="231" operator="equal">
      <formula>"Leve"</formula>
    </cfRule>
    <cfRule type="cellIs" dxfId="45" priority="227" operator="equal">
      <formula>"Catastrófico"</formula>
    </cfRule>
    <cfRule type="cellIs" dxfId="44" priority="228" operator="equal">
      <formula>"Mayor"</formula>
    </cfRule>
    <cfRule type="cellIs" dxfId="43" priority="229" operator="equal">
      <formula>"Moderado"</formula>
    </cfRule>
  </conditionalFormatting>
  <conditionalFormatting sqref="AF31">
    <cfRule type="cellIs" dxfId="42" priority="191" operator="equal">
      <formula>"Moderado"</formula>
    </cfRule>
    <cfRule type="cellIs" dxfId="41" priority="190" operator="equal">
      <formula>"Mayor"</formula>
    </cfRule>
    <cfRule type="cellIs" dxfId="40" priority="189" operator="equal">
      <formula>"Catastrófico"</formula>
    </cfRule>
    <cfRule type="cellIs" dxfId="39" priority="193" operator="equal">
      <formula>"Leve"</formula>
    </cfRule>
    <cfRule type="cellIs" dxfId="38" priority="192" operator="equal">
      <formula>"Menor"</formula>
    </cfRule>
  </conditionalFormatting>
  <conditionalFormatting sqref="AF35:AF36">
    <cfRule type="cellIs" dxfId="37" priority="140" operator="equal">
      <formula>"Menor"</formula>
    </cfRule>
    <cfRule type="cellIs" dxfId="36" priority="141" operator="equal">
      <formula>"Leve"</formula>
    </cfRule>
    <cfRule type="cellIs" dxfId="35" priority="139" operator="equal">
      <formula>"Moderado"</formula>
    </cfRule>
    <cfRule type="cellIs" dxfId="34" priority="138" operator="equal">
      <formula>"Mayor"</formula>
    </cfRule>
    <cfRule type="cellIs" dxfId="33" priority="137" operator="equal">
      <formula>"Catastrófico"</formula>
    </cfRule>
  </conditionalFormatting>
  <conditionalFormatting sqref="AF41">
    <cfRule type="cellIs" dxfId="32" priority="83" operator="equal">
      <formula>"Catastrófico"</formula>
    </cfRule>
    <cfRule type="cellIs" dxfId="31" priority="87" operator="equal">
      <formula>"Leve"</formula>
    </cfRule>
    <cfRule type="cellIs" dxfId="30" priority="85" operator="equal">
      <formula>"Moderado"</formula>
    </cfRule>
    <cfRule type="cellIs" dxfId="29" priority="86" operator="equal">
      <formula>"Menor"</formula>
    </cfRule>
    <cfRule type="cellIs" dxfId="28" priority="84" operator="equal">
      <formula>"Mayor"</formula>
    </cfRule>
  </conditionalFormatting>
  <conditionalFormatting sqref="AH13">
    <cfRule type="cellIs" dxfId="27" priority="327" operator="equal">
      <formula>"Extremo"</formula>
    </cfRule>
    <cfRule type="cellIs" dxfId="26" priority="329" operator="equal">
      <formula>"Moderado"</formula>
    </cfRule>
    <cfRule type="cellIs" dxfId="25" priority="330" operator="equal">
      <formula>"Bajo"</formula>
    </cfRule>
    <cfRule type="cellIs" dxfId="24" priority="328" operator="equal">
      <formula>"Alto"</formula>
    </cfRule>
  </conditionalFormatting>
  <conditionalFormatting sqref="AH17">
    <cfRule type="cellIs" dxfId="23" priority="292" operator="equal">
      <formula>"Bajo"</formula>
    </cfRule>
    <cfRule type="cellIs" dxfId="22" priority="289" operator="equal">
      <formula>"Extremo"</formula>
    </cfRule>
    <cfRule type="cellIs" dxfId="21" priority="290" operator="equal">
      <formula>"Alto"</formula>
    </cfRule>
    <cfRule type="cellIs" dxfId="20" priority="291" operator="equal">
      <formula>"Moderado"</formula>
    </cfRule>
  </conditionalFormatting>
  <conditionalFormatting sqref="AH21">
    <cfRule type="cellIs" dxfId="19" priority="14" operator="equal">
      <formula>"Bajo"</formula>
    </cfRule>
    <cfRule type="cellIs" dxfId="18" priority="13" operator="equal">
      <formula>"Moderado"</formula>
    </cfRule>
    <cfRule type="cellIs" dxfId="17" priority="12" operator="equal">
      <formula>"Alto"</formula>
    </cfRule>
    <cfRule type="cellIs" dxfId="16" priority="11" operator="equal">
      <formula>"Extremo"</formula>
    </cfRule>
  </conditionalFormatting>
  <conditionalFormatting sqref="AH28:AH29">
    <cfRule type="cellIs" dxfId="15" priority="225" operator="equal">
      <formula>"Moderado"</formula>
    </cfRule>
    <cfRule type="cellIs" dxfId="14" priority="224" operator="equal">
      <formula>"Alto"</formula>
    </cfRule>
    <cfRule type="cellIs" dxfId="13" priority="223" operator="equal">
      <formula>"Extremo"</formula>
    </cfRule>
    <cfRule type="cellIs" dxfId="12" priority="226" operator="equal">
      <formula>"Bajo"</formula>
    </cfRule>
  </conditionalFormatting>
  <conditionalFormatting sqref="AH31">
    <cfRule type="cellIs" dxfId="11" priority="186" operator="equal">
      <formula>"Alto"</formula>
    </cfRule>
    <cfRule type="cellIs" dxfId="10" priority="185" operator="equal">
      <formula>"Extremo"</formula>
    </cfRule>
    <cfRule type="cellIs" dxfId="9" priority="187" operator="equal">
      <formula>"Moderado"</formula>
    </cfRule>
    <cfRule type="cellIs" dxfId="8" priority="188" operator="equal">
      <formula>"Bajo"</formula>
    </cfRule>
  </conditionalFormatting>
  <conditionalFormatting sqref="AH35:AH36">
    <cfRule type="cellIs" dxfId="7" priority="147" operator="equal">
      <formula>"Extremo"</formula>
    </cfRule>
    <cfRule type="cellIs" dxfId="6" priority="148" operator="equal">
      <formula>"Alto"</formula>
    </cfRule>
    <cfRule type="cellIs" dxfId="5" priority="150" operator="equal">
      <formula>"Bajo"</formula>
    </cfRule>
    <cfRule type="cellIs" dxfId="4" priority="149" operator="equal">
      <formula>"Moderado"</formula>
    </cfRule>
  </conditionalFormatting>
  <conditionalFormatting sqref="AH41">
    <cfRule type="cellIs" dxfId="3" priority="82" operator="equal">
      <formula>"Bajo"</formula>
    </cfRule>
    <cfRule type="cellIs" dxfId="2" priority="81" operator="equal">
      <formula>"Moderado"</formula>
    </cfRule>
    <cfRule type="cellIs" dxfId="1" priority="80" operator="equal">
      <formula>"Alto"</formula>
    </cfRule>
    <cfRule type="cellIs" dxfId="0" priority="79" operator="equal">
      <formula>"Extremo"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FF30BA0-7D99-4D7E-9558-9BB60EEFF9A3}">
          <x14:formula1>
            <xm:f>'Opciones Tratamiento'!$B$22:$B$35</xm:f>
          </x14:formula1>
          <xm:sqref>D6:E7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40" zoomScaleNormal="40" workbookViewId="0">
      <selection activeCell="AR41" sqref="AR41"/>
    </sheetView>
  </sheetViews>
  <sheetFormatPr baseColWidth="10" defaultRowHeight="14.4" x14ac:dyDescent="0.3"/>
  <cols>
    <col min="2" max="39" width="5.6640625" customWidth="1"/>
    <col min="41" max="46" width="5.6640625" customWidth="1"/>
  </cols>
  <sheetData>
    <row r="1" spans="1:99" x14ac:dyDescent="0.3">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row>
    <row r="2" spans="1:99" ht="18" customHeight="1" x14ac:dyDescent="0.3">
      <c r="A2" s="8"/>
      <c r="B2" s="187"/>
      <c r="C2" s="187"/>
      <c r="D2" s="187"/>
      <c r="E2" s="187"/>
      <c r="F2" s="187"/>
      <c r="G2" s="187"/>
      <c r="H2" s="187"/>
      <c r="I2" s="187"/>
      <c r="J2" s="224" t="s">
        <v>2</v>
      </c>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c r="AL2" s="224"/>
      <c r="AM2" s="224"/>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row>
    <row r="3" spans="1:99" ht="18.75" customHeight="1" x14ac:dyDescent="0.3">
      <c r="A3" s="8"/>
      <c r="B3" s="187"/>
      <c r="C3" s="187"/>
      <c r="D3" s="187"/>
      <c r="E3" s="187"/>
      <c r="F3" s="187"/>
      <c r="G3" s="187"/>
      <c r="H3" s="187"/>
      <c r="I3" s="187"/>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row>
    <row r="4" spans="1:99" ht="15" customHeight="1" x14ac:dyDescent="0.3">
      <c r="A4" s="8"/>
      <c r="B4" s="187"/>
      <c r="C4" s="187"/>
      <c r="D4" s="187"/>
      <c r="E4" s="187"/>
      <c r="F4" s="187"/>
      <c r="G4" s="187"/>
      <c r="H4" s="187"/>
      <c r="I4" s="187"/>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224"/>
      <c r="AM4" s="224"/>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row>
    <row r="5" spans="1:99" ht="15" thickBot="1" x14ac:dyDescent="0.35">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row>
    <row r="6" spans="1:99" ht="15" customHeight="1" x14ac:dyDescent="0.3">
      <c r="A6" s="8"/>
      <c r="B6" s="235" t="s">
        <v>3</v>
      </c>
      <c r="C6" s="235"/>
      <c r="D6" s="236"/>
      <c r="E6" s="225" t="s">
        <v>98</v>
      </c>
      <c r="F6" s="226"/>
      <c r="G6" s="226"/>
      <c r="H6" s="226"/>
      <c r="I6" s="227"/>
      <c r="J6" s="221"/>
      <c r="K6" s="222"/>
      <c r="L6" s="222"/>
      <c r="M6" s="222"/>
      <c r="N6" s="222"/>
      <c r="O6" s="223"/>
      <c r="P6" s="221"/>
      <c r="Q6" s="222"/>
      <c r="R6" s="222"/>
      <c r="S6" s="222"/>
      <c r="T6" s="222"/>
      <c r="U6" s="223"/>
      <c r="V6" s="221"/>
      <c r="W6" s="222"/>
      <c r="X6" s="222"/>
      <c r="Y6" s="222"/>
      <c r="Z6" s="222"/>
      <c r="AA6" s="223"/>
      <c r="AB6" s="221"/>
      <c r="AC6" s="222"/>
      <c r="AD6" s="222"/>
      <c r="AE6" s="222"/>
      <c r="AF6" s="222"/>
      <c r="AG6" s="223"/>
      <c r="AH6" s="212"/>
      <c r="AI6" s="213"/>
      <c r="AJ6" s="213"/>
      <c r="AK6" s="213"/>
      <c r="AL6" s="213"/>
      <c r="AM6" s="214"/>
      <c r="AO6" s="237" t="s">
        <v>65</v>
      </c>
      <c r="AP6" s="238"/>
      <c r="AQ6" s="238"/>
      <c r="AR6" s="238"/>
      <c r="AS6" s="238"/>
      <c r="AT6" s="239"/>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row>
    <row r="7" spans="1:99" ht="15" customHeight="1" x14ac:dyDescent="0.3">
      <c r="A7" s="8"/>
      <c r="B7" s="235"/>
      <c r="C7" s="235"/>
      <c r="D7" s="236"/>
      <c r="E7" s="228"/>
      <c r="F7" s="229"/>
      <c r="G7" s="229"/>
      <c r="H7" s="229"/>
      <c r="I7" s="230"/>
      <c r="J7" s="215"/>
      <c r="K7" s="216"/>
      <c r="L7" s="216"/>
      <c r="M7" s="216"/>
      <c r="N7" s="216"/>
      <c r="O7" s="217"/>
      <c r="P7" s="215"/>
      <c r="Q7" s="216"/>
      <c r="R7" s="216"/>
      <c r="S7" s="216"/>
      <c r="T7" s="216"/>
      <c r="U7" s="217"/>
      <c r="V7" s="215"/>
      <c r="W7" s="216"/>
      <c r="X7" s="216"/>
      <c r="Y7" s="216"/>
      <c r="Z7" s="216"/>
      <c r="AA7" s="217"/>
      <c r="AB7" s="215"/>
      <c r="AC7" s="216"/>
      <c r="AD7" s="216"/>
      <c r="AE7" s="216"/>
      <c r="AF7" s="216"/>
      <c r="AG7" s="217"/>
      <c r="AH7" s="206"/>
      <c r="AI7" s="207"/>
      <c r="AJ7" s="207"/>
      <c r="AK7" s="207"/>
      <c r="AL7" s="207"/>
      <c r="AM7" s="208"/>
      <c r="AN7" s="8"/>
      <c r="AO7" s="240"/>
      <c r="AP7" s="241"/>
      <c r="AQ7" s="241"/>
      <c r="AR7" s="241"/>
      <c r="AS7" s="241"/>
      <c r="AT7" s="242"/>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row>
    <row r="8" spans="1:99" ht="15" customHeight="1" x14ac:dyDescent="0.3">
      <c r="A8" s="8"/>
      <c r="B8" s="235"/>
      <c r="C8" s="235"/>
      <c r="D8" s="236"/>
      <c r="E8" s="228"/>
      <c r="F8" s="229"/>
      <c r="G8" s="229"/>
      <c r="H8" s="229"/>
      <c r="I8" s="230"/>
      <c r="J8" s="215"/>
      <c r="K8" s="216"/>
      <c r="L8" s="216"/>
      <c r="M8" s="216"/>
      <c r="N8" s="216"/>
      <c r="O8" s="217"/>
      <c r="P8" s="215"/>
      <c r="Q8" s="216"/>
      <c r="R8" s="216"/>
      <c r="S8" s="216"/>
      <c r="T8" s="216"/>
      <c r="U8" s="217"/>
      <c r="V8" s="215"/>
      <c r="W8" s="216"/>
      <c r="X8" s="216"/>
      <c r="Y8" s="216"/>
      <c r="Z8" s="216"/>
      <c r="AA8" s="217"/>
      <c r="AB8" s="215"/>
      <c r="AC8" s="216"/>
      <c r="AD8" s="216"/>
      <c r="AE8" s="216"/>
      <c r="AF8" s="216"/>
      <c r="AG8" s="217"/>
      <c r="AH8" s="206"/>
      <c r="AI8" s="207"/>
      <c r="AJ8" s="207"/>
      <c r="AK8" s="207"/>
      <c r="AL8" s="207"/>
      <c r="AM8" s="208"/>
      <c r="AN8" s="8"/>
      <c r="AO8" s="240"/>
      <c r="AP8" s="241"/>
      <c r="AQ8" s="241"/>
      <c r="AR8" s="241"/>
      <c r="AS8" s="241"/>
      <c r="AT8" s="242"/>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row>
    <row r="9" spans="1:99" ht="15" customHeight="1" x14ac:dyDescent="0.3">
      <c r="A9" s="8"/>
      <c r="B9" s="235"/>
      <c r="C9" s="235"/>
      <c r="D9" s="236"/>
      <c r="E9" s="228"/>
      <c r="F9" s="229"/>
      <c r="G9" s="229"/>
      <c r="H9" s="229"/>
      <c r="I9" s="230"/>
      <c r="J9" s="215"/>
      <c r="K9" s="216"/>
      <c r="L9" s="216"/>
      <c r="M9" s="216"/>
      <c r="N9" s="216"/>
      <c r="O9" s="217"/>
      <c r="P9" s="215"/>
      <c r="Q9" s="216"/>
      <c r="R9" s="216"/>
      <c r="S9" s="216"/>
      <c r="T9" s="216"/>
      <c r="U9" s="217"/>
      <c r="V9" s="215"/>
      <c r="W9" s="216"/>
      <c r="X9" s="216"/>
      <c r="Y9" s="216"/>
      <c r="Z9" s="216"/>
      <c r="AA9" s="217"/>
      <c r="AB9" s="215"/>
      <c r="AC9" s="216"/>
      <c r="AD9" s="216"/>
      <c r="AE9" s="216"/>
      <c r="AF9" s="216"/>
      <c r="AG9" s="217"/>
      <c r="AH9" s="206"/>
      <c r="AI9" s="207"/>
      <c r="AJ9" s="207"/>
      <c r="AK9" s="207"/>
      <c r="AL9" s="207"/>
      <c r="AM9" s="208"/>
      <c r="AN9" s="8"/>
      <c r="AO9" s="240"/>
      <c r="AP9" s="241"/>
      <c r="AQ9" s="241"/>
      <c r="AR9" s="241"/>
      <c r="AS9" s="241"/>
      <c r="AT9" s="242"/>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row>
    <row r="10" spans="1:99" ht="15" customHeight="1" x14ac:dyDescent="0.3">
      <c r="A10" s="8"/>
      <c r="B10" s="235"/>
      <c r="C10" s="235"/>
      <c r="D10" s="236"/>
      <c r="E10" s="228"/>
      <c r="F10" s="229"/>
      <c r="G10" s="229"/>
      <c r="H10" s="229"/>
      <c r="I10" s="230"/>
      <c r="J10" s="215"/>
      <c r="K10" s="216"/>
      <c r="L10" s="216"/>
      <c r="M10" s="216"/>
      <c r="N10" s="216"/>
      <c r="O10" s="217"/>
      <c r="P10" s="215"/>
      <c r="Q10" s="216"/>
      <c r="R10" s="216"/>
      <c r="S10" s="216"/>
      <c r="T10" s="216"/>
      <c r="U10" s="217"/>
      <c r="V10" s="215"/>
      <c r="W10" s="216"/>
      <c r="X10" s="216"/>
      <c r="Y10" s="216"/>
      <c r="Z10" s="216"/>
      <c r="AA10" s="217"/>
      <c r="AB10" s="215"/>
      <c r="AC10" s="216"/>
      <c r="AD10" s="216"/>
      <c r="AE10" s="216"/>
      <c r="AF10" s="216"/>
      <c r="AG10" s="217"/>
      <c r="AH10" s="206"/>
      <c r="AI10" s="207"/>
      <c r="AJ10" s="207"/>
      <c r="AK10" s="207"/>
      <c r="AL10" s="207"/>
      <c r="AM10" s="208"/>
      <c r="AN10" s="8"/>
      <c r="AO10" s="240"/>
      <c r="AP10" s="241"/>
      <c r="AQ10" s="241"/>
      <c r="AR10" s="241"/>
      <c r="AS10" s="241"/>
      <c r="AT10" s="242"/>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row>
    <row r="11" spans="1:99" ht="15" customHeight="1" x14ac:dyDescent="0.3">
      <c r="A11" s="8"/>
      <c r="B11" s="235"/>
      <c r="C11" s="235"/>
      <c r="D11" s="236"/>
      <c r="E11" s="228"/>
      <c r="F11" s="229"/>
      <c r="G11" s="229"/>
      <c r="H11" s="229"/>
      <c r="I11" s="230"/>
      <c r="J11" s="215"/>
      <c r="K11" s="216"/>
      <c r="L11" s="216"/>
      <c r="M11" s="216"/>
      <c r="N11" s="216"/>
      <c r="O11" s="217"/>
      <c r="P11" s="215"/>
      <c r="Q11" s="216"/>
      <c r="R11" s="216"/>
      <c r="S11" s="216"/>
      <c r="T11" s="216"/>
      <c r="U11" s="217"/>
      <c r="V11" s="215"/>
      <c r="W11" s="216"/>
      <c r="X11" s="216"/>
      <c r="Y11" s="216"/>
      <c r="Z11" s="216"/>
      <c r="AA11" s="217"/>
      <c r="AB11" s="215"/>
      <c r="AC11" s="216"/>
      <c r="AD11" s="216"/>
      <c r="AE11" s="216"/>
      <c r="AF11" s="216"/>
      <c r="AG11" s="217"/>
      <c r="AH11" s="206"/>
      <c r="AI11" s="207"/>
      <c r="AJ11" s="207"/>
      <c r="AK11" s="207"/>
      <c r="AL11" s="207"/>
      <c r="AM11" s="208"/>
      <c r="AN11" s="8"/>
      <c r="AO11" s="240"/>
      <c r="AP11" s="241"/>
      <c r="AQ11" s="241"/>
      <c r="AR11" s="241"/>
      <c r="AS11" s="241"/>
      <c r="AT11" s="242"/>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row>
    <row r="12" spans="1:99" ht="15" customHeight="1" x14ac:dyDescent="0.3">
      <c r="A12" s="8"/>
      <c r="B12" s="235"/>
      <c r="C12" s="235"/>
      <c r="D12" s="236"/>
      <c r="E12" s="228"/>
      <c r="F12" s="229"/>
      <c r="G12" s="229"/>
      <c r="H12" s="229"/>
      <c r="I12" s="230"/>
      <c r="J12" s="215"/>
      <c r="K12" s="216"/>
      <c r="L12" s="216"/>
      <c r="M12" s="216"/>
      <c r="N12" s="216"/>
      <c r="O12" s="217"/>
      <c r="P12" s="215"/>
      <c r="Q12" s="216"/>
      <c r="R12" s="216"/>
      <c r="S12" s="216"/>
      <c r="T12" s="216"/>
      <c r="U12" s="217"/>
      <c r="V12" s="215"/>
      <c r="W12" s="216"/>
      <c r="X12" s="216"/>
      <c r="Y12" s="216"/>
      <c r="Z12" s="216"/>
      <c r="AA12" s="217"/>
      <c r="AB12" s="215"/>
      <c r="AC12" s="216"/>
      <c r="AD12" s="216"/>
      <c r="AE12" s="216"/>
      <c r="AF12" s="216"/>
      <c r="AG12" s="217"/>
      <c r="AH12" s="206"/>
      <c r="AI12" s="207"/>
      <c r="AJ12" s="207"/>
      <c r="AK12" s="207"/>
      <c r="AL12" s="207"/>
      <c r="AM12" s="208"/>
      <c r="AN12" s="8"/>
      <c r="AO12" s="240"/>
      <c r="AP12" s="241"/>
      <c r="AQ12" s="241"/>
      <c r="AR12" s="241"/>
      <c r="AS12" s="241"/>
      <c r="AT12" s="242"/>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row>
    <row r="13" spans="1:99" ht="15.75" customHeight="1" thickBot="1" x14ac:dyDescent="0.35">
      <c r="A13" s="8"/>
      <c r="B13" s="235"/>
      <c r="C13" s="235"/>
      <c r="D13" s="236"/>
      <c r="E13" s="231"/>
      <c r="F13" s="232"/>
      <c r="G13" s="232"/>
      <c r="H13" s="232"/>
      <c r="I13" s="233"/>
      <c r="J13" s="215"/>
      <c r="K13" s="216"/>
      <c r="L13" s="216"/>
      <c r="M13" s="216"/>
      <c r="N13" s="216"/>
      <c r="O13" s="217"/>
      <c r="P13" s="215"/>
      <c r="Q13" s="216"/>
      <c r="R13" s="216"/>
      <c r="S13" s="216"/>
      <c r="T13" s="216"/>
      <c r="U13" s="217"/>
      <c r="V13" s="215"/>
      <c r="W13" s="216"/>
      <c r="X13" s="216"/>
      <c r="Y13" s="216"/>
      <c r="Z13" s="216"/>
      <c r="AA13" s="217"/>
      <c r="AB13" s="215"/>
      <c r="AC13" s="216"/>
      <c r="AD13" s="216"/>
      <c r="AE13" s="216"/>
      <c r="AF13" s="216"/>
      <c r="AG13" s="217"/>
      <c r="AH13" s="209"/>
      <c r="AI13" s="210"/>
      <c r="AJ13" s="210"/>
      <c r="AK13" s="210"/>
      <c r="AL13" s="210"/>
      <c r="AM13" s="211"/>
      <c r="AN13" s="8"/>
      <c r="AO13" s="243"/>
      <c r="AP13" s="244"/>
      <c r="AQ13" s="244"/>
      <c r="AR13" s="244"/>
      <c r="AS13" s="244"/>
      <c r="AT13" s="245"/>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row>
    <row r="14" spans="1:99" ht="15" customHeight="1" x14ac:dyDescent="0.3">
      <c r="A14" s="8"/>
      <c r="B14" s="235"/>
      <c r="C14" s="235"/>
      <c r="D14" s="236"/>
      <c r="E14" s="225" t="s">
        <v>97</v>
      </c>
      <c r="F14" s="226"/>
      <c r="G14" s="226"/>
      <c r="H14" s="226"/>
      <c r="I14" s="226"/>
      <c r="J14" s="203"/>
      <c r="K14" s="204"/>
      <c r="L14" s="204"/>
      <c r="M14" s="204"/>
      <c r="N14" s="204"/>
      <c r="O14" s="205"/>
      <c r="P14" s="203"/>
      <c r="Q14" s="204"/>
      <c r="R14" s="204"/>
      <c r="S14" s="204"/>
      <c r="T14" s="204"/>
      <c r="U14" s="205"/>
      <c r="V14" s="221"/>
      <c r="W14" s="222"/>
      <c r="X14" s="222"/>
      <c r="Y14" s="222"/>
      <c r="Z14" s="222"/>
      <c r="AA14" s="223"/>
      <c r="AB14" s="221"/>
      <c r="AC14" s="222"/>
      <c r="AD14" s="222"/>
      <c r="AE14" s="222"/>
      <c r="AF14" s="222"/>
      <c r="AG14" s="223"/>
      <c r="AH14" s="212"/>
      <c r="AI14" s="213"/>
      <c r="AJ14" s="213"/>
      <c r="AK14" s="213"/>
      <c r="AL14" s="213"/>
      <c r="AM14" s="214"/>
      <c r="AN14" s="8"/>
      <c r="AO14" s="246" t="s">
        <v>66</v>
      </c>
      <c r="AP14" s="247"/>
      <c r="AQ14" s="247"/>
      <c r="AR14" s="247"/>
      <c r="AS14" s="247"/>
      <c r="AT14" s="24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row>
    <row r="15" spans="1:99" ht="15" customHeight="1" x14ac:dyDescent="0.3">
      <c r="A15" s="8"/>
      <c r="B15" s="235"/>
      <c r="C15" s="235"/>
      <c r="D15" s="236"/>
      <c r="E15" s="228"/>
      <c r="F15" s="229"/>
      <c r="G15" s="229"/>
      <c r="H15" s="229"/>
      <c r="I15" s="229"/>
      <c r="J15" s="197"/>
      <c r="K15" s="198"/>
      <c r="L15" s="198"/>
      <c r="M15" s="198"/>
      <c r="N15" s="198"/>
      <c r="O15" s="199"/>
      <c r="P15" s="197"/>
      <c r="Q15" s="198"/>
      <c r="R15" s="198"/>
      <c r="S15" s="198"/>
      <c r="T15" s="198"/>
      <c r="U15" s="199"/>
      <c r="V15" s="215"/>
      <c r="W15" s="216"/>
      <c r="X15" s="216"/>
      <c r="Y15" s="216"/>
      <c r="Z15" s="216"/>
      <c r="AA15" s="217"/>
      <c r="AB15" s="215"/>
      <c r="AC15" s="216"/>
      <c r="AD15" s="216"/>
      <c r="AE15" s="216"/>
      <c r="AF15" s="216"/>
      <c r="AG15" s="217"/>
      <c r="AH15" s="206"/>
      <c r="AI15" s="207"/>
      <c r="AJ15" s="207"/>
      <c r="AK15" s="207"/>
      <c r="AL15" s="207"/>
      <c r="AM15" s="208"/>
      <c r="AN15" s="8"/>
      <c r="AO15" s="249"/>
      <c r="AP15" s="250"/>
      <c r="AQ15" s="250"/>
      <c r="AR15" s="250"/>
      <c r="AS15" s="250"/>
      <c r="AT15" s="251"/>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row>
    <row r="16" spans="1:99" ht="15" customHeight="1" x14ac:dyDescent="0.3">
      <c r="A16" s="8"/>
      <c r="B16" s="235"/>
      <c r="C16" s="235"/>
      <c r="D16" s="236"/>
      <c r="E16" s="228"/>
      <c r="F16" s="229"/>
      <c r="G16" s="229"/>
      <c r="H16" s="229"/>
      <c r="I16" s="229"/>
      <c r="J16" s="197"/>
      <c r="K16" s="198"/>
      <c r="L16" s="198"/>
      <c r="M16" s="198"/>
      <c r="N16" s="198"/>
      <c r="O16" s="199"/>
      <c r="P16" s="197"/>
      <c r="Q16" s="198"/>
      <c r="R16" s="198"/>
      <c r="S16" s="198"/>
      <c r="T16" s="198"/>
      <c r="U16" s="199"/>
      <c r="V16" s="215"/>
      <c r="W16" s="216"/>
      <c r="X16" s="216"/>
      <c r="Y16" s="216"/>
      <c r="Z16" s="216"/>
      <c r="AA16" s="217"/>
      <c r="AB16" s="215"/>
      <c r="AC16" s="216"/>
      <c r="AD16" s="216"/>
      <c r="AE16" s="216"/>
      <c r="AF16" s="216"/>
      <c r="AG16" s="217"/>
      <c r="AH16" s="206"/>
      <c r="AI16" s="207"/>
      <c r="AJ16" s="207"/>
      <c r="AK16" s="207"/>
      <c r="AL16" s="207"/>
      <c r="AM16" s="208"/>
      <c r="AN16" s="8"/>
      <c r="AO16" s="249"/>
      <c r="AP16" s="250"/>
      <c r="AQ16" s="250"/>
      <c r="AR16" s="250"/>
      <c r="AS16" s="250"/>
      <c r="AT16" s="251"/>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row>
    <row r="17" spans="1:80" ht="15" customHeight="1" x14ac:dyDescent="0.3">
      <c r="A17" s="8"/>
      <c r="B17" s="235"/>
      <c r="C17" s="235"/>
      <c r="D17" s="236"/>
      <c r="E17" s="228"/>
      <c r="F17" s="229"/>
      <c r="G17" s="229"/>
      <c r="H17" s="229"/>
      <c r="I17" s="229"/>
      <c r="J17" s="197"/>
      <c r="K17" s="198"/>
      <c r="L17" s="198"/>
      <c r="M17" s="198"/>
      <c r="N17" s="198"/>
      <c r="O17" s="199"/>
      <c r="P17" s="197"/>
      <c r="Q17" s="198"/>
      <c r="R17" s="198"/>
      <c r="S17" s="198"/>
      <c r="T17" s="198"/>
      <c r="U17" s="199"/>
      <c r="V17" s="215"/>
      <c r="W17" s="216"/>
      <c r="X17" s="216"/>
      <c r="Y17" s="216"/>
      <c r="Z17" s="216"/>
      <c r="AA17" s="217"/>
      <c r="AB17" s="215"/>
      <c r="AC17" s="216"/>
      <c r="AD17" s="216"/>
      <c r="AE17" s="216"/>
      <c r="AF17" s="216"/>
      <c r="AG17" s="217"/>
      <c r="AH17" s="206"/>
      <c r="AI17" s="207"/>
      <c r="AJ17" s="207"/>
      <c r="AK17" s="207"/>
      <c r="AL17" s="207"/>
      <c r="AM17" s="208"/>
      <c r="AN17" s="8"/>
      <c r="AO17" s="249"/>
      <c r="AP17" s="250"/>
      <c r="AQ17" s="250"/>
      <c r="AR17" s="250"/>
      <c r="AS17" s="250"/>
      <c r="AT17" s="251"/>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row>
    <row r="18" spans="1:80" ht="15" customHeight="1" x14ac:dyDescent="0.3">
      <c r="A18" s="8"/>
      <c r="B18" s="235"/>
      <c r="C18" s="235"/>
      <c r="D18" s="236"/>
      <c r="E18" s="228"/>
      <c r="F18" s="229"/>
      <c r="G18" s="229"/>
      <c r="H18" s="229"/>
      <c r="I18" s="229"/>
      <c r="J18" s="197"/>
      <c r="K18" s="198"/>
      <c r="L18" s="198"/>
      <c r="M18" s="198"/>
      <c r="N18" s="198"/>
      <c r="O18" s="199"/>
      <c r="P18" s="197"/>
      <c r="Q18" s="198"/>
      <c r="R18" s="198"/>
      <c r="S18" s="198"/>
      <c r="T18" s="198"/>
      <c r="U18" s="199"/>
      <c r="V18" s="215"/>
      <c r="W18" s="216"/>
      <c r="X18" s="216"/>
      <c r="Y18" s="216"/>
      <c r="Z18" s="216"/>
      <c r="AA18" s="217"/>
      <c r="AB18" s="215"/>
      <c r="AC18" s="216"/>
      <c r="AD18" s="216"/>
      <c r="AE18" s="216"/>
      <c r="AF18" s="216"/>
      <c r="AG18" s="217"/>
      <c r="AH18" s="206"/>
      <c r="AI18" s="207"/>
      <c r="AJ18" s="207"/>
      <c r="AK18" s="207"/>
      <c r="AL18" s="207"/>
      <c r="AM18" s="208"/>
      <c r="AN18" s="8"/>
      <c r="AO18" s="249"/>
      <c r="AP18" s="250"/>
      <c r="AQ18" s="250"/>
      <c r="AR18" s="250"/>
      <c r="AS18" s="250"/>
      <c r="AT18" s="251"/>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row>
    <row r="19" spans="1:80" ht="15" customHeight="1" x14ac:dyDescent="0.3">
      <c r="A19" s="8"/>
      <c r="B19" s="235"/>
      <c r="C19" s="235"/>
      <c r="D19" s="236"/>
      <c r="E19" s="228"/>
      <c r="F19" s="229"/>
      <c r="G19" s="229"/>
      <c r="H19" s="229"/>
      <c r="I19" s="229"/>
      <c r="J19" s="197"/>
      <c r="K19" s="198"/>
      <c r="L19" s="198"/>
      <c r="M19" s="198"/>
      <c r="N19" s="198"/>
      <c r="O19" s="199"/>
      <c r="P19" s="197"/>
      <c r="Q19" s="198"/>
      <c r="R19" s="198"/>
      <c r="S19" s="198"/>
      <c r="T19" s="198"/>
      <c r="U19" s="199"/>
      <c r="V19" s="215"/>
      <c r="W19" s="216"/>
      <c r="X19" s="216"/>
      <c r="Y19" s="216"/>
      <c r="Z19" s="216"/>
      <c r="AA19" s="217"/>
      <c r="AB19" s="215"/>
      <c r="AC19" s="216"/>
      <c r="AD19" s="216"/>
      <c r="AE19" s="216"/>
      <c r="AF19" s="216"/>
      <c r="AG19" s="217"/>
      <c r="AH19" s="206"/>
      <c r="AI19" s="207"/>
      <c r="AJ19" s="207"/>
      <c r="AK19" s="207"/>
      <c r="AL19" s="207"/>
      <c r="AM19" s="208"/>
      <c r="AN19" s="8"/>
      <c r="AO19" s="249"/>
      <c r="AP19" s="250"/>
      <c r="AQ19" s="250"/>
      <c r="AR19" s="250"/>
      <c r="AS19" s="250"/>
      <c r="AT19" s="251"/>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row>
    <row r="20" spans="1:80" ht="15" customHeight="1" x14ac:dyDescent="0.3">
      <c r="A20" s="8"/>
      <c r="B20" s="235"/>
      <c r="C20" s="235"/>
      <c r="D20" s="236"/>
      <c r="E20" s="228"/>
      <c r="F20" s="229"/>
      <c r="G20" s="229"/>
      <c r="H20" s="229"/>
      <c r="I20" s="229"/>
      <c r="J20" s="197"/>
      <c r="K20" s="198"/>
      <c r="L20" s="198"/>
      <c r="M20" s="198"/>
      <c r="N20" s="198"/>
      <c r="O20" s="199"/>
      <c r="P20" s="197"/>
      <c r="Q20" s="198"/>
      <c r="R20" s="198"/>
      <c r="S20" s="198"/>
      <c r="T20" s="198"/>
      <c r="U20" s="199"/>
      <c r="V20" s="215"/>
      <c r="W20" s="216"/>
      <c r="X20" s="216"/>
      <c r="Y20" s="216"/>
      <c r="Z20" s="216"/>
      <c r="AA20" s="217"/>
      <c r="AB20" s="215"/>
      <c r="AC20" s="216"/>
      <c r="AD20" s="216"/>
      <c r="AE20" s="216"/>
      <c r="AF20" s="216"/>
      <c r="AG20" s="217"/>
      <c r="AH20" s="206"/>
      <c r="AI20" s="207"/>
      <c r="AJ20" s="207"/>
      <c r="AK20" s="207"/>
      <c r="AL20" s="207"/>
      <c r="AM20" s="208"/>
      <c r="AN20" s="8"/>
      <c r="AO20" s="249"/>
      <c r="AP20" s="250"/>
      <c r="AQ20" s="250"/>
      <c r="AR20" s="250"/>
      <c r="AS20" s="250"/>
      <c r="AT20" s="251"/>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row>
    <row r="21" spans="1:80" ht="15.75" customHeight="1" thickBot="1" x14ac:dyDescent="0.35">
      <c r="A21" s="8"/>
      <c r="B21" s="235"/>
      <c r="C21" s="235"/>
      <c r="D21" s="236"/>
      <c r="E21" s="231"/>
      <c r="F21" s="232"/>
      <c r="G21" s="232"/>
      <c r="H21" s="232"/>
      <c r="I21" s="232"/>
      <c r="J21" s="200"/>
      <c r="K21" s="201"/>
      <c r="L21" s="201"/>
      <c r="M21" s="201"/>
      <c r="N21" s="201"/>
      <c r="O21" s="202"/>
      <c r="P21" s="200"/>
      <c r="Q21" s="201"/>
      <c r="R21" s="201"/>
      <c r="S21" s="201"/>
      <c r="T21" s="201"/>
      <c r="U21" s="202"/>
      <c r="V21" s="218"/>
      <c r="W21" s="219"/>
      <c r="X21" s="219"/>
      <c r="Y21" s="219"/>
      <c r="Z21" s="219"/>
      <c r="AA21" s="220"/>
      <c r="AB21" s="218"/>
      <c r="AC21" s="219"/>
      <c r="AD21" s="219"/>
      <c r="AE21" s="219"/>
      <c r="AF21" s="219"/>
      <c r="AG21" s="220"/>
      <c r="AH21" s="209"/>
      <c r="AI21" s="210"/>
      <c r="AJ21" s="210"/>
      <c r="AK21" s="210"/>
      <c r="AL21" s="210"/>
      <c r="AM21" s="211"/>
      <c r="AN21" s="8"/>
      <c r="AO21" s="252"/>
      <c r="AP21" s="253"/>
      <c r="AQ21" s="253"/>
      <c r="AR21" s="253"/>
      <c r="AS21" s="253"/>
      <c r="AT21" s="254"/>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row>
    <row r="22" spans="1:80" x14ac:dyDescent="0.3">
      <c r="A22" s="8"/>
      <c r="B22" s="235"/>
      <c r="C22" s="235"/>
      <c r="D22" s="236"/>
      <c r="E22" s="225" t="s">
        <v>99</v>
      </c>
      <c r="F22" s="226"/>
      <c r="G22" s="226"/>
      <c r="H22" s="226"/>
      <c r="I22" s="227"/>
      <c r="J22" s="203"/>
      <c r="K22" s="204"/>
      <c r="L22" s="204"/>
      <c r="M22" s="204"/>
      <c r="N22" s="204"/>
      <c r="O22" s="205"/>
      <c r="P22" s="203"/>
      <c r="Q22" s="204"/>
      <c r="R22" s="204"/>
      <c r="S22" s="204"/>
      <c r="T22" s="204"/>
      <c r="U22" s="205"/>
      <c r="V22" s="203"/>
      <c r="W22" s="204"/>
      <c r="X22" s="204"/>
      <c r="Y22" s="204"/>
      <c r="Z22" s="204"/>
      <c r="AA22" s="205"/>
      <c r="AB22" s="221"/>
      <c r="AC22" s="222"/>
      <c r="AD22" s="222"/>
      <c r="AE22" s="222"/>
      <c r="AF22" s="222"/>
      <c r="AG22" s="223"/>
      <c r="AH22" s="212"/>
      <c r="AI22" s="213"/>
      <c r="AJ22" s="213"/>
      <c r="AK22" s="213"/>
      <c r="AL22" s="213"/>
      <c r="AM22" s="214"/>
      <c r="AN22" s="8"/>
      <c r="AO22" s="255" t="s">
        <v>67</v>
      </c>
      <c r="AP22" s="256"/>
      <c r="AQ22" s="256"/>
      <c r="AR22" s="256"/>
      <c r="AS22" s="256"/>
      <c r="AT22" s="257"/>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row>
    <row r="23" spans="1:80" x14ac:dyDescent="0.3">
      <c r="A23" s="8"/>
      <c r="B23" s="235"/>
      <c r="C23" s="235"/>
      <c r="D23" s="236"/>
      <c r="E23" s="228"/>
      <c r="F23" s="229"/>
      <c r="G23" s="229"/>
      <c r="H23" s="229"/>
      <c r="I23" s="230"/>
      <c r="J23" s="197"/>
      <c r="K23" s="198"/>
      <c r="L23" s="198"/>
      <c r="M23" s="198"/>
      <c r="N23" s="198"/>
      <c r="O23" s="199"/>
      <c r="P23" s="197"/>
      <c r="Q23" s="198"/>
      <c r="R23" s="198"/>
      <c r="S23" s="198"/>
      <c r="T23" s="198"/>
      <c r="U23" s="199"/>
      <c r="V23" s="197"/>
      <c r="W23" s="198"/>
      <c r="X23" s="198"/>
      <c r="Y23" s="198"/>
      <c r="Z23" s="198"/>
      <c r="AA23" s="199"/>
      <c r="AB23" s="215"/>
      <c r="AC23" s="216"/>
      <c r="AD23" s="216"/>
      <c r="AE23" s="216"/>
      <c r="AF23" s="216"/>
      <c r="AG23" s="217"/>
      <c r="AH23" s="206"/>
      <c r="AI23" s="207"/>
      <c r="AJ23" s="207"/>
      <c r="AK23" s="207"/>
      <c r="AL23" s="207"/>
      <c r="AM23" s="208"/>
      <c r="AN23" s="8"/>
      <c r="AO23" s="258"/>
      <c r="AP23" s="259"/>
      <c r="AQ23" s="259"/>
      <c r="AR23" s="259"/>
      <c r="AS23" s="259"/>
      <c r="AT23" s="260"/>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row>
    <row r="24" spans="1:80" x14ac:dyDescent="0.3">
      <c r="A24" s="8"/>
      <c r="B24" s="235"/>
      <c r="C24" s="235"/>
      <c r="D24" s="236"/>
      <c r="E24" s="228"/>
      <c r="F24" s="229"/>
      <c r="G24" s="229"/>
      <c r="H24" s="229"/>
      <c r="I24" s="230"/>
      <c r="J24" s="197"/>
      <c r="K24" s="198"/>
      <c r="L24" s="198"/>
      <c r="M24" s="198"/>
      <c r="N24" s="198"/>
      <c r="O24" s="199"/>
      <c r="P24" s="197"/>
      <c r="Q24" s="198"/>
      <c r="R24" s="198"/>
      <c r="S24" s="198"/>
      <c r="T24" s="198"/>
      <c r="U24" s="199"/>
      <c r="V24" s="197"/>
      <c r="W24" s="198"/>
      <c r="X24" s="198"/>
      <c r="Y24" s="198"/>
      <c r="Z24" s="198"/>
      <c r="AA24" s="199"/>
      <c r="AB24" s="215"/>
      <c r="AC24" s="216"/>
      <c r="AD24" s="216"/>
      <c r="AE24" s="216"/>
      <c r="AF24" s="216"/>
      <c r="AG24" s="217"/>
      <c r="AH24" s="206"/>
      <c r="AI24" s="207"/>
      <c r="AJ24" s="207"/>
      <c r="AK24" s="207"/>
      <c r="AL24" s="207"/>
      <c r="AM24" s="208"/>
      <c r="AN24" s="8"/>
      <c r="AO24" s="258"/>
      <c r="AP24" s="259"/>
      <c r="AQ24" s="259"/>
      <c r="AR24" s="259"/>
      <c r="AS24" s="259"/>
      <c r="AT24" s="260"/>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row>
    <row r="25" spans="1:80" x14ac:dyDescent="0.3">
      <c r="A25" s="8"/>
      <c r="B25" s="235"/>
      <c r="C25" s="235"/>
      <c r="D25" s="236"/>
      <c r="E25" s="228"/>
      <c r="F25" s="229"/>
      <c r="G25" s="229"/>
      <c r="H25" s="229"/>
      <c r="I25" s="230"/>
      <c r="J25" s="197"/>
      <c r="K25" s="198"/>
      <c r="L25" s="198"/>
      <c r="M25" s="198"/>
      <c r="N25" s="198"/>
      <c r="O25" s="199"/>
      <c r="P25" s="197"/>
      <c r="Q25" s="198"/>
      <c r="R25" s="198"/>
      <c r="S25" s="198"/>
      <c r="T25" s="198"/>
      <c r="U25" s="199"/>
      <c r="V25" s="197"/>
      <c r="W25" s="198"/>
      <c r="X25" s="198"/>
      <c r="Y25" s="198"/>
      <c r="Z25" s="198"/>
      <c r="AA25" s="199"/>
      <c r="AB25" s="215"/>
      <c r="AC25" s="216"/>
      <c r="AD25" s="216"/>
      <c r="AE25" s="216"/>
      <c r="AF25" s="216"/>
      <c r="AG25" s="217"/>
      <c r="AH25" s="206"/>
      <c r="AI25" s="207"/>
      <c r="AJ25" s="207"/>
      <c r="AK25" s="207"/>
      <c r="AL25" s="207"/>
      <c r="AM25" s="208"/>
      <c r="AN25" s="8"/>
      <c r="AO25" s="258"/>
      <c r="AP25" s="259"/>
      <c r="AQ25" s="259"/>
      <c r="AR25" s="259"/>
      <c r="AS25" s="259"/>
      <c r="AT25" s="260"/>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row>
    <row r="26" spans="1:80" x14ac:dyDescent="0.3">
      <c r="A26" s="8"/>
      <c r="B26" s="235"/>
      <c r="C26" s="235"/>
      <c r="D26" s="236"/>
      <c r="E26" s="228"/>
      <c r="F26" s="229"/>
      <c r="G26" s="229"/>
      <c r="H26" s="229"/>
      <c r="I26" s="230"/>
      <c r="J26" s="197"/>
      <c r="K26" s="198"/>
      <c r="L26" s="198"/>
      <c r="M26" s="198"/>
      <c r="N26" s="198"/>
      <c r="O26" s="199"/>
      <c r="P26" s="197"/>
      <c r="Q26" s="198"/>
      <c r="R26" s="198"/>
      <c r="S26" s="198"/>
      <c r="T26" s="198"/>
      <c r="U26" s="199"/>
      <c r="V26" s="197"/>
      <c r="W26" s="198"/>
      <c r="X26" s="198"/>
      <c r="Y26" s="198"/>
      <c r="Z26" s="198"/>
      <c r="AA26" s="199"/>
      <c r="AB26" s="215"/>
      <c r="AC26" s="216"/>
      <c r="AD26" s="216"/>
      <c r="AE26" s="216"/>
      <c r="AF26" s="216"/>
      <c r="AG26" s="217"/>
      <c r="AH26" s="206"/>
      <c r="AI26" s="207"/>
      <c r="AJ26" s="207"/>
      <c r="AK26" s="207"/>
      <c r="AL26" s="207"/>
      <c r="AM26" s="208"/>
      <c r="AN26" s="8"/>
      <c r="AO26" s="258"/>
      <c r="AP26" s="259"/>
      <c r="AQ26" s="259"/>
      <c r="AR26" s="259"/>
      <c r="AS26" s="259"/>
      <c r="AT26" s="260"/>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row>
    <row r="27" spans="1:80" x14ac:dyDescent="0.3">
      <c r="A27" s="8"/>
      <c r="B27" s="235"/>
      <c r="C27" s="235"/>
      <c r="D27" s="236"/>
      <c r="E27" s="228"/>
      <c r="F27" s="229"/>
      <c r="G27" s="229"/>
      <c r="H27" s="229"/>
      <c r="I27" s="230"/>
      <c r="J27" s="197"/>
      <c r="K27" s="198"/>
      <c r="L27" s="198"/>
      <c r="M27" s="198"/>
      <c r="N27" s="198"/>
      <c r="O27" s="199"/>
      <c r="P27" s="197"/>
      <c r="Q27" s="198"/>
      <c r="R27" s="198"/>
      <c r="S27" s="198"/>
      <c r="T27" s="198"/>
      <c r="U27" s="199"/>
      <c r="V27" s="197"/>
      <c r="W27" s="198"/>
      <c r="X27" s="198"/>
      <c r="Y27" s="198"/>
      <c r="Z27" s="198"/>
      <c r="AA27" s="199"/>
      <c r="AB27" s="215"/>
      <c r="AC27" s="216"/>
      <c r="AD27" s="216"/>
      <c r="AE27" s="216"/>
      <c r="AF27" s="216"/>
      <c r="AG27" s="217"/>
      <c r="AH27" s="206"/>
      <c r="AI27" s="207"/>
      <c r="AJ27" s="207"/>
      <c r="AK27" s="207"/>
      <c r="AL27" s="207"/>
      <c r="AM27" s="208"/>
      <c r="AN27" s="8"/>
      <c r="AO27" s="258"/>
      <c r="AP27" s="259"/>
      <c r="AQ27" s="259"/>
      <c r="AR27" s="259"/>
      <c r="AS27" s="259"/>
      <c r="AT27" s="260"/>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row>
    <row r="28" spans="1:80" x14ac:dyDescent="0.3">
      <c r="A28" s="8"/>
      <c r="B28" s="235"/>
      <c r="C28" s="235"/>
      <c r="D28" s="236"/>
      <c r="E28" s="228"/>
      <c r="F28" s="229"/>
      <c r="G28" s="229"/>
      <c r="H28" s="229"/>
      <c r="I28" s="230"/>
      <c r="J28" s="197"/>
      <c r="K28" s="198"/>
      <c r="L28" s="198"/>
      <c r="M28" s="198"/>
      <c r="N28" s="198"/>
      <c r="O28" s="199"/>
      <c r="P28" s="197"/>
      <c r="Q28" s="198"/>
      <c r="R28" s="198"/>
      <c r="S28" s="198"/>
      <c r="T28" s="198"/>
      <c r="U28" s="199"/>
      <c r="V28" s="197"/>
      <c r="W28" s="198"/>
      <c r="X28" s="198"/>
      <c r="Y28" s="198"/>
      <c r="Z28" s="198"/>
      <c r="AA28" s="199"/>
      <c r="AB28" s="215"/>
      <c r="AC28" s="216"/>
      <c r="AD28" s="216"/>
      <c r="AE28" s="216"/>
      <c r="AF28" s="216"/>
      <c r="AG28" s="217"/>
      <c r="AH28" s="206"/>
      <c r="AI28" s="207"/>
      <c r="AJ28" s="207"/>
      <c r="AK28" s="207"/>
      <c r="AL28" s="207"/>
      <c r="AM28" s="208"/>
      <c r="AN28" s="8"/>
      <c r="AO28" s="258"/>
      <c r="AP28" s="259"/>
      <c r="AQ28" s="259"/>
      <c r="AR28" s="259"/>
      <c r="AS28" s="259"/>
      <c r="AT28" s="260"/>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row>
    <row r="29" spans="1:80" ht="15" thickBot="1" x14ac:dyDescent="0.35">
      <c r="A29" s="8"/>
      <c r="B29" s="235"/>
      <c r="C29" s="235"/>
      <c r="D29" s="236"/>
      <c r="E29" s="231"/>
      <c r="F29" s="232"/>
      <c r="G29" s="232"/>
      <c r="H29" s="232"/>
      <c r="I29" s="233"/>
      <c r="J29" s="197"/>
      <c r="K29" s="198"/>
      <c r="L29" s="198"/>
      <c r="M29" s="198"/>
      <c r="N29" s="198"/>
      <c r="O29" s="199"/>
      <c r="P29" s="200"/>
      <c r="Q29" s="201"/>
      <c r="R29" s="201"/>
      <c r="S29" s="201"/>
      <c r="T29" s="201"/>
      <c r="U29" s="202"/>
      <c r="V29" s="200"/>
      <c r="W29" s="201"/>
      <c r="X29" s="201"/>
      <c r="Y29" s="201"/>
      <c r="Z29" s="201"/>
      <c r="AA29" s="202"/>
      <c r="AB29" s="218"/>
      <c r="AC29" s="219"/>
      <c r="AD29" s="219"/>
      <c r="AE29" s="219"/>
      <c r="AF29" s="219"/>
      <c r="AG29" s="220"/>
      <c r="AH29" s="209"/>
      <c r="AI29" s="210"/>
      <c r="AJ29" s="210"/>
      <c r="AK29" s="210"/>
      <c r="AL29" s="210"/>
      <c r="AM29" s="211"/>
      <c r="AN29" s="8"/>
      <c r="AO29" s="261"/>
      <c r="AP29" s="262"/>
      <c r="AQ29" s="262"/>
      <c r="AR29" s="262"/>
      <c r="AS29" s="262"/>
      <c r="AT29" s="263"/>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row>
    <row r="30" spans="1:80" x14ac:dyDescent="0.3">
      <c r="A30" s="8"/>
      <c r="B30" s="235"/>
      <c r="C30" s="235"/>
      <c r="D30" s="236"/>
      <c r="E30" s="225" t="s">
        <v>96</v>
      </c>
      <c r="F30" s="226"/>
      <c r="G30" s="226"/>
      <c r="H30" s="226"/>
      <c r="I30" s="226"/>
      <c r="J30" s="194"/>
      <c r="K30" s="195"/>
      <c r="L30" s="195"/>
      <c r="M30" s="195"/>
      <c r="N30" s="195"/>
      <c r="O30" s="196"/>
      <c r="P30" s="204"/>
      <c r="Q30" s="204"/>
      <c r="R30" s="204"/>
      <c r="S30" s="204"/>
      <c r="T30" s="204"/>
      <c r="U30" s="205"/>
      <c r="V30" s="203"/>
      <c r="W30" s="204"/>
      <c r="X30" s="204"/>
      <c r="Y30" s="204"/>
      <c r="Z30" s="204"/>
      <c r="AA30" s="205"/>
      <c r="AB30" s="221"/>
      <c r="AC30" s="222"/>
      <c r="AD30" s="222"/>
      <c r="AE30" s="222"/>
      <c r="AF30" s="222"/>
      <c r="AG30" s="223"/>
      <c r="AH30" s="212"/>
      <c r="AI30" s="213"/>
      <c r="AJ30" s="213"/>
      <c r="AK30" s="213"/>
      <c r="AL30" s="213"/>
      <c r="AM30" s="214"/>
      <c r="AN30" s="8"/>
      <c r="AO30" s="264" t="s">
        <v>68</v>
      </c>
      <c r="AP30" s="265"/>
      <c r="AQ30" s="265"/>
      <c r="AR30" s="265"/>
      <c r="AS30" s="265"/>
      <c r="AT30" s="266"/>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row>
    <row r="31" spans="1:80" x14ac:dyDescent="0.3">
      <c r="A31" s="8"/>
      <c r="B31" s="235"/>
      <c r="C31" s="235"/>
      <c r="D31" s="236"/>
      <c r="E31" s="228"/>
      <c r="F31" s="229"/>
      <c r="G31" s="229"/>
      <c r="H31" s="229"/>
      <c r="I31" s="229"/>
      <c r="J31" s="188"/>
      <c r="K31" s="189"/>
      <c r="L31" s="189"/>
      <c r="M31" s="189"/>
      <c r="N31" s="189"/>
      <c r="O31" s="190"/>
      <c r="P31" s="198"/>
      <c r="Q31" s="198"/>
      <c r="R31" s="198"/>
      <c r="S31" s="198"/>
      <c r="T31" s="198"/>
      <c r="U31" s="199"/>
      <c r="V31" s="197"/>
      <c r="W31" s="198"/>
      <c r="X31" s="198"/>
      <c r="Y31" s="198"/>
      <c r="Z31" s="198"/>
      <c r="AA31" s="199"/>
      <c r="AB31" s="215"/>
      <c r="AC31" s="216"/>
      <c r="AD31" s="216"/>
      <c r="AE31" s="216"/>
      <c r="AF31" s="216"/>
      <c r="AG31" s="217"/>
      <c r="AH31" s="206"/>
      <c r="AI31" s="207"/>
      <c r="AJ31" s="207"/>
      <c r="AK31" s="207"/>
      <c r="AL31" s="207"/>
      <c r="AM31" s="208"/>
      <c r="AN31" s="8"/>
      <c r="AO31" s="267"/>
      <c r="AP31" s="268"/>
      <c r="AQ31" s="268"/>
      <c r="AR31" s="268"/>
      <c r="AS31" s="268"/>
      <c r="AT31" s="269"/>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row>
    <row r="32" spans="1:80" x14ac:dyDescent="0.3">
      <c r="A32" s="8"/>
      <c r="B32" s="235"/>
      <c r="C32" s="235"/>
      <c r="D32" s="236"/>
      <c r="E32" s="228"/>
      <c r="F32" s="229"/>
      <c r="G32" s="229"/>
      <c r="H32" s="229"/>
      <c r="I32" s="229"/>
      <c r="J32" s="188"/>
      <c r="K32" s="189"/>
      <c r="L32" s="189"/>
      <c r="M32" s="189"/>
      <c r="N32" s="189"/>
      <c r="O32" s="190"/>
      <c r="P32" s="198"/>
      <c r="Q32" s="198"/>
      <c r="R32" s="198"/>
      <c r="S32" s="198"/>
      <c r="T32" s="198"/>
      <c r="U32" s="199"/>
      <c r="V32" s="197"/>
      <c r="W32" s="198"/>
      <c r="X32" s="198"/>
      <c r="Y32" s="198"/>
      <c r="Z32" s="198"/>
      <c r="AA32" s="199"/>
      <c r="AB32" s="215"/>
      <c r="AC32" s="216"/>
      <c r="AD32" s="216"/>
      <c r="AE32" s="216"/>
      <c r="AF32" s="216"/>
      <c r="AG32" s="217"/>
      <c r="AH32" s="206"/>
      <c r="AI32" s="207"/>
      <c r="AJ32" s="207"/>
      <c r="AK32" s="207"/>
      <c r="AL32" s="207"/>
      <c r="AM32" s="208"/>
      <c r="AN32" s="8"/>
      <c r="AO32" s="267"/>
      <c r="AP32" s="268"/>
      <c r="AQ32" s="268"/>
      <c r="AR32" s="268"/>
      <c r="AS32" s="268"/>
      <c r="AT32" s="269"/>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row>
    <row r="33" spans="1:80" x14ac:dyDescent="0.3">
      <c r="A33" s="8"/>
      <c r="B33" s="235"/>
      <c r="C33" s="235"/>
      <c r="D33" s="236"/>
      <c r="E33" s="228"/>
      <c r="F33" s="229"/>
      <c r="G33" s="229"/>
      <c r="H33" s="229"/>
      <c r="I33" s="229"/>
      <c r="J33" s="188"/>
      <c r="K33" s="189"/>
      <c r="L33" s="189"/>
      <c r="M33" s="189"/>
      <c r="N33" s="189"/>
      <c r="O33" s="190"/>
      <c r="P33" s="198"/>
      <c r="Q33" s="198"/>
      <c r="R33" s="198"/>
      <c r="S33" s="198"/>
      <c r="T33" s="198"/>
      <c r="U33" s="199"/>
      <c r="V33" s="197"/>
      <c r="W33" s="198"/>
      <c r="X33" s="198"/>
      <c r="Y33" s="198"/>
      <c r="Z33" s="198"/>
      <c r="AA33" s="199"/>
      <c r="AB33" s="215"/>
      <c r="AC33" s="216"/>
      <c r="AD33" s="216"/>
      <c r="AE33" s="216"/>
      <c r="AF33" s="216"/>
      <c r="AG33" s="217"/>
      <c r="AH33" s="206"/>
      <c r="AI33" s="207"/>
      <c r="AJ33" s="207"/>
      <c r="AK33" s="207"/>
      <c r="AL33" s="207"/>
      <c r="AM33" s="208"/>
      <c r="AN33" s="8"/>
      <c r="AO33" s="267"/>
      <c r="AP33" s="268"/>
      <c r="AQ33" s="268"/>
      <c r="AR33" s="268"/>
      <c r="AS33" s="268"/>
      <c r="AT33" s="269"/>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row>
    <row r="34" spans="1:80" x14ac:dyDescent="0.3">
      <c r="A34" s="8"/>
      <c r="B34" s="235"/>
      <c r="C34" s="235"/>
      <c r="D34" s="236"/>
      <c r="E34" s="228"/>
      <c r="F34" s="229"/>
      <c r="G34" s="229"/>
      <c r="H34" s="229"/>
      <c r="I34" s="229"/>
      <c r="J34" s="188"/>
      <c r="K34" s="189"/>
      <c r="L34" s="189"/>
      <c r="M34" s="189"/>
      <c r="N34" s="189"/>
      <c r="O34" s="190"/>
      <c r="P34" s="198"/>
      <c r="Q34" s="198"/>
      <c r="R34" s="198"/>
      <c r="S34" s="198"/>
      <c r="T34" s="198"/>
      <c r="U34" s="199"/>
      <c r="V34" s="197"/>
      <c r="W34" s="198"/>
      <c r="X34" s="198"/>
      <c r="Y34" s="198"/>
      <c r="Z34" s="198"/>
      <c r="AA34" s="199"/>
      <c r="AB34" s="215"/>
      <c r="AC34" s="216"/>
      <c r="AD34" s="216"/>
      <c r="AE34" s="216"/>
      <c r="AF34" s="216"/>
      <c r="AG34" s="217"/>
      <c r="AH34" s="206"/>
      <c r="AI34" s="207"/>
      <c r="AJ34" s="207"/>
      <c r="AK34" s="207"/>
      <c r="AL34" s="207"/>
      <c r="AM34" s="208"/>
      <c r="AN34" s="8"/>
      <c r="AO34" s="267"/>
      <c r="AP34" s="268"/>
      <c r="AQ34" s="268"/>
      <c r="AR34" s="268"/>
      <c r="AS34" s="268"/>
      <c r="AT34" s="269"/>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row>
    <row r="35" spans="1:80" x14ac:dyDescent="0.3">
      <c r="A35" s="8"/>
      <c r="B35" s="235"/>
      <c r="C35" s="235"/>
      <c r="D35" s="236"/>
      <c r="E35" s="228"/>
      <c r="F35" s="229"/>
      <c r="G35" s="229"/>
      <c r="H35" s="229"/>
      <c r="I35" s="229"/>
      <c r="J35" s="188"/>
      <c r="K35" s="189"/>
      <c r="L35" s="189"/>
      <c r="M35" s="189"/>
      <c r="N35" s="189"/>
      <c r="O35" s="190"/>
      <c r="P35" s="198"/>
      <c r="Q35" s="198"/>
      <c r="R35" s="198"/>
      <c r="S35" s="198"/>
      <c r="T35" s="198"/>
      <c r="U35" s="199"/>
      <c r="V35" s="197"/>
      <c r="W35" s="198"/>
      <c r="X35" s="198"/>
      <c r="Y35" s="198"/>
      <c r="Z35" s="198"/>
      <c r="AA35" s="199"/>
      <c r="AB35" s="215"/>
      <c r="AC35" s="216"/>
      <c r="AD35" s="216"/>
      <c r="AE35" s="216"/>
      <c r="AF35" s="216"/>
      <c r="AG35" s="217"/>
      <c r="AH35" s="206"/>
      <c r="AI35" s="207"/>
      <c r="AJ35" s="207"/>
      <c r="AK35" s="207"/>
      <c r="AL35" s="207"/>
      <c r="AM35" s="208"/>
      <c r="AN35" s="8"/>
      <c r="AO35" s="267"/>
      <c r="AP35" s="268"/>
      <c r="AQ35" s="268"/>
      <c r="AR35" s="268"/>
      <c r="AS35" s="268"/>
      <c r="AT35" s="269"/>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row>
    <row r="36" spans="1:80" x14ac:dyDescent="0.3">
      <c r="A36" s="8"/>
      <c r="B36" s="235"/>
      <c r="C36" s="235"/>
      <c r="D36" s="236"/>
      <c r="E36" s="228"/>
      <c r="F36" s="229"/>
      <c r="G36" s="229"/>
      <c r="H36" s="229"/>
      <c r="I36" s="229"/>
      <c r="J36" s="188"/>
      <c r="K36" s="189"/>
      <c r="L36" s="189"/>
      <c r="M36" s="189"/>
      <c r="N36" s="189"/>
      <c r="O36" s="190"/>
      <c r="P36" s="198"/>
      <c r="Q36" s="198"/>
      <c r="R36" s="198"/>
      <c r="S36" s="198"/>
      <c r="T36" s="198"/>
      <c r="U36" s="199"/>
      <c r="V36" s="197"/>
      <c r="W36" s="198"/>
      <c r="X36" s="198"/>
      <c r="Y36" s="198"/>
      <c r="Z36" s="198"/>
      <c r="AA36" s="199"/>
      <c r="AB36" s="215"/>
      <c r="AC36" s="216"/>
      <c r="AD36" s="216"/>
      <c r="AE36" s="216"/>
      <c r="AF36" s="216"/>
      <c r="AG36" s="217"/>
      <c r="AH36" s="206"/>
      <c r="AI36" s="207"/>
      <c r="AJ36" s="207"/>
      <c r="AK36" s="207"/>
      <c r="AL36" s="207"/>
      <c r="AM36" s="208"/>
      <c r="AN36" s="8"/>
      <c r="AO36" s="267"/>
      <c r="AP36" s="268"/>
      <c r="AQ36" s="268"/>
      <c r="AR36" s="268"/>
      <c r="AS36" s="268"/>
      <c r="AT36" s="269"/>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row>
    <row r="37" spans="1:80" ht="15" thickBot="1" x14ac:dyDescent="0.35">
      <c r="A37" s="8"/>
      <c r="B37" s="235"/>
      <c r="C37" s="235"/>
      <c r="D37" s="236"/>
      <c r="E37" s="231"/>
      <c r="F37" s="232"/>
      <c r="G37" s="232"/>
      <c r="H37" s="232"/>
      <c r="I37" s="232"/>
      <c r="J37" s="191"/>
      <c r="K37" s="192"/>
      <c r="L37" s="192"/>
      <c r="M37" s="192"/>
      <c r="N37" s="192"/>
      <c r="O37" s="193"/>
      <c r="P37" s="201"/>
      <c r="Q37" s="201"/>
      <c r="R37" s="201"/>
      <c r="S37" s="201"/>
      <c r="T37" s="201"/>
      <c r="U37" s="202"/>
      <c r="V37" s="200"/>
      <c r="W37" s="201"/>
      <c r="X37" s="201"/>
      <c r="Y37" s="201"/>
      <c r="Z37" s="201"/>
      <c r="AA37" s="202"/>
      <c r="AB37" s="218"/>
      <c r="AC37" s="219"/>
      <c r="AD37" s="219"/>
      <c r="AE37" s="219"/>
      <c r="AF37" s="219"/>
      <c r="AG37" s="220"/>
      <c r="AH37" s="209"/>
      <c r="AI37" s="210"/>
      <c r="AJ37" s="210"/>
      <c r="AK37" s="210"/>
      <c r="AL37" s="210"/>
      <c r="AM37" s="211"/>
      <c r="AN37" s="8"/>
      <c r="AO37" s="270"/>
      <c r="AP37" s="271"/>
      <c r="AQ37" s="271"/>
      <c r="AR37" s="271"/>
      <c r="AS37" s="271"/>
      <c r="AT37" s="272"/>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row>
    <row r="38" spans="1:80" x14ac:dyDescent="0.3">
      <c r="A38" s="8"/>
      <c r="B38" s="235"/>
      <c r="C38" s="235"/>
      <c r="D38" s="236"/>
      <c r="E38" s="225" t="s">
        <v>95</v>
      </c>
      <c r="F38" s="226"/>
      <c r="G38" s="226"/>
      <c r="H38" s="226"/>
      <c r="I38" s="227"/>
      <c r="J38" s="194"/>
      <c r="K38" s="195"/>
      <c r="L38" s="195"/>
      <c r="M38" s="195"/>
      <c r="N38" s="195"/>
      <c r="O38" s="196"/>
      <c r="P38" s="194"/>
      <c r="Q38" s="195"/>
      <c r="R38" s="195"/>
      <c r="S38" s="195"/>
      <c r="T38" s="195"/>
      <c r="U38" s="196"/>
      <c r="V38" s="203"/>
      <c r="W38" s="204"/>
      <c r="X38" s="204"/>
      <c r="Y38" s="204"/>
      <c r="Z38" s="204"/>
      <c r="AA38" s="205"/>
      <c r="AB38" s="221"/>
      <c r="AC38" s="222"/>
      <c r="AD38" s="222"/>
      <c r="AE38" s="222"/>
      <c r="AF38" s="222"/>
      <c r="AG38" s="223"/>
      <c r="AH38" s="212"/>
      <c r="AI38" s="213"/>
      <c r="AJ38" s="213"/>
      <c r="AK38" s="213"/>
      <c r="AL38" s="213"/>
      <c r="AM38" s="214"/>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row>
    <row r="39" spans="1:80" x14ac:dyDescent="0.3">
      <c r="A39" s="8"/>
      <c r="B39" s="235"/>
      <c r="C39" s="235"/>
      <c r="D39" s="236"/>
      <c r="E39" s="228"/>
      <c r="F39" s="229"/>
      <c r="G39" s="229"/>
      <c r="H39" s="229"/>
      <c r="I39" s="230"/>
      <c r="J39" s="188"/>
      <c r="K39" s="189"/>
      <c r="L39" s="189"/>
      <c r="M39" s="189"/>
      <c r="N39" s="189"/>
      <c r="O39" s="190"/>
      <c r="P39" s="188"/>
      <c r="Q39" s="189"/>
      <c r="R39" s="189"/>
      <c r="S39" s="189"/>
      <c r="T39" s="189"/>
      <c r="U39" s="190"/>
      <c r="V39" s="197"/>
      <c r="W39" s="198"/>
      <c r="X39" s="198"/>
      <c r="Y39" s="198"/>
      <c r="Z39" s="198"/>
      <c r="AA39" s="199"/>
      <c r="AB39" s="215"/>
      <c r="AC39" s="216"/>
      <c r="AD39" s="216"/>
      <c r="AE39" s="216"/>
      <c r="AF39" s="216"/>
      <c r="AG39" s="217"/>
      <c r="AH39" s="206"/>
      <c r="AI39" s="207"/>
      <c r="AJ39" s="207"/>
      <c r="AK39" s="207"/>
      <c r="AL39" s="207"/>
      <c r="AM39" s="20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row>
    <row r="40" spans="1:80" x14ac:dyDescent="0.3">
      <c r="A40" s="8"/>
      <c r="B40" s="235"/>
      <c r="C40" s="235"/>
      <c r="D40" s="236"/>
      <c r="E40" s="228"/>
      <c r="F40" s="229"/>
      <c r="G40" s="229"/>
      <c r="H40" s="229"/>
      <c r="I40" s="230"/>
      <c r="J40" s="188"/>
      <c r="K40" s="189"/>
      <c r="L40" s="189"/>
      <c r="M40" s="189"/>
      <c r="N40" s="189"/>
      <c r="O40" s="190"/>
      <c r="P40" s="188"/>
      <c r="Q40" s="189"/>
      <c r="R40" s="189"/>
      <c r="S40" s="189"/>
      <c r="T40" s="189"/>
      <c r="U40" s="190"/>
      <c r="V40" s="197"/>
      <c r="W40" s="198"/>
      <c r="X40" s="198"/>
      <c r="Y40" s="198"/>
      <c r="Z40" s="198"/>
      <c r="AA40" s="199"/>
      <c r="AB40" s="215"/>
      <c r="AC40" s="216"/>
      <c r="AD40" s="216"/>
      <c r="AE40" s="216"/>
      <c r="AF40" s="216"/>
      <c r="AG40" s="217"/>
      <c r="AH40" s="206"/>
      <c r="AI40" s="207"/>
      <c r="AJ40" s="207"/>
      <c r="AK40" s="207"/>
      <c r="AL40" s="207"/>
      <c r="AM40" s="20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row>
    <row r="41" spans="1:80" x14ac:dyDescent="0.3">
      <c r="A41" s="8"/>
      <c r="B41" s="235"/>
      <c r="C41" s="235"/>
      <c r="D41" s="236"/>
      <c r="E41" s="228"/>
      <c r="F41" s="229"/>
      <c r="G41" s="229"/>
      <c r="H41" s="229"/>
      <c r="I41" s="230"/>
      <c r="J41" s="188"/>
      <c r="K41" s="189"/>
      <c r="L41" s="189"/>
      <c r="M41" s="189"/>
      <c r="N41" s="189"/>
      <c r="O41" s="190"/>
      <c r="P41" s="188"/>
      <c r="Q41" s="189"/>
      <c r="R41" s="189"/>
      <c r="S41" s="189"/>
      <c r="T41" s="189"/>
      <c r="U41" s="190"/>
      <c r="V41" s="197"/>
      <c r="W41" s="198"/>
      <c r="X41" s="198"/>
      <c r="Y41" s="198"/>
      <c r="Z41" s="198"/>
      <c r="AA41" s="199"/>
      <c r="AB41" s="215"/>
      <c r="AC41" s="216"/>
      <c r="AD41" s="216"/>
      <c r="AE41" s="216"/>
      <c r="AF41" s="216"/>
      <c r="AG41" s="217"/>
      <c r="AH41" s="206"/>
      <c r="AI41" s="207"/>
      <c r="AJ41" s="207"/>
      <c r="AK41" s="207"/>
      <c r="AL41" s="207"/>
      <c r="AM41" s="20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row>
    <row r="42" spans="1:80" x14ac:dyDescent="0.3">
      <c r="A42" s="8"/>
      <c r="B42" s="235"/>
      <c r="C42" s="235"/>
      <c r="D42" s="236"/>
      <c r="E42" s="228"/>
      <c r="F42" s="229"/>
      <c r="G42" s="229"/>
      <c r="H42" s="229"/>
      <c r="I42" s="230"/>
      <c r="J42" s="188"/>
      <c r="K42" s="189"/>
      <c r="L42" s="189"/>
      <c r="M42" s="189"/>
      <c r="N42" s="189"/>
      <c r="O42" s="190"/>
      <c r="P42" s="188"/>
      <c r="Q42" s="189"/>
      <c r="R42" s="189"/>
      <c r="S42" s="189"/>
      <c r="T42" s="189"/>
      <c r="U42" s="190"/>
      <c r="V42" s="197"/>
      <c r="W42" s="198"/>
      <c r="X42" s="198"/>
      <c r="Y42" s="198"/>
      <c r="Z42" s="198"/>
      <c r="AA42" s="199"/>
      <c r="AB42" s="215"/>
      <c r="AC42" s="216"/>
      <c r="AD42" s="216"/>
      <c r="AE42" s="216"/>
      <c r="AF42" s="216"/>
      <c r="AG42" s="217"/>
      <c r="AH42" s="206"/>
      <c r="AI42" s="207"/>
      <c r="AJ42" s="207"/>
      <c r="AK42" s="207"/>
      <c r="AL42" s="207"/>
      <c r="AM42" s="20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row>
    <row r="43" spans="1:80" x14ac:dyDescent="0.3">
      <c r="A43" s="8"/>
      <c r="B43" s="235"/>
      <c r="C43" s="235"/>
      <c r="D43" s="236"/>
      <c r="E43" s="228"/>
      <c r="F43" s="229"/>
      <c r="G43" s="229"/>
      <c r="H43" s="229"/>
      <c r="I43" s="230"/>
      <c r="J43" s="188"/>
      <c r="K43" s="189"/>
      <c r="L43" s="189"/>
      <c r="M43" s="189"/>
      <c r="N43" s="189"/>
      <c r="O43" s="190"/>
      <c r="P43" s="188"/>
      <c r="Q43" s="189"/>
      <c r="R43" s="189"/>
      <c r="S43" s="189"/>
      <c r="T43" s="189"/>
      <c r="U43" s="190"/>
      <c r="V43" s="197"/>
      <c r="W43" s="198"/>
      <c r="X43" s="198"/>
      <c r="Y43" s="198"/>
      <c r="Z43" s="198"/>
      <c r="AA43" s="199"/>
      <c r="AB43" s="215"/>
      <c r="AC43" s="216"/>
      <c r="AD43" s="216"/>
      <c r="AE43" s="216"/>
      <c r="AF43" s="216"/>
      <c r="AG43" s="217"/>
      <c r="AH43" s="206"/>
      <c r="AI43" s="207"/>
      <c r="AJ43" s="207"/>
      <c r="AK43" s="207"/>
      <c r="AL43" s="207"/>
      <c r="AM43" s="20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row>
    <row r="44" spans="1:80" x14ac:dyDescent="0.3">
      <c r="A44" s="8"/>
      <c r="B44" s="235"/>
      <c r="C44" s="235"/>
      <c r="D44" s="236"/>
      <c r="E44" s="228"/>
      <c r="F44" s="229"/>
      <c r="G44" s="229"/>
      <c r="H44" s="229"/>
      <c r="I44" s="230"/>
      <c r="J44" s="188"/>
      <c r="K44" s="189"/>
      <c r="L44" s="189"/>
      <c r="M44" s="189"/>
      <c r="N44" s="189"/>
      <c r="O44" s="190"/>
      <c r="P44" s="188"/>
      <c r="Q44" s="189"/>
      <c r="R44" s="189"/>
      <c r="S44" s="189"/>
      <c r="T44" s="189"/>
      <c r="U44" s="190"/>
      <c r="V44" s="197"/>
      <c r="W44" s="198"/>
      <c r="X44" s="198"/>
      <c r="Y44" s="198"/>
      <c r="Z44" s="198"/>
      <c r="AA44" s="199"/>
      <c r="AB44" s="215"/>
      <c r="AC44" s="216"/>
      <c r="AD44" s="216"/>
      <c r="AE44" s="216"/>
      <c r="AF44" s="216"/>
      <c r="AG44" s="217"/>
      <c r="AH44" s="206"/>
      <c r="AI44" s="207"/>
      <c r="AJ44" s="207"/>
      <c r="AK44" s="207"/>
      <c r="AL44" s="207"/>
      <c r="AM44" s="20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row>
    <row r="45" spans="1:80" ht="15" thickBot="1" x14ac:dyDescent="0.35">
      <c r="A45" s="8"/>
      <c r="B45" s="235"/>
      <c r="C45" s="235"/>
      <c r="D45" s="236"/>
      <c r="E45" s="231"/>
      <c r="F45" s="232"/>
      <c r="G45" s="232"/>
      <c r="H45" s="232"/>
      <c r="I45" s="233"/>
      <c r="J45" s="191"/>
      <c r="K45" s="192"/>
      <c r="L45" s="192"/>
      <c r="M45" s="192"/>
      <c r="N45" s="192"/>
      <c r="O45" s="193"/>
      <c r="P45" s="191"/>
      <c r="Q45" s="192"/>
      <c r="R45" s="192"/>
      <c r="S45" s="192"/>
      <c r="T45" s="192"/>
      <c r="U45" s="193"/>
      <c r="V45" s="200"/>
      <c r="W45" s="201"/>
      <c r="X45" s="201"/>
      <c r="Y45" s="201"/>
      <c r="Z45" s="201"/>
      <c r="AA45" s="202"/>
      <c r="AB45" s="218"/>
      <c r="AC45" s="219"/>
      <c r="AD45" s="219"/>
      <c r="AE45" s="219"/>
      <c r="AF45" s="219"/>
      <c r="AG45" s="220"/>
      <c r="AH45" s="209"/>
      <c r="AI45" s="210"/>
      <c r="AJ45" s="210"/>
      <c r="AK45" s="210"/>
      <c r="AL45" s="210"/>
      <c r="AM45" s="211"/>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row>
    <row r="46" spans="1:80" x14ac:dyDescent="0.3">
      <c r="A46" s="8"/>
      <c r="B46" s="8"/>
      <c r="C46" s="8"/>
      <c r="D46" s="8"/>
      <c r="E46" s="8"/>
      <c r="F46" s="8"/>
      <c r="G46" s="8"/>
      <c r="H46" s="8"/>
      <c r="I46" s="8"/>
      <c r="J46" s="225" t="s">
        <v>94</v>
      </c>
      <c r="K46" s="226"/>
      <c r="L46" s="226"/>
      <c r="M46" s="226"/>
      <c r="N46" s="226"/>
      <c r="O46" s="227"/>
      <c r="P46" s="225" t="s">
        <v>93</v>
      </c>
      <c r="Q46" s="226"/>
      <c r="R46" s="226"/>
      <c r="S46" s="226"/>
      <c r="T46" s="226"/>
      <c r="U46" s="227"/>
      <c r="V46" s="225" t="s">
        <v>92</v>
      </c>
      <c r="W46" s="226"/>
      <c r="X46" s="226"/>
      <c r="Y46" s="226"/>
      <c r="Z46" s="226"/>
      <c r="AA46" s="227"/>
      <c r="AB46" s="225" t="s">
        <v>91</v>
      </c>
      <c r="AC46" s="234"/>
      <c r="AD46" s="226"/>
      <c r="AE46" s="226"/>
      <c r="AF46" s="226"/>
      <c r="AG46" s="227"/>
      <c r="AH46" s="225" t="s">
        <v>90</v>
      </c>
      <c r="AI46" s="226"/>
      <c r="AJ46" s="226"/>
      <c r="AK46" s="226"/>
      <c r="AL46" s="226"/>
      <c r="AM46" s="227"/>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row>
    <row r="47" spans="1:80" x14ac:dyDescent="0.3">
      <c r="A47" s="8"/>
      <c r="B47" s="8"/>
      <c r="C47" s="8"/>
      <c r="D47" s="8"/>
      <c r="E47" s="8"/>
      <c r="F47" s="8"/>
      <c r="G47" s="8"/>
      <c r="H47" s="8"/>
      <c r="I47" s="8"/>
      <c r="J47" s="228"/>
      <c r="K47" s="229"/>
      <c r="L47" s="229"/>
      <c r="M47" s="229"/>
      <c r="N47" s="229"/>
      <c r="O47" s="230"/>
      <c r="P47" s="228"/>
      <c r="Q47" s="229"/>
      <c r="R47" s="229"/>
      <c r="S47" s="229"/>
      <c r="T47" s="229"/>
      <c r="U47" s="230"/>
      <c r="V47" s="228"/>
      <c r="W47" s="229"/>
      <c r="X47" s="229"/>
      <c r="Y47" s="229"/>
      <c r="Z47" s="229"/>
      <c r="AA47" s="230"/>
      <c r="AB47" s="228"/>
      <c r="AC47" s="229"/>
      <c r="AD47" s="229"/>
      <c r="AE47" s="229"/>
      <c r="AF47" s="229"/>
      <c r="AG47" s="230"/>
      <c r="AH47" s="228"/>
      <c r="AI47" s="229"/>
      <c r="AJ47" s="229"/>
      <c r="AK47" s="229"/>
      <c r="AL47" s="229"/>
      <c r="AM47" s="230"/>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row>
    <row r="48" spans="1:80" x14ac:dyDescent="0.3">
      <c r="A48" s="8"/>
      <c r="B48" s="8"/>
      <c r="C48" s="8"/>
      <c r="D48" s="8"/>
      <c r="E48" s="8"/>
      <c r="F48" s="8"/>
      <c r="G48" s="8"/>
      <c r="H48" s="8"/>
      <c r="I48" s="8"/>
      <c r="J48" s="228"/>
      <c r="K48" s="229"/>
      <c r="L48" s="229"/>
      <c r="M48" s="229"/>
      <c r="N48" s="229"/>
      <c r="O48" s="230"/>
      <c r="P48" s="228"/>
      <c r="Q48" s="229"/>
      <c r="R48" s="229"/>
      <c r="S48" s="229"/>
      <c r="T48" s="229"/>
      <c r="U48" s="230"/>
      <c r="V48" s="228"/>
      <c r="W48" s="229"/>
      <c r="X48" s="229"/>
      <c r="Y48" s="229"/>
      <c r="Z48" s="229"/>
      <c r="AA48" s="230"/>
      <c r="AB48" s="228"/>
      <c r="AC48" s="229"/>
      <c r="AD48" s="229"/>
      <c r="AE48" s="229"/>
      <c r="AF48" s="229"/>
      <c r="AG48" s="230"/>
      <c r="AH48" s="228"/>
      <c r="AI48" s="229"/>
      <c r="AJ48" s="229"/>
      <c r="AK48" s="229"/>
      <c r="AL48" s="229"/>
      <c r="AM48" s="230"/>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row>
    <row r="49" spans="1:80" x14ac:dyDescent="0.3">
      <c r="A49" s="8"/>
      <c r="B49" s="8"/>
      <c r="C49" s="8"/>
      <c r="D49" s="8"/>
      <c r="E49" s="8"/>
      <c r="F49" s="8"/>
      <c r="G49" s="8"/>
      <c r="H49" s="8"/>
      <c r="I49" s="8"/>
      <c r="J49" s="228"/>
      <c r="K49" s="229"/>
      <c r="L49" s="229"/>
      <c r="M49" s="229"/>
      <c r="N49" s="229"/>
      <c r="O49" s="230"/>
      <c r="P49" s="228"/>
      <c r="Q49" s="229"/>
      <c r="R49" s="229"/>
      <c r="S49" s="229"/>
      <c r="T49" s="229"/>
      <c r="U49" s="230"/>
      <c r="V49" s="228"/>
      <c r="W49" s="229"/>
      <c r="X49" s="229"/>
      <c r="Y49" s="229"/>
      <c r="Z49" s="229"/>
      <c r="AA49" s="230"/>
      <c r="AB49" s="228"/>
      <c r="AC49" s="229"/>
      <c r="AD49" s="229"/>
      <c r="AE49" s="229"/>
      <c r="AF49" s="229"/>
      <c r="AG49" s="230"/>
      <c r="AH49" s="228"/>
      <c r="AI49" s="229"/>
      <c r="AJ49" s="229"/>
      <c r="AK49" s="229"/>
      <c r="AL49" s="229"/>
      <c r="AM49" s="230"/>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row>
    <row r="50" spans="1:80" x14ac:dyDescent="0.3">
      <c r="A50" s="8"/>
      <c r="B50" s="8"/>
      <c r="C50" s="8"/>
      <c r="D50" s="8"/>
      <c r="E50" s="8"/>
      <c r="F50" s="8"/>
      <c r="G50" s="8"/>
      <c r="H50" s="8"/>
      <c r="I50" s="8"/>
      <c r="J50" s="228"/>
      <c r="K50" s="229"/>
      <c r="L50" s="229"/>
      <c r="M50" s="229"/>
      <c r="N50" s="229"/>
      <c r="O50" s="230"/>
      <c r="P50" s="228"/>
      <c r="Q50" s="229"/>
      <c r="R50" s="229"/>
      <c r="S50" s="229"/>
      <c r="T50" s="229"/>
      <c r="U50" s="230"/>
      <c r="V50" s="228"/>
      <c r="W50" s="229"/>
      <c r="X50" s="229"/>
      <c r="Y50" s="229"/>
      <c r="Z50" s="229"/>
      <c r="AA50" s="230"/>
      <c r="AB50" s="228"/>
      <c r="AC50" s="229"/>
      <c r="AD50" s="229"/>
      <c r="AE50" s="229"/>
      <c r="AF50" s="229"/>
      <c r="AG50" s="230"/>
      <c r="AH50" s="228"/>
      <c r="AI50" s="229"/>
      <c r="AJ50" s="229"/>
      <c r="AK50" s="229"/>
      <c r="AL50" s="229"/>
      <c r="AM50" s="230"/>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row>
    <row r="51" spans="1:80" ht="15" thickBot="1" x14ac:dyDescent="0.35">
      <c r="A51" s="8"/>
      <c r="B51" s="8"/>
      <c r="C51" s="8"/>
      <c r="D51" s="8"/>
      <c r="E51" s="8"/>
      <c r="F51" s="8"/>
      <c r="G51" s="8"/>
      <c r="H51" s="8"/>
      <c r="I51" s="8"/>
      <c r="J51" s="231"/>
      <c r="K51" s="232"/>
      <c r="L51" s="232"/>
      <c r="M51" s="232"/>
      <c r="N51" s="232"/>
      <c r="O51" s="233"/>
      <c r="P51" s="231"/>
      <c r="Q51" s="232"/>
      <c r="R51" s="232"/>
      <c r="S51" s="232"/>
      <c r="T51" s="232"/>
      <c r="U51" s="233"/>
      <c r="V51" s="231"/>
      <c r="W51" s="232"/>
      <c r="X51" s="232"/>
      <c r="Y51" s="232"/>
      <c r="Z51" s="232"/>
      <c r="AA51" s="233"/>
      <c r="AB51" s="231"/>
      <c r="AC51" s="232"/>
      <c r="AD51" s="232"/>
      <c r="AE51" s="232"/>
      <c r="AF51" s="232"/>
      <c r="AG51" s="233"/>
      <c r="AH51" s="231"/>
      <c r="AI51" s="232"/>
      <c r="AJ51" s="232"/>
      <c r="AK51" s="232"/>
      <c r="AL51" s="232"/>
      <c r="AM51" s="233"/>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row>
    <row r="52" spans="1:80" x14ac:dyDescent="0.3">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row>
    <row r="53" spans="1:80" ht="15" customHeight="1" x14ac:dyDescent="0.3">
      <c r="A53" s="8"/>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row>
    <row r="54" spans="1:80" ht="15" customHeight="1" x14ac:dyDescent="0.3">
      <c r="A54" s="8"/>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row>
    <row r="55" spans="1:80" x14ac:dyDescent="0.3">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row>
    <row r="56" spans="1:80" x14ac:dyDescent="0.3">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row>
    <row r="57" spans="1:80" x14ac:dyDescent="0.3">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row>
    <row r="58" spans="1:80" x14ac:dyDescent="0.3">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row>
    <row r="59" spans="1:80" x14ac:dyDescent="0.3">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row>
    <row r="60" spans="1:80" x14ac:dyDescent="0.3">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row>
    <row r="61" spans="1:80" x14ac:dyDescent="0.3">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row>
    <row r="62" spans="1:80" x14ac:dyDescent="0.3">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row>
    <row r="63" spans="1:80" x14ac:dyDescent="0.3">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row>
    <row r="64" spans="1:80" x14ac:dyDescent="0.3">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row>
    <row r="65" spans="1:80" x14ac:dyDescent="0.3">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row>
    <row r="66" spans="1:80" x14ac:dyDescent="0.3">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row>
    <row r="67" spans="1:80" x14ac:dyDescent="0.3">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row>
    <row r="68" spans="1:80" x14ac:dyDescent="0.3">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row>
    <row r="69" spans="1:80" x14ac:dyDescent="0.3">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row>
    <row r="70" spans="1:80" x14ac:dyDescent="0.3">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row>
    <row r="71" spans="1:80" x14ac:dyDescent="0.3">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row>
    <row r="72" spans="1:80" x14ac:dyDescent="0.3">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row>
    <row r="73" spans="1:80" x14ac:dyDescent="0.3">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row>
    <row r="74" spans="1:80" x14ac:dyDescent="0.3">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row>
    <row r="75" spans="1:80" x14ac:dyDescent="0.3">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row>
    <row r="76" spans="1:80" x14ac:dyDescent="0.3">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row>
    <row r="77" spans="1:80" x14ac:dyDescent="0.3">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row>
    <row r="78" spans="1:80" x14ac:dyDescent="0.3">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row>
    <row r="79" spans="1:80" x14ac:dyDescent="0.3">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row>
    <row r="80" spans="1:80" x14ac:dyDescent="0.3">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row>
    <row r="81" spans="1:63" x14ac:dyDescent="0.3">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row>
    <row r="82" spans="1:63" x14ac:dyDescent="0.3">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row>
    <row r="83" spans="1:63" x14ac:dyDescent="0.3">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row>
    <row r="84" spans="1:63" x14ac:dyDescent="0.3">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row>
    <row r="85" spans="1:63" x14ac:dyDescent="0.3">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row>
    <row r="86" spans="1:63" x14ac:dyDescent="0.3">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row>
    <row r="87" spans="1:63" x14ac:dyDescent="0.3">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row>
    <row r="88" spans="1:63" x14ac:dyDescent="0.3">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row>
    <row r="89" spans="1:63" x14ac:dyDescent="0.3">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row>
    <row r="90" spans="1:63" x14ac:dyDescent="0.3">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row>
    <row r="91" spans="1:63" x14ac:dyDescent="0.3">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row>
    <row r="92" spans="1:63" x14ac:dyDescent="0.3">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row>
    <row r="93" spans="1:63" x14ac:dyDescent="0.3">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row>
    <row r="94" spans="1:63" x14ac:dyDescent="0.3">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row>
    <row r="95" spans="1:63" x14ac:dyDescent="0.3">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row>
    <row r="96" spans="1:63" x14ac:dyDescent="0.3">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row>
    <row r="97" spans="1:63" x14ac:dyDescent="0.3">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row>
    <row r="98" spans="1:63" x14ac:dyDescent="0.3">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row>
    <row r="99" spans="1:63" x14ac:dyDescent="0.3">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row>
    <row r="100" spans="1:63" x14ac:dyDescent="0.3">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row>
    <row r="101" spans="1:63" x14ac:dyDescent="0.3">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row>
    <row r="102" spans="1:63" x14ac:dyDescent="0.3">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row>
    <row r="103" spans="1:63" x14ac:dyDescent="0.3">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row>
    <row r="104" spans="1:63" x14ac:dyDescent="0.3">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row>
    <row r="105" spans="1:63" x14ac:dyDescent="0.3">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row>
    <row r="106" spans="1:63" x14ac:dyDescent="0.3">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row>
    <row r="107" spans="1:63" x14ac:dyDescent="0.3">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row>
    <row r="108" spans="1:63" x14ac:dyDescent="0.3">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row>
    <row r="109" spans="1:63" x14ac:dyDescent="0.3">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row>
    <row r="110" spans="1:63" x14ac:dyDescent="0.3">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row>
    <row r="111" spans="1:63" x14ac:dyDescent="0.3">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row>
    <row r="112" spans="1:63" x14ac:dyDescent="0.3">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row>
    <row r="113" spans="1:63" x14ac:dyDescent="0.3">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row>
    <row r="114" spans="1:63" x14ac:dyDescent="0.3">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row>
    <row r="115" spans="1:63" x14ac:dyDescent="0.3">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row>
    <row r="116" spans="1:63" x14ac:dyDescent="0.3">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row>
    <row r="117" spans="1:63" x14ac:dyDescent="0.3">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row>
    <row r="118" spans="1:63" x14ac:dyDescent="0.3">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row>
    <row r="119" spans="1:63" x14ac:dyDescent="0.3">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row>
    <row r="120" spans="1:63" x14ac:dyDescent="0.3">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row>
    <row r="121" spans="1:63" x14ac:dyDescent="0.3">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row>
    <row r="122" spans="1:63" x14ac:dyDescent="0.3">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row>
    <row r="123" spans="1:63" x14ac:dyDescent="0.3">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row>
    <row r="124" spans="1:63" x14ac:dyDescent="0.3">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row>
    <row r="125" spans="1:63" x14ac:dyDescent="0.3">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row>
    <row r="126" spans="1:63" x14ac:dyDescent="0.3">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row>
    <row r="127" spans="1:63" x14ac:dyDescent="0.3">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row>
    <row r="128" spans="1:63" x14ac:dyDescent="0.3">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row>
    <row r="129" spans="2:63" x14ac:dyDescent="0.3">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row>
    <row r="130" spans="2:63" x14ac:dyDescent="0.3">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row>
    <row r="131" spans="2:63" x14ac:dyDescent="0.3">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row>
    <row r="132" spans="2:63" x14ac:dyDescent="0.3">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row>
    <row r="133" spans="2:63" x14ac:dyDescent="0.3">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row>
    <row r="134" spans="2:63" x14ac:dyDescent="0.3">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row>
    <row r="135" spans="2:63" x14ac:dyDescent="0.3">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row>
    <row r="136" spans="2:63" x14ac:dyDescent="0.3">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row>
    <row r="137" spans="2:63" x14ac:dyDescent="0.3">
      <c r="B137" s="8"/>
      <c r="C137" s="8"/>
      <c r="D137" s="8"/>
      <c r="E137" s="8"/>
      <c r="F137" s="8"/>
      <c r="G137" s="8"/>
      <c r="H137" s="8"/>
      <c r="I137" s="8"/>
    </row>
    <row r="138" spans="2:63" x14ac:dyDescent="0.3">
      <c r="B138" s="8"/>
      <c r="C138" s="8"/>
      <c r="D138" s="8"/>
      <c r="E138" s="8"/>
      <c r="F138" s="8"/>
      <c r="G138" s="8"/>
      <c r="H138" s="8"/>
      <c r="I138" s="8"/>
    </row>
    <row r="139" spans="2:63" x14ac:dyDescent="0.3">
      <c r="B139" s="8"/>
      <c r="C139" s="8"/>
      <c r="D139" s="8"/>
      <c r="E139" s="8"/>
      <c r="F139" s="8"/>
      <c r="G139" s="8"/>
      <c r="H139" s="8"/>
      <c r="I139" s="8"/>
    </row>
    <row r="140" spans="2:63" x14ac:dyDescent="0.3">
      <c r="B140" s="8"/>
      <c r="C140" s="8"/>
      <c r="D140" s="8"/>
      <c r="E140" s="8"/>
      <c r="F140" s="8"/>
      <c r="G140" s="8"/>
      <c r="H140" s="8"/>
      <c r="I140" s="8"/>
    </row>
  </sheetData>
  <mergeCells count="317">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42:AC43"/>
    <mergeCell ref="AD42:AE43"/>
    <mergeCell ref="AF42:AG43"/>
    <mergeCell ref="AB44:AC45"/>
    <mergeCell ref="AD44:AE45"/>
    <mergeCell ref="AF44:AG45"/>
    <mergeCell ref="AB38:AC39"/>
    <mergeCell ref="AD38:AE39"/>
    <mergeCell ref="AF38:AG39"/>
    <mergeCell ref="AB40:AC41"/>
    <mergeCell ref="AD40:AE41"/>
    <mergeCell ref="AF40:AG41"/>
    <mergeCell ref="AH10:AI11"/>
    <mergeCell ref="AJ10:AK11"/>
    <mergeCell ref="AL10:AM11"/>
    <mergeCell ref="AH12:AI13"/>
    <mergeCell ref="AJ12:AK13"/>
    <mergeCell ref="AL12:AM13"/>
    <mergeCell ref="AH6:AI7"/>
    <mergeCell ref="AJ6:AK7"/>
    <mergeCell ref="AL6:AM7"/>
    <mergeCell ref="AH8:AI9"/>
    <mergeCell ref="AJ8:AK9"/>
    <mergeCell ref="AL8:AM9"/>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42:AI43"/>
    <mergeCell ref="AJ42:AK43"/>
    <mergeCell ref="AL42:AM43"/>
    <mergeCell ref="AH44:AI45"/>
    <mergeCell ref="AJ44:AK45"/>
    <mergeCell ref="AL44:AM45"/>
    <mergeCell ref="AH38:AI39"/>
    <mergeCell ref="AJ38:AK39"/>
    <mergeCell ref="AL38:AM39"/>
    <mergeCell ref="AH40:AI41"/>
    <mergeCell ref="AJ40:AK41"/>
    <mergeCell ref="AL40:AM41"/>
    <mergeCell ref="J18:K19"/>
    <mergeCell ref="L18:M19"/>
    <mergeCell ref="N18:O19"/>
    <mergeCell ref="J20:K21"/>
    <mergeCell ref="L20:M21"/>
    <mergeCell ref="N20:O21"/>
    <mergeCell ref="J14:K15"/>
    <mergeCell ref="L14:M15"/>
    <mergeCell ref="N14:O15"/>
    <mergeCell ref="J16:K17"/>
    <mergeCell ref="L16:M17"/>
    <mergeCell ref="N16:O17"/>
    <mergeCell ref="P18:Q19"/>
    <mergeCell ref="R18:S19"/>
    <mergeCell ref="T18:U19"/>
    <mergeCell ref="P20:Q21"/>
    <mergeCell ref="R20:S21"/>
    <mergeCell ref="T20:U21"/>
    <mergeCell ref="P14:Q15"/>
    <mergeCell ref="R14:S15"/>
    <mergeCell ref="T14:U15"/>
    <mergeCell ref="P16:Q17"/>
    <mergeCell ref="R16:S17"/>
    <mergeCell ref="T16:U17"/>
    <mergeCell ref="J26:K27"/>
    <mergeCell ref="L26:M27"/>
    <mergeCell ref="N26:O27"/>
    <mergeCell ref="J28:K29"/>
    <mergeCell ref="L28:M29"/>
    <mergeCell ref="N28:O29"/>
    <mergeCell ref="J22:K23"/>
    <mergeCell ref="L22:M23"/>
    <mergeCell ref="N22:O23"/>
    <mergeCell ref="J24:K25"/>
    <mergeCell ref="L24:M25"/>
    <mergeCell ref="N24:O25"/>
    <mergeCell ref="P26:Q27"/>
    <mergeCell ref="R26:S27"/>
    <mergeCell ref="T26:U27"/>
    <mergeCell ref="P28:Q29"/>
    <mergeCell ref="R28:S29"/>
    <mergeCell ref="T28:U29"/>
    <mergeCell ref="P22:Q23"/>
    <mergeCell ref="R22:S23"/>
    <mergeCell ref="T22:U23"/>
    <mergeCell ref="P24:Q25"/>
    <mergeCell ref="R24:S25"/>
    <mergeCell ref="T24:U25"/>
    <mergeCell ref="V26:W27"/>
    <mergeCell ref="X26:Y27"/>
    <mergeCell ref="Z26:AA27"/>
    <mergeCell ref="V28:W29"/>
    <mergeCell ref="X28:Y29"/>
    <mergeCell ref="Z28:AA29"/>
    <mergeCell ref="V22:W23"/>
    <mergeCell ref="X22:Y23"/>
    <mergeCell ref="Z22:AA23"/>
    <mergeCell ref="V24:W25"/>
    <mergeCell ref="X24:Y25"/>
    <mergeCell ref="Z24:AA25"/>
    <mergeCell ref="V34:W35"/>
    <mergeCell ref="X34:Y35"/>
    <mergeCell ref="Z34:AA35"/>
    <mergeCell ref="V36:W37"/>
    <mergeCell ref="X36:Y37"/>
    <mergeCell ref="Z36:AA37"/>
    <mergeCell ref="V30:W31"/>
    <mergeCell ref="X30:Y31"/>
    <mergeCell ref="Z30:AA31"/>
    <mergeCell ref="V32:W33"/>
    <mergeCell ref="X32:Y33"/>
    <mergeCell ref="Z32:AA33"/>
    <mergeCell ref="P34:Q35"/>
    <mergeCell ref="R34:S35"/>
    <mergeCell ref="T34:U35"/>
    <mergeCell ref="P36:Q37"/>
    <mergeCell ref="R36:S37"/>
    <mergeCell ref="T36:U37"/>
    <mergeCell ref="P30:Q31"/>
    <mergeCell ref="R30:S31"/>
    <mergeCell ref="T30:U31"/>
    <mergeCell ref="P32:Q33"/>
    <mergeCell ref="R32:S33"/>
    <mergeCell ref="T32:U33"/>
    <mergeCell ref="V42:W43"/>
    <mergeCell ref="X42:Y43"/>
    <mergeCell ref="Z42:AA43"/>
    <mergeCell ref="V44:W45"/>
    <mergeCell ref="X44:Y45"/>
    <mergeCell ref="Z44:AA45"/>
    <mergeCell ref="V38:W39"/>
    <mergeCell ref="X38:Y39"/>
    <mergeCell ref="Z38:AA39"/>
    <mergeCell ref="V40:W41"/>
    <mergeCell ref="X40:Y41"/>
    <mergeCell ref="Z40:AA41"/>
    <mergeCell ref="N40:O41"/>
    <mergeCell ref="J34:K35"/>
    <mergeCell ref="L34:M35"/>
    <mergeCell ref="N34:O35"/>
    <mergeCell ref="J36:K37"/>
    <mergeCell ref="L36:M37"/>
    <mergeCell ref="N36:O37"/>
    <mergeCell ref="J30:K31"/>
    <mergeCell ref="L30:M31"/>
    <mergeCell ref="N30:O31"/>
    <mergeCell ref="J32:K33"/>
    <mergeCell ref="L32:M33"/>
    <mergeCell ref="N32:O33"/>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80" zoomScaleNormal="80" workbookViewId="0">
      <selection activeCell="I5" sqref="I5"/>
    </sheetView>
  </sheetViews>
  <sheetFormatPr baseColWidth="10" defaultRowHeight="14.4" x14ac:dyDescent="0.3"/>
  <cols>
    <col min="2" max="2" width="24.109375" customWidth="1"/>
    <col min="3" max="3" width="70.109375" customWidth="1"/>
    <col min="4" max="4" width="29.88671875" customWidth="1"/>
  </cols>
  <sheetData>
    <row r="1" spans="1:37" ht="23.4" x14ac:dyDescent="0.3">
      <c r="A1" s="8"/>
      <c r="B1" s="273" t="s">
        <v>200</v>
      </c>
      <c r="C1" s="273"/>
      <c r="D1" s="273"/>
      <c r="E1" s="8"/>
      <c r="F1" s="8"/>
      <c r="G1" s="8"/>
      <c r="H1" s="8"/>
      <c r="I1" s="8"/>
      <c r="J1" s="8"/>
      <c r="K1" s="8"/>
      <c r="L1" s="8"/>
      <c r="M1" s="8"/>
      <c r="N1" s="8"/>
      <c r="O1" s="8"/>
      <c r="P1" s="8"/>
      <c r="Q1" s="8"/>
      <c r="R1" s="8"/>
      <c r="S1" s="8"/>
      <c r="T1" s="8"/>
      <c r="U1" s="8"/>
      <c r="V1" s="8"/>
      <c r="W1" s="8"/>
      <c r="X1" s="8"/>
      <c r="Y1" s="8"/>
      <c r="Z1" s="8"/>
      <c r="AA1" s="8"/>
      <c r="AB1" s="8"/>
      <c r="AC1" s="8"/>
      <c r="AD1" s="8"/>
      <c r="AE1" s="8"/>
    </row>
    <row r="2" spans="1:37" x14ac:dyDescent="0.3">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1:37" ht="25.2" x14ac:dyDescent="0.3">
      <c r="A3" s="8"/>
      <c r="B3" s="3"/>
      <c r="C3" s="49" t="s">
        <v>41</v>
      </c>
      <c r="D3" s="49" t="s">
        <v>3</v>
      </c>
      <c r="E3" s="8"/>
      <c r="F3" s="8"/>
      <c r="G3" s="8"/>
      <c r="H3" s="8"/>
      <c r="I3" s="8"/>
      <c r="J3" s="8"/>
      <c r="K3" s="8"/>
      <c r="L3" s="8"/>
      <c r="M3" s="8"/>
      <c r="N3" s="8"/>
      <c r="O3" s="8"/>
      <c r="P3" s="8"/>
      <c r="Q3" s="8"/>
      <c r="R3" s="8"/>
      <c r="S3" s="8"/>
      <c r="T3" s="8"/>
      <c r="U3" s="8"/>
      <c r="V3" s="8"/>
      <c r="W3" s="8"/>
      <c r="X3" s="8"/>
      <c r="Y3" s="8"/>
      <c r="Z3" s="8"/>
      <c r="AA3" s="8"/>
      <c r="AB3" s="8"/>
      <c r="AC3" s="8"/>
      <c r="AD3" s="8"/>
      <c r="AE3" s="8"/>
    </row>
    <row r="4" spans="1:37" ht="50.4" x14ac:dyDescent="0.3">
      <c r="A4" s="8"/>
      <c r="B4" s="52" t="s">
        <v>40</v>
      </c>
      <c r="C4" s="50" t="s">
        <v>84</v>
      </c>
      <c r="D4" s="51">
        <v>0.2</v>
      </c>
      <c r="E4" s="8"/>
      <c r="F4" s="8"/>
      <c r="G4" s="8"/>
      <c r="H4" s="8"/>
      <c r="I4" s="8"/>
      <c r="J4" s="8"/>
      <c r="K4" s="8"/>
      <c r="L4" s="8"/>
      <c r="M4" s="8"/>
      <c r="N4" s="8"/>
      <c r="O4" s="8"/>
      <c r="P4" s="8"/>
      <c r="Q4" s="8"/>
      <c r="R4" s="8"/>
      <c r="S4" s="8"/>
      <c r="T4" s="8"/>
      <c r="U4" s="8"/>
      <c r="V4" s="8"/>
      <c r="W4" s="8"/>
      <c r="X4" s="8"/>
      <c r="Y4" s="8"/>
      <c r="Z4" s="8"/>
      <c r="AA4" s="8"/>
      <c r="AB4" s="8"/>
      <c r="AC4" s="8"/>
      <c r="AD4" s="8"/>
      <c r="AE4" s="8"/>
    </row>
    <row r="5" spans="1:37" ht="50.4" x14ac:dyDescent="0.3">
      <c r="A5" s="8"/>
      <c r="B5" s="53" t="s">
        <v>42</v>
      </c>
      <c r="C5" s="50" t="s">
        <v>85</v>
      </c>
      <c r="D5" s="51">
        <v>0.4</v>
      </c>
      <c r="E5" s="8"/>
      <c r="F5" s="8"/>
      <c r="G5" s="8"/>
      <c r="H5" s="8"/>
      <c r="I5" s="8"/>
      <c r="J5" s="8"/>
      <c r="K5" s="8"/>
      <c r="L5" s="8"/>
      <c r="M5" s="8"/>
      <c r="N5" s="8"/>
      <c r="O5" s="8"/>
      <c r="P5" s="8"/>
      <c r="Q5" s="8"/>
      <c r="R5" s="8"/>
      <c r="S5" s="8"/>
      <c r="T5" s="8"/>
      <c r="U5" s="8"/>
      <c r="V5" s="8"/>
      <c r="W5" s="8"/>
      <c r="X5" s="8"/>
      <c r="Y5" s="8"/>
      <c r="Z5" s="8"/>
      <c r="AA5" s="8"/>
      <c r="AB5" s="8"/>
      <c r="AC5" s="8"/>
      <c r="AD5" s="8"/>
      <c r="AE5" s="8"/>
    </row>
    <row r="6" spans="1:37" ht="50.4" x14ac:dyDescent="0.3">
      <c r="A6" s="8"/>
      <c r="B6" s="54" t="s">
        <v>89</v>
      </c>
      <c r="C6" s="50" t="s">
        <v>86</v>
      </c>
      <c r="D6" s="51">
        <v>0.6</v>
      </c>
      <c r="E6" s="8"/>
      <c r="F6" s="8"/>
      <c r="G6" s="8"/>
      <c r="H6" s="8"/>
      <c r="I6" s="8"/>
      <c r="J6" s="8"/>
      <c r="K6" s="8"/>
      <c r="L6" s="8"/>
      <c r="M6" s="8"/>
      <c r="N6" s="8"/>
      <c r="O6" s="8"/>
      <c r="P6" s="8"/>
      <c r="Q6" s="8"/>
      <c r="R6" s="8"/>
      <c r="S6" s="8"/>
      <c r="T6" s="8"/>
      <c r="U6" s="8"/>
      <c r="V6" s="8"/>
      <c r="W6" s="8"/>
      <c r="X6" s="8"/>
      <c r="Y6" s="8"/>
      <c r="Z6" s="8"/>
      <c r="AA6" s="8"/>
      <c r="AB6" s="8"/>
      <c r="AC6" s="8"/>
      <c r="AD6" s="8"/>
      <c r="AE6" s="8"/>
    </row>
    <row r="7" spans="1:37" ht="75.599999999999994" x14ac:dyDescent="0.3">
      <c r="A7" s="8"/>
      <c r="B7" s="55" t="s">
        <v>5</v>
      </c>
      <c r="C7" s="50" t="s">
        <v>87</v>
      </c>
      <c r="D7" s="51">
        <v>0.8</v>
      </c>
      <c r="E7" s="8"/>
      <c r="F7" s="8"/>
      <c r="G7" s="8"/>
      <c r="H7" s="8"/>
      <c r="I7" s="8"/>
      <c r="J7" s="8"/>
      <c r="K7" s="8"/>
      <c r="L7" s="8"/>
      <c r="M7" s="8"/>
      <c r="N7" s="8"/>
      <c r="O7" s="8"/>
      <c r="P7" s="8"/>
      <c r="Q7" s="8"/>
      <c r="R7" s="8"/>
      <c r="S7" s="8"/>
      <c r="T7" s="8"/>
      <c r="U7" s="8"/>
      <c r="V7" s="8"/>
      <c r="W7" s="8"/>
      <c r="X7" s="8"/>
      <c r="Y7" s="8"/>
      <c r="Z7" s="8"/>
      <c r="AA7" s="8"/>
      <c r="AB7" s="8"/>
      <c r="AC7" s="8"/>
      <c r="AD7" s="8"/>
      <c r="AE7" s="8"/>
    </row>
    <row r="8" spans="1:37" ht="50.4" x14ac:dyDescent="0.3">
      <c r="A8" s="8"/>
      <c r="B8" s="56" t="s">
        <v>43</v>
      </c>
      <c r="C8" s="50" t="s">
        <v>88</v>
      </c>
      <c r="D8" s="51">
        <v>1</v>
      </c>
      <c r="E8" s="8"/>
      <c r="F8" s="8"/>
      <c r="G8" s="8"/>
      <c r="H8" s="8"/>
      <c r="I8" s="8"/>
      <c r="J8" s="8"/>
      <c r="K8" s="8"/>
      <c r="L8" s="8"/>
      <c r="M8" s="8"/>
      <c r="N8" s="8"/>
      <c r="O8" s="8"/>
      <c r="P8" s="8"/>
      <c r="Q8" s="8"/>
      <c r="R8" s="8"/>
      <c r="S8" s="8"/>
      <c r="T8" s="8"/>
      <c r="U8" s="8"/>
      <c r="V8" s="8"/>
      <c r="W8" s="8"/>
      <c r="X8" s="8"/>
      <c r="Y8" s="8"/>
      <c r="Z8" s="8"/>
      <c r="AA8" s="8"/>
      <c r="AB8" s="8"/>
      <c r="AC8" s="8"/>
      <c r="AD8" s="8"/>
      <c r="AE8" s="8"/>
    </row>
    <row r="9" spans="1:37" x14ac:dyDescent="0.3">
      <c r="A9" s="8"/>
      <c r="B9" s="25"/>
      <c r="C9" s="25"/>
      <c r="D9" s="25"/>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x14ac:dyDescent="0.3">
      <c r="A10" s="8"/>
      <c r="B10" s="26"/>
      <c r="C10" s="25"/>
      <c r="D10" s="25"/>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x14ac:dyDescent="0.3">
      <c r="A11" s="8"/>
      <c r="B11" s="25"/>
      <c r="C11" s="25"/>
      <c r="D11" s="25"/>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x14ac:dyDescent="0.3">
      <c r="A12" s="8"/>
      <c r="B12" s="25"/>
      <c r="C12" s="25"/>
      <c r="D12" s="25"/>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x14ac:dyDescent="0.3">
      <c r="A13" s="8"/>
      <c r="B13" s="25"/>
      <c r="C13" s="25"/>
      <c r="D13" s="25"/>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row>
    <row r="14" spans="1:37" x14ac:dyDescent="0.3">
      <c r="A14" s="8"/>
      <c r="B14" s="25"/>
      <c r="C14" s="25"/>
      <c r="D14" s="25"/>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x14ac:dyDescent="0.3">
      <c r="A15" s="8"/>
      <c r="B15" s="25"/>
      <c r="C15" s="25"/>
      <c r="D15" s="25"/>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row>
    <row r="16" spans="1:37" x14ac:dyDescent="0.3">
      <c r="A16" s="8"/>
      <c r="B16" s="25"/>
      <c r="C16" s="25"/>
      <c r="D16" s="25"/>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row>
    <row r="17" spans="1:37" x14ac:dyDescent="0.3">
      <c r="A17" s="8"/>
      <c r="B17" s="25"/>
      <c r="C17" s="25"/>
      <c r="D17" s="25"/>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row>
    <row r="18" spans="1:37" x14ac:dyDescent="0.3">
      <c r="A18" s="8"/>
      <c r="B18" s="25"/>
      <c r="C18" s="25"/>
      <c r="D18" s="25"/>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x14ac:dyDescent="0.3">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x14ac:dyDescent="0.3">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x14ac:dyDescent="0.3">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row>
    <row r="24" spans="1:37" x14ac:dyDescent="0.3">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row>
    <row r="25" spans="1:37" x14ac:dyDescent="0.3">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row>
    <row r="26" spans="1:37" x14ac:dyDescent="0.3">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row>
    <row r="27" spans="1:37" x14ac:dyDescent="0.3">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x14ac:dyDescent="0.3">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row>
    <row r="29" spans="1:37" x14ac:dyDescent="0.3">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row>
    <row r="30" spans="1:37" x14ac:dyDescent="0.3">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row>
    <row r="31" spans="1:37" x14ac:dyDescent="0.3">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x14ac:dyDescent="0.3">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row>
    <row r="33" spans="1:31" x14ac:dyDescent="0.3">
      <c r="A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x14ac:dyDescent="0.3">
      <c r="A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3">
      <c r="A35" s="8"/>
    </row>
    <row r="36" spans="1:31" x14ac:dyDescent="0.3">
      <c r="A36" s="8"/>
    </row>
    <row r="37" spans="1:31" x14ac:dyDescent="0.3">
      <c r="A37" s="8"/>
    </row>
    <row r="38" spans="1:31" x14ac:dyDescent="0.3">
      <c r="A38" s="8"/>
    </row>
    <row r="39" spans="1:31" x14ac:dyDescent="0.3">
      <c r="A39" s="8"/>
    </row>
    <row r="40" spans="1:31" x14ac:dyDescent="0.3">
      <c r="A40" s="8"/>
    </row>
    <row r="41" spans="1:31" x14ac:dyDescent="0.3">
      <c r="A41" s="8"/>
    </row>
    <row r="42" spans="1:31" x14ac:dyDescent="0.3">
      <c r="A42" s="8"/>
    </row>
    <row r="43" spans="1:31" x14ac:dyDescent="0.3">
      <c r="A43" s="8"/>
    </row>
    <row r="44" spans="1:31" x14ac:dyDescent="0.3">
      <c r="A44" s="8"/>
    </row>
    <row r="45" spans="1:31" x14ac:dyDescent="0.3">
      <c r="A45" s="8"/>
    </row>
    <row r="46" spans="1:31" x14ac:dyDescent="0.3">
      <c r="A46" s="8"/>
    </row>
    <row r="47" spans="1:31" x14ac:dyDescent="0.3">
      <c r="A47" s="8"/>
    </row>
    <row r="48" spans="1:31"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sheetData>
  <mergeCells count="1">
    <mergeCell ref="B1:D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7C3AE-D95F-4332-9BF1-4964192BC033}">
  <sheetPr>
    <tabColor theme="6" tint="-0.249977111117893"/>
  </sheetPr>
  <dimension ref="A1:W231"/>
  <sheetViews>
    <sheetView zoomScale="70" zoomScaleNormal="70" workbookViewId="0">
      <selection activeCell="C7" sqref="C7"/>
    </sheetView>
  </sheetViews>
  <sheetFormatPr baseColWidth="10" defaultRowHeight="14.4" x14ac:dyDescent="0.3"/>
  <cols>
    <col min="2" max="2" width="40.44140625" customWidth="1"/>
    <col min="3" max="3" width="159.44140625" customWidth="1"/>
    <col min="4" max="5" width="47" customWidth="1"/>
    <col min="6" max="6" width="135" bestFit="1" customWidth="1"/>
    <col min="7" max="7" width="144.6640625" bestFit="1" customWidth="1"/>
  </cols>
  <sheetData>
    <row r="1" spans="1:23" ht="32.4" x14ac:dyDescent="0.3">
      <c r="A1" s="8"/>
      <c r="B1" s="275" t="s">
        <v>201</v>
      </c>
      <c r="C1" s="275"/>
      <c r="D1" s="31"/>
      <c r="E1" s="31"/>
      <c r="F1" s="33"/>
      <c r="G1" s="8"/>
      <c r="H1" s="8"/>
      <c r="I1" s="8"/>
      <c r="J1" s="8"/>
      <c r="K1" s="8"/>
      <c r="L1" s="8"/>
      <c r="M1" s="8"/>
      <c r="N1" s="8"/>
      <c r="O1" s="8"/>
      <c r="P1" s="8"/>
      <c r="Q1" s="8"/>
      <c r="R1" s="8"/>
      <c r="S1" s="8"/>
      <c r="T1" s="8"/>
      <c r="U1" s="8"/>
      <c r="V1" s="8"/>
      <c r="W1" s="8"/>
    </row>
    <row r="2" spans="1:23" x14ac:dyDescent="0.3">
      <c r="A2" s="8"/>
      <c r="B2" s="8"/>
      <c r="C2" s="8"/>
      <c r="D2" s="8"/>
      <c r="E2" s="8"/>
      <c r="F2" s="8"/>
      <c r="G2" s="8"/>
      <c r="H2" s="8"/>
      <c r="I2" s="8"/>
      <c r="J2" s="8"/>
      <c r="K2" s="8"/>
      <c r="L2" s="8"/>
      <c r="M2" s="8"/>
      <c r="N2" s="8"/>
      <c r="O2" s="8"/>
      <c r="P2" s="8"/>
      <c r="Q2" s="8"/>
      <c r="R2" s="8"/>
      <c r="S2" s="8"/>
      <c r="T2" s="8"/>
      <c r="U2" s="8"/>
      <c r="V2" s="8"/>
      <c r="W2" s="8"/>
    </row>
    <row r="3" spans="1:23" ht="32.4" x14ac:dyDescent="0.3">
      <c r="A3" s="23" t="s">
        <v>69</v>
      </c>
      <c r="C3" s="34" t="s">
        <v>51</v>
      </c>
      <c r="D3" s="58"/>
      <c r="E3" s="58"/>
      <c r="F3" s="35"/>
      <c r="G3" s="8"/>
      <c r="H3" s="8"/>
      <c r="I3" s="8"/>
      <c r="J3" s="8"/>
      <c r="K3" s="8"/>
      <c r="L3" s="8"/>
      <c r="M3" s="8"/>
      <c r="N3" s="8"/>
      <c r="O3" s="8"/>
      <c r="P3" s="8"/>
      <c r="Q3" s="8"/>
      <c r="R3" s="8"/>
      <c r="S3" s="8"/>
      <c r="T3" s="8"/>
      <c r="U3" s="8"/>
      <c r="V3" s="8"/>
      <c r="W3" s="8"/>
    </row>
    <row r="4" spans="1:23" ht="32.4" x14ac:dyDescent="0.3">
      <c r="A4" s="23" t="s">
        <v>70</v>
      </c>
      <c r="B4" s="276" t="s">
        <v>83</v>
      </c>
      <c r="C4" s="36" t="s">
        <v>146</v>
      </c>
      <c r="D4" s="57"/>
      <c r="E4" s="57"/>
      <c r="F4" s="35"/>
      <c r="G4" s="8"/>
      <c r="H4" s="8"/>
      <c r="I4" s="8"/>
      <c r="J4" s="8"/>
      <c r="K4" s="8"/>
      <c r="L4" s="8"/>
      <c r="M4" s="8"/>
      <c r="N4" s="8"/>
      <c r="O4" s="8"/>
      <c r="P4" s="8"/>
      <c r="Q4" s="8"/>
      <c r="R4" s="8"/>
      <c r="S4" s="8"/>
      <c r="T4" s="8"/>
      <c r="U4" s="8"/>
      <c r="V4" s="8"/>
      <c r="W4" s="8"/>
    </row>
    <row r="5" spans="1:23" ht="32.4" x14ac:dyDescent="0.3">
      <c r="A5" s="23" t="s">
        <v>67</v>
      </c>
      <c r="B5" s="276"/>
      <c r="C5" s="37" t="s">
        <v>147</v>
      </c>
      <c r="D5" s="57"/>
      <c r="E5" s="57"/>
      <c r="F5" s="35"/>
      <c r="G5" s="8"/>
      <c r="H5" s="8"/>
      <c r="I5" s="8"/>
      <c r="J5" s="8"/>
      <c r="K5" s="8"/>
      <c r="L5" s="8"/>
      <c r="M5" s="8"/>
      <c r="N5" s="8"/>
      <c r="O5" s="8"/>
      <c r="P5" s="8"/>
      <c r="Q5" s="8"/>
      <c r="R5" s="8"/>
      <c r="S5" s="8"/>
      <c r="T5" s="8"/>
      <c r="U5" s="8"/>
      <c r="V5" s="8"/>
      <c r="W5" s="8"/>
    </row>
    <row r="6" spans="1:23" ht="32.4" x14ac:dyDescent="0.3">
      <c r="A6" s="23" t="s">
        <v>6</v>
      </c>
      <c r="B6" s="276"/>
      <c r="C6" s="37" t="s">
        <v>148</v>
      </c>
      <c r="D6" s="57"/>
      <c r="E6" s="57"/>
      <c r="F6" s="35"/>
      <c r="G6" s="8"/>
      <c r="H6" s="8"/>
      <c r="I6" s="8"/>
      <c r="J6" s="8"/>
      <c r="K6" s="8"/>
      <c r="L6" s="8"/>
      <c r="M6" s="8"/>
      <c r="N6" s="8"/>
      <c r="O6" s="8"/>
      <c r="P6" s="8"/>
      <c r="Q6" s="8"/>
      <c r="R6" s="8"/>
      <c r="S6" s="8"/>
      <c r="T6" s="8"/>
      <c r="U6" s="8"/>
      <c r="V6" s="8"/>
      <c r="W6" s="8"/>
    </row>
    <row r="7" spans="1:23" ht="32.4" x14ac:dyDescent="0.3">
      <c r="A7" s="23" t="s">
        <v>71</v>
      </c>
      <c r="B7" s="276"/>
      <c r="C7" s="37" t="s">
        <v>149</v>
      </c>
      <c r="D7" s="57"/>
      <c r="E7" s="57"/>
      <c r="F7" s="35"/>
      <c r="G7" s="8"/>
      <c r="H7" s="8"/>
      <c r="I7" s="8"/>
      <c r="J7" s="8"/>
      <c r="K7" s="8"/>
      <c r="L7" s="8"/>
      <c r="M7" s="8"/>
      <c r="N7" s="8"/>
      <c r="O7" s="8"/>
      <c r="P7" s="8"/>
      <c r="Q7" s="8"/>
      <c r="R7" s="8"/>
      <c r="S7" s="8"/>
      <c r="T7" s="8"/>
      <c r="U7" s="8"/>
      <c r="V7" s="8"/>
      <c r="W7" s="8"/>
    </row>
    <row r="8" spans="1:23" ht="20.399999999999999" x14ac:dyDescent="0.3">
      <c r="A8" s="23"/>
      <c r="B8" s="276"/>
      <c r="C8" s="37" t="s">
        <v>150</v>
      </c>
      <c r="D8" s="57"/>
      <c r="E8" s="57"/>
      <c r="F8" s="38"/>
      <c r="G8" s="8"/>
      <c r="H8" s="8"/>
      <c r="I8" s="8"/>
      <c r="J8" s="8"/>
      <c r="K8" s="8"/>
      <c r="L8" s="8"/>
      <c r="M8" s="8"/>
      <c r="N8" s="8"/>
      <c r="O8" s="8"/>
      <c r="P8" s="8"/>
      <c r="Q8" s="8"/>
      <c r="R8" s="8"/>
      <c r="S8" s="8"/>
      <c r="T8" s="8"/>
      <c r="U8" s="8"/>
      <c r="V8" s="8"/>
      <c r="W8" s="8"/>
    </row>
    <row r="9" spans="1:23" ht="18" x14ac:dyDescent="0.3">
      <c r="A9" s="23"/>
      <c r="B9" s="276"/>
      <c r="C9" s="39" t="s">
        <v>151</v>
      </c>
      <c r="D9" s="57"/>
      <c r="E9" s="57"/>
      <c r="F9" s="24"/>
      <c r="G9" s="8"/>
      <c r="H9" s="8"/>
      <c r="I9" s="8"/>
      <c r="J9" s="8"/>
      <c r="K9" s="8"/>
      <c r="L9" s="8"/>
      <c r="M9" s="8"/>
      <c r="N9" s="8"/>
      <c r="O9" s="8"/>
      <c r="P9" s="8"/>
      <c r="Q9" s="8"/>
      <c r="R9" s="8"/>
      <c r="S9" s="8"/>
      <c r="T9" s="8"/>
      <c r="U9" s="8"/>
      <c r="V9" s="8"/>
      <c r="W9" s="8"/>
    </row>
    <row r="10" spans="1:23" ht="33.75" customHeight="1" x14ac:dyDescent="0.3">
      <c r="A10" s="23"/>
      <c r="B10" s="277" t="s">
        <v>46</v>
      </c>
      <c r="C10" s="40" t="s">
        <v>152</v>
      </c>
      <c r="D10" s="57"/>
      <c r="E10" s="57"/>
      <c r="F10" s="23" t="s">
        <v>115</v>
      </c>
      <c r="G10" s="8"/>
      <c r="H10" s="8"/>
      <c r="I10" s="8"/>
      <c r="J10" s="8"/>
      <c r="K10" s="8"/>
      <c r="L10" s="8"/>
      <c r="M10" s="8"/>
      <c r="N10" s="8"/>
      <c r="O10" s="8"/>
      <c r="P10" s="8"/>
      <c r="Q10" s="8"/>
      <c r="R10" s="8"/>
      <c r="S10" s="8"/>
      <c r="T10" s="8"/>
      <c r="U10" s="8"/>
      <c r="V10" s="8"/>
      <c r="W10" s="8"/>
    </row>
    <row r="11" spans="1:23" ht="18" x14ac:dyDescent="0.3">
      <c r="A11" s="23"/>
      <c r="B11" s="277"/>
      <c r="C11" s="41" t="s">
        <v>153</v>
      </c>
      <c r="D11" s="57"/>
      <c r="E11" s="57"/>
      <c r="F11" s="23" t="s">
        <v>116</v>
      </c>
      <c r="G11" s="8"/>
      <c r="H11" s="8"/>
      <c r="I11" s="8"/>
      <c r="J11" s="8"/>
      <c r="K11" s="8"/>
      <c r="L11" s="8"/>
      <c r="M11" s="8"/>
      <c r="N11" s="8"/>
      <c r="O11" s="8"/>
      <c r="P11" s="8"/>
      <c r="Q11" s="8"/>
      <c r="R11" s="8"/>
      <c r="S11" s="8"/>
      <c r="T11" s="8"/>
      <c r="U11" s="8"/>
      <c r="V11" s="8"/>
      <c r="W11" s="8"/>
    </row>
    <row r="12" spans="1:23" ht="18" x14ac:dyDescent="0.3">
      <c r="A12" s="23"/>
      <c r="B12" s="277"/>
      <c r="C12" s="41" t="s">
        <v>154</v>
      </c>
      <c r="D12" s="57"/>
      <c r="E12" s="57"/>
      <c r="F12" s="23" t="s">
        <v>117</v>
      </c>
      <c r="G12" s="8"/>
      <c r="H12" s="8"/>
      <c r="I12" s="8"/>
      <c r="J12" s="8"/>
      <c r="K12" s="8"/>
      <c r="L12" s="8"/>
      <c r="M12" s="8"/>
      <c r="N12" s="8"/>
      <c r="O12" s="8"/>
      <c r="P12" s="8"/>
      <c r="Q12" s="8"/>
      <c r="R12" s="8"/>
      <c r="S12" s="8"/>
      <c r="T12" s="8"/>
      <c r="U12" s="8"/>
      <c r="V12" s="8"/>
      <c r="W12" s="8"/>
    </row>
    <row r="13" spans="1:23" ht="18" x14ac:dyDescent="0.3">
      <c r="A13" s="23"/>
      <c r="B13" s="277"/>
      <c r="C13" s="41" t="s">
        <v>155</v>
      </c>
      <c r="D13" s="57"/>
      <c r="E13" s="57"/>
      <c r="F13" s="23" t="s">
        <v>118</v>
      </c>
      <c r="G13" s="8"/>
      <c r="H13" s="8"/>
      <c r="I13" s="8"/>
      <c r="J13" s="8"/>
      <c r="K13" s="8"/>
      <c r="L13" s="8"/>
      <c r="M13" s="8"/>
      <c r="N13" s="8"/>
      <c r="O13" s="8"/>
      <c r="P13" s="8"/>
      <c r="Q13" s="8"/>
      <c r="R13" s="8"/>
      <c r="S13" s="8"/>
      <c r="T13" s="8"/>
      <c r="U13" s="8"/>
      <c r="V13" s="8"/>
      <c r="W13" s="8"/>
    </row>
    <row r="14" spans="1:23" ht="36" x14ac:dyDescent="0.3">
      <c r="A14" s="23"/>
      <c r="B14" s="277"/>
      <c r="C14" s="41" t="s">
        <v>156</v>
      </c>
      <c r="D14" s="57"/>
      <c r="E14" s="57"/>
      <c r="F14" s="23" t="s">
        <v>119</v>
      </c>
      <c r="G14" s="8"/>
      <c r="H14" s="8"/>
      <c r="I14" s="8"/>
      <c r="J14" s="8"/>
      <c r="K14" s="8"/>
      <c r="L14" s="8"/>
      <c r="M14" s="8"/>
      <c r="N14" s="8"/>
      <c r="O14" s="8"/>
      <c r="P14" s="8"/>
      <c r="Q14" s="8"/>
      <c r="R14" s="8"/>
      <c r="S14" s="8"/>
      <c r="T14" s="8"/>
      <c r="U14" s="8"/>
      <c r="V14" s="8"/>
      <c r="W14" s="8"/>
    </row>
    <row r="15" spans="1:23" ht="36" x14ac:dyDescent="0.3">
      <c r="A15" s="23"/>
      <c r="B15" s="277"/>
      <c r="C15" s="42" t="s">
        <v>157</v>
      </c>
      <c r="D15" s="57"/>
      <c r="E15" s="57"/>
      <c r="F15" s="23"/>
      <c r="G15" s="8"/>
      <c r="H15" s="8"/>
      <c r="I15" s="8"/>
      <c r="J15" s="8"/>
      <c r="K15" s="8"/>
      <c r="L15" s="8"/>
      <c r="M15" s="8"/>
      <c r="N15" s="8"/>
      <c r="O15" s="8"/>
      <c r="P15" s="8"/>
      <c r="Q15" s="8"/>
    </row>
    <row r="16" spans="1:23" ht="18" x14ac:dyDescent="0.3">
      <c r="A16" s="23"/>
      <c r="B16" s="278" t="s">
        <v>47</v>
      </c>
      <c r="C16" s="40" t="s">
        <v>158</v>
      </c>
      <c r="D16" s="57"/>
      <c r="E16" s="57"/>
      <c r="F16" s="23"/>
      <c r="G16" s="8"/>
      <c r="H16" s="8"/>
      <c r="I16" s="8"/>
      <c r="J16" s="8"/>
      <c r="K16" s="8"/>
      <c r="L16" s="8"/>
      <c r="M16" s="8"/>
      <c r="N16" s="8"/>
      <c r="O16" s="8"/>
      <c r="P16" s="8"/>
      <c r="Q16" s="8"/>
    </row>
    <row r="17" spans="1:17" ht="36" x14ac:dyDescent="0.3">
      <c r="A17" s="23"/>
      <c r="B17" s="278"/>
      <c r="C17" s="41" t="s">
        <v>159</v>
      </c>
      <c r="D17" s="57"/>
      <c r="E17" s="57"/>
      <c r="F17" s="25"/>
      <c r="G17" s="8"/>
      <c r="H17" s="8"/>
      <c r="I17" s="8"/>
      <c r="J17" s="8"/>
      <c r="K17" s="8"/>
      <c r="L17" s="8"/>
      <c r="M17" s="8"/>
      <c r="N17" s="8"/>
      <c r="O17" s="8"/>
      <c r="P17" s="8"/>
      <c r="Q17" s="8"/>
    </row>
    <row r="18" spans="1:17" ht="36" x14ac:dyDescent="0.3">
      <c r="A18" s="23"/>
      <c r="B18" s="278"/>
      <c r="C18" s="41" t="s">
        <v>160</v>
      </c>
      <c r="D18" s="57"/>
      <c r="E18" s="57"/>
      <c r="F18" s="25"/>
      <c r="G18" s="8"/>
      <c r="H18" s="8"/>
      <c r="I18" s="8"/>
      <c r="J18" s="8"/>
      <c r="K18" s="8"/>
      <c r="L18" s="8"/>
      <c r="M18" s="8"/>
      <c r="N18" s="8"/>
      <c r="O18" s="8"/>
      <c r="P18" s="8"/>
      <c r="Q18" s="8"/>
    </row>
    <row r="19" spans="1:17" ht="18" x14ac:dyDescent="0.3">
      <c r="A19" s="23"/>
      <c r="B19" s="278"/>
      <c r="C19" s="41" t="s">
        <v>161</v>
      </c>
      <c r="D19" s="57"/>
      <c r="E19" s="57"/>
      <c r="F19" s="25"/>
      <c r="G19" s="8"/>
      <c r="H19" s="8"/>
      <c r="I19" s="8"/>
      <c r="J19" s="8"/>
      <c r="K19" s="8"/>
      <c r="L19" s="8"/>
      <c r="M19" s="8"/>
      <c r="N19" s="8"/>
      <c r="O19" s="8"/>
      <c r="P19" s="8"/>
      <c r="Q19" s="8"/>
    </row>
    <row r="20" spans="1:17" ht="36" x14ac:dyDescent="0.3">
      <c r="A20" s="23"/>
      <c r="B20" s="278"/>
      <c r="C20" s="41" t="s">
        <v>162</v>
      </c>
      <c r="D20" s="57"/>
      <c r="E20" s="57"/>
      <c r="F20" s="25"/>
      <c r="G20" s="8"/>
      <c r="H20" s="8"/>
      <c r="I20" s="8"/>
      <c r="J20" s="8"/>
      <c r="K20" s="8"/>
      <c r="L20" s="8"/>
      <c r="M20" s="8"/>
      <c r="N20" s="8"/>
      <c r="O20" s="8"/>
      <c r="P20" s="8"/>
      <c r="Q20" s="8"/>
    </row>
    <row r="21" spans="1:17" ht="36" x14ac:dyDescent="0.3">
      <c r="A21" s="23"/>
      <c r="B21" s="278"/>
      <c r="C21" s="42" t="s">
        <v>163</v>
      </c>
      <c r="D21" s="57"/>
      <c r="E21" s="57"/>
      <c r="F21" s="43"/>
      <c r="G21" s="8"/>
      <c r="H21" s="8"/>
      <c r="I21" s="8"/>
      <c r="J21" s="8"/>
      <c r="K21" s="8"/>
      <c r="L21" s="8"/>
      <c r="M21" s="8"/>
      <c r="N21" s="8"/>
      <c r="O21" s="8"/>
      <c r="P21" s="8"/>
      <c r="Q21" s="8"/>
    </row>
    <row r="22" spans="1:17" ht="20.399999999999999" x14ac:dyDescent="0.3">
      <c r="A22" s="23"/>
      <c r="B22" s="279" t="s">
        <v>48</v>
      </c>
      <c r="C22" s="40" t="s">
        <v>164</v>
      </c>
      <c r="D22" s="57"/>
      <c r="E22" s="57"/>
      <c r="F22" s="43"/>
      <c r="G22" s="8"/>
      <c r="H22" s="8"/>
      <c r="I22" s="8"/>
      <c r="J22" s="8"/>
      <c r="K22" s="8"/>
      <c r="L22" s="8"/>
      <c r="M22" s="8"/>
      <c r="N22" s="8"/>
      <c r="O22" s="8"/>
      <c r="P22" s="8"/>
      <c r="Q22" s="8"/>
    </row>
    <row r="23" spans="1:17" ht="36" x14ac:dyDescent="0.3">
      <c r="A23" s="23"/>
      <c r="B23" s="279"/>
      <c r="C23" s="41" t="s">
        <v>165</v>
      </c>
      <c r="D23" s="57"/>
      <c r="E23" s="57"/>
      <c r="F23" s="43"/>
      <c r="G23" s="8"/>
      <c r="H23" s="8"/>
      <c r="I23" s="8"/>
      <c r="J23" s="8"/>
      <c r="K23" s="8"/>
      <c r="L23" s="8"/>
      <c r="M23" s="8"/>
      <c r="N23" s="8"/>
      <c r="O23" s="8"/>
      <c r="P23" s="8"/>
      <c r="Q23" s="8"/>
    </row>
    <row r="24" spans="1:17" ht="36" x14ac:dyDescent="0.3">
      <c r="A24" s="23"/>
      <c r="B24" s="279"/>
      <c r="C24" s="41" t="s">
        <v>166</v>
      </c>
      <c r="D24" s="57"/>
      <c r="E24" s="57"/>
      <c r="F24" s="43"/>
      <c r="G24" s="8"/>
      <c r="H24" s="8"/>
      <c r="I24" s="8"/>
      <c r="J24" s="8"/>
      <c r="K24" s="8"/>
      <c r="L24" s="8"/>
      <c r="M24" s="8"/>
      <c r="N24" s="8"/>
      <c r="O24" s="8"/>
      <c r="P24" s="8"/>
      <c r="Q24" s="8"/>
    </row>
    <row r="25" spans="1:17" ht="20.399999999999999" x14ac:dyDescent="0.3">
      <c r="A25" s="23"/>
      <c r="B25" s="279"/>
      <c r="C25" s="41" t="s">
        <v>167</v>
      </c>
      <c r="D25" s="57"/>
      <c r="E25" s="57"/>
      <c r="F25" s="43"/>
      <c r="G25" s="8"/>
      <c r="H25" s="8"/>
      <c r="I25" s="8"/>
      <c r="J25" s="8"/>
      <c r="K25" s="8"/>
      <c r="L25" s="8"/>
      <c r="M25" s="8"/>
      <c r="N25" s="8"/>
      <c r="O25" s="8"/>
      <c r="P25" s="8"/>
      <c r="Q25" s="8"/>
    </row>
    <row r="26" spans="1:17" ht="36" x14ac:dyDescent="0.3">
      <c r="A26" s="23"/>
      <c r="B26" s="279"/>
      <c r="C26" s="41" t="s">
        <v>168</v>
      </c>
      <c r="D26" s="57"/>
      <c r="E26" s="57"/>
      <c r="F26" s="43"/>
      <c r="G26" s="8"/>
      <c r="H26" s="8"/>
      <c r="I26" s="8"/>
      <c r="J26" s="8"/>
      <c r="K26" s="8"/>
      <c r="L26" s="8"/>
      <c r="M26" s="8"/>
      <c r="N26" s="8"/>
      <c r="O26" s="8"/>
      <c r="P26" s="8"/>
      <c r="Q26" s="8"/>
    </row>
    <row r="27" spans="1:17" ht="36" x14ac:dyDescent="0.3">
      <c r="A27" s="23"/>
      <c r="B27" s="279"/>
      <c r="C27" s="42" t="s">
        <v>169</v>
      </c>
      <c r="D27" s="57"/>
      <c r="E27" s="57"/>
      <c r="F27" s="43"/>
      <c r="G27" s="8"/>
      <c r="H27" s="8"/>
      <c r="I27" s="8"/>
      <c r="J27" s="8"/>
      <c r="K27" s="8"/>
      <c r="L27" s="8"/>
      <c r="M27" s="8"/>
      <c r="N27" s="8"/>
      <c r="O27" s="8"/>
      <c r="P27" s="8"/>
      <c r="Q27" s="8"/>
    </row>
    <row r="28" spans="1:17" ht="20.399999999999999" x14ac:dyDescent="0.3">
      <c r="A28" s="23"/>
      <c r="B28" s="274" t="s">
        <v>49</v>
      </c>
      <c r="C28" s="40" t="s">
        <v>170</v>
      </c>
      <c r="D28" s="57"/>
      <c r="E28" s="57"/>
      <c r="F28" s="43"/>
      <c r="G28" s="8"/>
      <c r="H28" s="8"/>
      <c r="I28" s="8"/>
      <c r="J28" s="8"/>
      <c r="K28" s="8"/>
      <c r="L28" s="8"/>
      <c r="M28" s="8"/>
      <c r="N28" s="8"/>
      <c r="O28" s="8"/>
      <c r="P28" s="8"/>
      <c r="Q28" s="8"/>
    </row>
    <row r="29" spans="1:17" ht="20.399999999999999" x14ac:dyDescent="0.3">
      <c r="A29" s="23"/>
      <c r="B29" s="274"/>
      <c r="C29" s="41" t="s">
        <v>171</v>
      </c>
      <c r="D29" s="57"/>
      <c r="E29" s="57"/>
      <c r="F29" s="43"/>
      <c r="G29" s="8"/>
      <c r="H29" s="8"/>
      <c r="I29" s="8"/>
      <c r="J29" s="8"/>
      <c r="K29" s="8"/>
      <c r="L29" s="8"/>
      <c r="M29" s="8"/>
      <c r="N29" s="8"/>
      <c r="O29" s="8"/>
      <c r="P29" s="8"/>
      <c r="Q29" s="8"/>
    </row>
    <row r="30" spans="1:17" ht="20.399999999999999" x14ac:dyDescent="0.3">
      <c r="A30" s="23"/>
      <c r="B30" s="274"/>
      <c r="C30" s="41" t="s">
        <v>172</v>
      </c>
      <c r="D30" s="57"/>
      <c r="E30" s="57"/>
      <c r="F30" s="43"/>
      <c r="G30" s="8"/>
      <c r="H30" s="8"/>
      <c r="I30" s="8"/>
      <c r="J30" s="8"/>
      <c r="K30" s="8"/>
      <c r="L30" s="8"/>
      <c r="M30" s="8"/>
      <c r="N30" s="8"/>
      <c r="O30" s="8"/>
      <c r="P30" s="8"/>
      <c r="Q30" s="8"/>
    </row>
    <row r="31" spans="1:17" ht="36" x14ac:dyDescent="0.3">
      <c r="A31" s="23"/>
      <c r="B31" s="274"/>
      <c r="C31" s="41" t="s">
        <v>173</v>
      </c>
      <c r="D31" s="57"/>
      <c r="E31" s="57"/>
      <c r="F31" s="43"/>
      <c r="G31" s="8"/>
      <c r="H31" s="8"/>
      <c r="I31" s="8"/>
      <c r="J31" s="8"/>
      <c r="K31" s="8"/>
      <c r="L31" s="8"/>
      <c r="M31" s="8"/>
      <c r="N31" s="8"/>
      <c r="O31" s="8"/>
      <c r="P31" s="8"/>
      <c r="Q31" s="8"/>
    </row>
    <row r="32" spans="1:17" ht="36" x14ac:dyDescent="0.3">
      <c r="A32" s="23"/>
      <c r="B32" s="274"/>
      <c r="C32" s="41" t="s">
        <v>174</v>
      </c>
      <c r="D32" s="57"/>
      <c r="E32" s="57"/>
      <c r="F32" s="43"/>
      <c r="G32" s="8"/>
      <c r="H32" s="8"/>
      <c r="I32" s="8"/>
      <c r="J32" s="8"/>
      <c r="K32" s="8"/>
      <c r="L32" s="8"/>
      <c r="M32" s="8"/>
      <c r="N32" s="8"/>
      <c r="O32" s="8"/>
      <c r="P32" s="8"/>
      <c r="Q32" s="8"/>
    </row>
    <row r="33" spans="1:17" ht="36" x14ac:dyDescent="0.3">
      <c r="A33" s="23"/>
      <c r="B33" s="274"/>
      <c r="C33" s="42" t="s">
        <v>175</v>
      </c>
      <c r="D33" s="57"/>
      <c r="E33" s="57"/>
      <c r="F33" s="43"/>
      <c r="G33" s="8"/>
      <c r="H33" s="8"/>
      <c r="I33" s="8"/>
      <c r="J33" s="8"/>
      <c r="K33" s="8"/>
      <c r="L33" s="8"/>
      <c r="M33" s="8"/>
      <c r="N33" s="8"/>
      <c r="O33" s="8"/>
      <c r="P33" s="8"/>
      <c r="Q33" s="8"/>
    </row>
    <row r="34" spans="1:17" ht="20.399999999999999" x14ac:dyDescent="0.3">
      <c r="A34" s="23"/>
      <c r="B34" s="23"/>
      <c r="C34" s="43"/>
      <c r="D34" s="43"/>
      <c r="E34" s="43"/>
      <c r="F34" s="43"/>
      <c r="G34" s="8"/>
      <c r="H34" s="8"/>
      <c r="I34" s="8"/>
      <c r="J34" s="8"/>
      <c r="K34" s="8"/>
      <c r="L34" s="8"/>
      <c r="M34" s="8"/>
      <c r="N34" s="8"/>
      <c r="O34" s="8"/>
      <c r="P34" s="8"/>
      <c r="Q34" s="8"/>
    </row>
    <row r="35" spans="1:17" ht="20.399999999999999" x14ac:dyDescent="0.3">
      <c r="A35" s="23"/>
      <c r="B35" s="23"/>
      <c r="C35" s="43"/>
      <c r="D35" s="43"/>
      <c r="E35" s="43"/>
      <c r="F35" s="43"/>
      <c r="G35" s="8"/>
      <c r="H35" s="8"/>
      <c r="I35" s="8"/>
      <c r="J35" s="8"/>
      <c r="K35" s="8"/>
      <c r="L35" s="8"/>
      <c r="M35" s="8"/>
      <c r="N35" s="8"/>
      <c r="O35" s="8"/>
      <c r="P35" s="8"/>
      <c r="Q35" s="8"/>
    </row>
    <row r="36" spans="1:17" ht="20.399999999999999" x14ac:dyDescent="0.3">
      <c r="A36" s="23"/>
      <c r="B36" s="23"/>
      <c r="C36" s="43"/>
      <c r="D36" s="43"/>
      <c r="E36" s="43"/>
      <c r="F36" s="43"/>
      <c r="G36" s="8"/>
      <c r="H36" s="8"/>
      <c r="I36" s="8"/>
      <c r="J36" s="8"/>
      <c r="K36" s="8"/>
      <c r="L36" s="8"/>
      <c r="M36" s="8"/>
      <c r="N36" s="8"/>
      <c r="O36" s="8"/>
      <c r="P36" s="8"/>
      <c r="Q36" s="8"/>
    </row>
    <row r="37" spans="1:17" ht="20.399999999999999" x14ac:dyDescent="0.3">
      <c r="A37" s="23"/>
      <c r="B37" s="23"/>
      <c r="C37" s="43"/>
      <c r="D37" s="43"/>
      <c r="E37" s="43"/>
      <c r="F37" s="43"/>
      <c r="G37" s="8"/>
      <c r="H37" s="8"/>
      <c r="I37" s="8"/>
      <c r="J37" s="8"/>
      <c r="K37" s="8"/>
      <c r="L37" s="8"/>
      <c r="M37" s="8"/>
      <c r="N37" s="8"/>
      <c r="O37" s="8"/>
      <c r="P37" s="8"/>
      <c r="Q37" s="8"/>
    </row>
    <row r="38" spans="1:17" ht="20.399999999999999" x14ac:dyDescent="0.3">
      <c r="A38" s="23"/>
      <c r="B38" s="23"/>
      <c r="C38" s="43"/>
      <c r="D38" s="43"/>
      <c r="E38" s="43"/>
      <c r="F38" s="43"/>
      <c r="G38" s="8"/>
      <c r="H38" s="8"/>
      <c r="I38" s="8"/>
      <c r="J38" s="8"/>
      <c r="K38" s="8"/>
      <c r="L38" s="8"/>
      <c r="M38" s="8"/>
      <c r="N38" s="8"/>
      <c r="O38" s="8"/>
      <c r="P38" s="8"/>
      <c r="Q38" s="8"/>
    </row>
    <row r="39" spans="1:17" ht="20.399999999999999" x14ac:dyDescent="0.3">
      <c r="A39" s="23"/>
      <c r="B39" s="23"/>
      <c r="C39" s="43"/>
      <c r="D39" s="43"/>
      <c r="E39" s="43"/>
      <c r="F39" s="43"/>
      <c r="G39" s="8"/>
      <c r="H39" s="8"/>
      <c r="I39" s="8"/>
      <c r="J39" s="8"/>
      <c r="K39" s="8"/>
      <c r="L39" s="8"/>
      <c r="M39" s="8"/>
      <c r="N39" s="8"/>
      <c r="O39" s="8"/>
      <c r="P39" s="8"/>
      <c r="Q39" s="8"/>
    </row>
    <row r="40" spans="1:17" ht="20.399999999999999" x14ac:dyDescent="0.3">
      <c r="A40" s="23"/>
      <c r="B40" s="23"/>
      <c r="C40" s="43"/>
      <c r="D40" s="43"/>
      <c r="E40" s="43"/>
      <c r="F40" s="43"/>
      <c r="G40" s="8"/>
      <c r="H40" s="8"/>
      <c r="I40" s="8"/>
      <c r="J40" s="8"/>
      <c r="K40" s="8"/>
      <c r="L40" s="8"/>
      <c r="M40" s="8"/>
      <c r="N40" s="8"/>
      <c r="O40" s="8"/>
      <c r="P40" s="8"/>
      <c r="Q40" s="8"/>
    </row>
    <row r="41" spans="1:17" ht="20.399999999999999" x14ac:dyDescent="0.3">
      <c r="A41" s="23"/>
      <c r="B41" s="23"/>
      <c r="C41" s="43"/>
      <c r="D41" s="43"/>
      <c r="E41" s="43"/>
      <c r="F41" s="43"/>
      <c r="G41" s="8"/>
      <c r="H41" s="8"/>
      <c r="I41" s="8"/>
      <c r="J41" s="8"/>
      <c r="K41" s="8"/>
      <c r="L41" s="8"/>
      <c r="M41" s="8"/>
      <c r="N41" s="8"/>
      <c r="O41" s="8"/>
      <c r="P41" s="8"/>
      <c r="Q41" s="8"/>
    </row>
    <row r="42" spans="1:17" ht="20.399999999999999" x14ac:dyDescent="0.3">
      <c r="A42" s="23"/>
      <c r="B42" s="23"/>
      <c r="C42" s="43"/>
      <c r="D42" s="43"/>
      <c r="E42" s="43"/>
      <c r="F42" s="43"/>
      <c r="G42" s="8"/>
      <c r="H42" s="8"/>
      <c r="I42" s="8"/>
      <c r="J42" s="8"/>
      <c r="K42" s="8"/>
      <c r="L42" s="8"/>
      <c r="M42" s="8"/>
      <c r="N42" s="8"/>
      <c r="O42" s="8"/>
      <c r="P42" s="8"/>
      <c r="Q42" s="8"/>
    </row>
    <row r="43" spans="1:17" ht="20.399999999999999" x14ac:dyDescent="0.3">
      <c r="A43" s="23"/>
      <c r="B43" s="23"/>
      <c r="C43" s="43"/>
      <c r="D43" s="43"/>
      <c r="E43" s="43"/>
      <c r="F43" s="43"/>
      <c r="G43" s="8"/>
      <c r="H43" s="8"/>
      <c r="I43" s="8"/>
      <c r="J43" s="8"/>
      <c r="K43" s="8"/>
      <c r="L43" s="8"/>
      <c r="M43" s="8"/>
      <c r="N43" s="8"/>
      <c r="O43" s="8"/>
      <c r="P43" s="8"/>
      <c r="Q43" s="8"/>
    </row>
    <row r="44" spans="1:17" ht="20.399999999999999" x14ac:dyDescent="0.3">
      <c r="A44" s="23"/>
      <c r="B44" s="23"/>
      <c r="C44" s="43"/>
      <c r="D44" s="43"/>
      <c r="E44" s="43"/>
      <c r="F44" s="43"/>
      <c r="G44" s="8"/>
      <c r="H44" s="8"/>
      <c r="I44" s="8"/>
      <c r="J44" s="8"/>
      <c r="K44" s="8"/>
      <c r="L44" s="8"/>
      <c r="M44" s="8"/>
      <c r="N44" s="8"/>
      <c r="O44" s="8"/>
      <c r="P44" s="8"/>
      <c r="Q44" s="8"/>
    </row>
    <row r="45" spans="1:17" ht="20.399999999999999" x14ac:dyDescent="0.3">
      <c r="A45" s="23"/>
      <c r="B45" s="23"/>
      <c r="C45" s="43"/>
      <c r="D45" s="43"/>
      <c r="E45" s="43"/>
      <c r="F45" s="43"/>
      <c r="G45" s="8"/>
      <c r="H45" s="8"/>
      <c r="I45" s="8"/>
      <c r="J45" s="8"/>
      <c r="K45" s="8"/>
      <c r="L45" s="8"/>
      <c r="M45" s="8"/>
      <c r="N45" s="8"/>
      <c r="O45" s="8"/>
      <c r="P45" s="8"/>
      <c r="Q45" s="8"/>
    </row>
    <row r="46" spans="1:17" ht="20.399999999999999" x14ac:dyDescent="0.3">
      <c r="A46" s="23"/>
      <c r="B46" s="23"/>
      <c r="C46" s="43"/>
      <c r="D46" s="43"/>
      <c r="E46" s="43"/>
      <c r="F46" s="43"/>
      <c r="G46" s="8"/>
      <c r="H46" s="8"/>
      <c r="I46" s="8"/>
      <c r="J46" s="8"/>
      <c r="K46" s="8"/>
      <c r="L46" s="8"/>
      <c r="M46" s="8"/>
      <c r="N46" s="8"/>
      <c r="O46" s="8"/>
      <c r="P46" s="8"/>
      <c r="Q46" s="8"/>
    </row>
    <row r="47" spans="1:17" ht="20.399999999999999" x14ac:dyDescent="0.3">
      <c r="A47" s="23"/>
      <c r="B47" s="23"/>
      <c r="C47" s="43"/>
      <c r="D47" s="43"/>
      <c r="E47" s="43"/>
      <c r="F47" s="43"/>
      <c r="G47" s="8"/>
      <c r="H47" s="8"/>
      <c r="I47" s="8"/>
      <c r="J47" s="8"/>
      <c r="K47" s="8"/>
      <c r="L47" s="8"/>
      <c r="M47" s="8"/>
      <c r="N47" s="8"/>
      <c r="O47" s="8"/>
      <c r="P47" s="8"/>
      <c r="Q47" s="8"/>
    </row>
    <row r="48" spans="1:17" ht="20.399999999999999" x14ac:dyDescent="0.3">
      <c r="A48" s="23"/>
      <c r="B48" s="23"/>
      <c r="C48" s="43"/>
      <c r="D48" s="43"/>
      <c r="E48" s="43"/>
      <c r="F48" s="43"/>
      <c r="G48" s="8"/>
      <c r="H48" s="8"/>
      <c r="I48" s="8"/>
      <c r="J48" s="8"/>
      <c r="K48" s="8"/>
      <c r="L48" s="8"/>
      <c r="M48" s="8"/>
      <c r="N48" s="8"/>
      <c r="O48" s="8"/>
      <c r="P48" s="8"/>
      <c r="Q48" s="8"/>
    </row>
    <row r="49" spans="1:17" ht="20.399999999999999" x14ac:dyDescent="0.3">
      <c r="A49" s="23"/>
      <c r="B49" s="23"/>
      <c r="C49" s="43"/>
      <c r="D49" s="43"/>
      <c r="E49" s="43"/>
      <c r="F49" s="43"/>
      <c r="G49" s="8"/>
      <c r="H49" s="8"/>
      <c r="I49" s="8"/>
      <c r="J49" s="8"/>
      <c r="K49" s="8"/>
      <c r="L49" s="8"/>
      <c r="M49" s="8"/>
      <c r="N49" s="8"/>
      <c r="O49" s="8"/>
      <c r="P49" s="8"/>
      <c r="Q49" s="8"/>
    </row>
    <row r="50" spans="1:17" ht="20.399999999999999" x14ac:dyDescent="0.3">
      <c r="A50" s="23"/>
      <c r="B50" s="23"/>
      <c r="C50" s="43"/>
      <c r="D50" s="43"/>
      <c r="E50" s="43"/>
      <c r="F50" s="43"/>
      <c r="G50" s="8"/>
      <c r="H50" s="8"/>
      <c r="I50" s="8"/>
      <c r="J50" s="8"/>
      <c r="K50" s="8"/>
      <c r="L50" s="8"/>
      <c r="M50" s="8"/>
      <c r="N50" s="8"/>
      <c r="O50" s="8"/>
      <c r="P50" s="8"/>
      <c r="Q50" s="8"/>
    </row>
    <row r="51" spans="1:17" ht="20.399999999999999" x14ac:dyDescent="0.3">
      <c r="A51" s="23"/>
      <c r="B51" s="5"/>
      <c r="C51" s="44"/>
      <c r="D51" s="44"/>
      <c r="E51" s="44"/>
      <c r="F51" s="44"/>
    </row>
    <row r="52" spans="1:17" ht="20.399999999999999" x14ac:dyDescent="0.3">
      <c r="A52" s="23"/>
      <c r="B52" s="5"/>
      <c r="C52" s="44"/>
      <c r="D52" s="44"/>
      <c r="E52" s="44"/>
      <c r="F52" s="44"/>
    </row>
    <row r="53" spans="1:17" ht="20.399999999999999" x14ac:dyDescent="0.3">
      <c r="A53" s="23"/>
      <c r="B53" s="5"/>
      <c r="C53" s="44"/>
      <c r="D53" s="44"/>
      <c r="E53" s="44"/>
      <c r="F53" s="44"/>
    </row>
    <row r="54" spans="1:17" ht="20.399999999999999" x14ac:dyDescent="0.3">
      <c r="A54" s="23"/>
      <c r="B54" s="5"/>
      <c r="C54" s="44"/>
      <c r="D54" s="44"/>
      <c r="E54" s="44"/>
      <c r="F54" s="44"/>
    </row>
    <row r="55" spans="1:17" ht="20.399999999999999" x14ac:dyDescent="0.3">
      <c r="A55" s="23"/>
      <c r="B55" s="5"/>
      <c r="C55" s="44"/>
      <c r="D55" s="44"/>
      <c r="E55" s="44"/>
      <c r="F55" s="44"/>
    </row>
    <row r="56" spans="1:17" ht="20.399999999999999" x14ac:dyDescent="0.3">
      <c r="A56" s="23"/>
      <c r="B56" s="5"/>
      <c r="C56" s="44"/>
      <c r="D56" s="44"/>
      <c r="E56" s="44"/>
      <c r="F56" s="44"/>
    </row>
    <row r="57" spans="1:17" ht="20.399999999999999" x14ac:dyDescent="0.3">
      <c r="A57" s="23"/>
      <c r="B57" s="5"/>
      <c r="C57" s="44"/>
      <c r="D57" s="44"/>
      <c r="E57" s="44"/>
      <c r="F57" s="44"/>
    </row>
    <row r="58" spans="1:17" ht="20.399999999999999" x14ac:dyDescent="0.3">
      <c r="A58" s="23"/>
      <c r="B58" s="5"/>
      <c r="C58" s="44"/>
      <c r="D58" s="44"/>
      <c r="E58" s="44"/>
      <c r="F58" s="44"/>
    </row>
    <row r="59" spans="1:17" ht="20.399999999999999" x14ac:dyDescent="0.3">
      <c r="A59" s="23"/>
      <c r="B59" s="5"/>
      <c r="C59" s="44"/>
      <c r="D59" s="44"/>
      <c r="E59" s="44"/>
      <c r="F59" s="44"/>
    </row>
    <row r="60" spans="1:17" ht="20.399999999999999" x14ac:dyDescent="0.3">
      <c r="A60" s="23"/>
      <c r="B60" s="5"/>
      <c r="C60" s="44"/>
      <c r="D60" s="44"/>
      <c r="E60" s="44"/>
      <c r="F60" s="44"/>
    </row>
    <row r="61" spans="1:17" ht="20.399999999999999" x14ac:dyDescent="0.3">
      <c r="A61" s="23"/>
      <c r="B61" s="5"/>
      <c r="C61" s="44"/>
      <c r="D61" s="44"/>
      <c r="E61" s="44"/>
      <c r="F61" s="44"/>
    </row>
    <row r="62" spans="1:17" ht="20.399999999999999" x14ac:dyDescent="0.3">
      <c r="A62" s="23"/>
      <c r="B62" s="5"/>
      <c r="C62" s="44"/>
      <c r="D62" s="44"/>
      <c r="E62" s="44"/>
      <c r="F62" s="44"/>
    </row>
    <row r="63" spans="1:17" ht="20.399999999999999" x14ac:dyDescent="0.3">
      <c r="A63" s="23"/>
      <c r="B63" s="5"/>
      <c r="C63" s="44"/>
      <c r="D63" s="44"/>
      <c r="E63" s="44"/>
      <c r="F63" s="44"/>
    </row>
    <row r="64" spans="1:17" ht="20.399999999999999" x14ac:dyDescent="0.3">
      <c r="A64" s="23"/>
      <c r="B64" s="5"/>
      <c r="C64" s="44"/>
      <c r="D64" s="44"/>
      <c r="E64" s="44"/>
      <c r="F64" s="44"/>
    </row>
    <row r="65" spans="1:6" ht="20.399999999999999" x14ac:dyDescent="0.3">
      <c r="A65" s="23"/>
      <c r="B65" s="5"/>
      <c r="C65" s="44"/>
      <c r="D65" s="44"/>
      <c r="E65" s="44"/>
      <c r="F65" s="44"/>
    </row>
    <row r="66" spans="1:6" ht="20.399999999999999" x14ac:dyDescent="0.3">
      <c r="A66" s="23"/>
      <c r="B66" s="5"/>
      <c r="C66" s="44"/>
      <c r="D66" s="44"/>
      <c r="E66" s="44"/>
      <c r="F66" s="44"/>
    </row>
    <row r="67" spans="1:6" ht="20.399999999999999" x14ac:dyDescent="0.3">
      <c r="A67" s="23"/>
      <c r="B67" s="5"/>
      <c r="C67" s="44"/>
      <c r="D67" s="44"/>
      <c r="E67" s="44"/>
      <c r="F67" s="44"/>
    </row>
    <row r="68" spans="1:6" ht="20.399999999999999" x14ac:dyDescent="0.3">
      <c r="A68" s="23"/>
      <c r="B68" s="5"/>
      <c r="C68" s="44"/>
      <c r="D68" s="44"/>
      <c r="E68" s="44"/>
      <c r="F68" s="44"/>
    </row>
    <row r="69" spans="1:6" ht="20.399999999999999" x14ac:dyDescent="0.3">
      <c r="A69" s="23"/>
      <c r="B69" s="5"/>
      <c r="C69" s="44"/>
      <c r="D69" s="44"/>
      <c r="E69" s="44"/>
      <c r="F69" s="44"/>
    </row>
    <row r="70" spans="1:6" ht="20.399999999999999" x14ac:dyDescent="0.3">
      <c r="A70" s="23"/>
      <c r="B70" s="5"/>
      <c r="C70" s="44"/>
      <c r="D70" s="44"/>
      <c r="E70" s="44"/>
      <c r="F70" s="44"/>
    </row>
    <row r="71" spans="1:6" ht="20.399999999999999" x14ac:dyDescent="0.3">
      <c r="A71" s="23"/>
      <c r="B71" s="5"/>
      <c r="C71" s="44"/>
      <c r="D71" s="44"/>
      <c r="E71" s="44"/>
      <c r="F71" s="44"/>
    </row>
    <row r="72" spans="1:6" ht="20.399999999999999" x14ac:dyDescent="0.3">
      <c r="A72" s="23"/>
      <c r="B72" s="5"/>
      <c r="C72" s="44"/>
      <c r="D72" s="44"/>
      <c r="E72" s="44"/>
      <c r="F72" s="44"/>
    </row>
    <row r="73" spans="1:6" ht="20.399999999999999" x14ac:dyDescent="0.3">
      <c r="A73" s="23"/>
      <c r="B73" s="5"/>
      <c r="C73" s="44"/>
      <c r="D73" s="44"/>
      <c r="E73" s="44"/>
      <c r="F73" s="44"/>
    </row>
    <row r="74" spans="1:6" ht="20.399999999999999" x14ac:dyDescent="0.3">
      <c r="A74" s="23"/>
      <c r="B74" s="5"/>
      <c r="C74" s="44"/>
      <c r="D74" s="44"/>
      <c r="E74" s="44"/>
      <c r="F74" s="44"/>
    </row>
    <row r="75" spans="1:6" ht="20.399999999999999" x14ac:dyDescent="0.3">
      <c r="A75" s="23"/>
      <c r="B75" s="5"/>
      <c r="C75" s="44"/>
      <c r="D75" s="44"/>
      <c r="E75" s="44"/>
      <c r="F75" s="44"/>
    </row>
    <row r="76" spans="1:6" ht="20.399999999999999" x14ac:dyDescent="0.3">
      <c r="A76" s="23"/>
      <c r="B76" s="5"/>
      <c r="C76" s="44"/>
      <c r="D76" s="44"/>
      <c r="E76" s="44"/>
      <c r="F76" s="44"/>
    </row>
    <row r="77" spans="1:6" ht="20.399999999999999" x14ac:dyDescent="0.3">
      <c r="A77" s="23"/>
      <c r="B77" s="5"/>
      <c r="C77" s="44"/>
      <c r="D77" s="44"/>
      <c r="E77" s="44"/>
      <c r="F77" s="44"/>
    </row>
    <row r="78" spans="1:6" ht="20.399999999999999" x14ac:dyDescent="0.3">
      <c r="A78" s="23"/>
      <c r="B78" s="5"/>
      <c r="C78" s="44"/>
      <c r="D78" s="44"/>
      <c r="E78" s="44"/>
      <c r="F78" s="44"/>
    </row>
    <row r="79" spans="1:6" ht="20.399999999999999" x14ac:dyDescent="0.3">
      <c r="A79" s="23"/>
      <c r="B79" s="5"/>
      <c r="C79" s="44"/>
      <c r="D79" s="44"/>
      <c r="E79" s="44"/>
      <c r="F79" s="44"/>
    </row>
    <row r="80" spans="1:6" ht="20.399999999999999" x14ac:dyDescent="0.3">
      <c r="A80" s="23"/>
      <c r="B80" s="5"/>
      <c r="C80" s="44"/>
      <c r="D80" s="44"/>
      <c r="E80" s="44"/>
      <c r="F80" s="44"/>
    </row>
    <row r="81" spans="1:6" ht="20.399999999999999" x14ac:dyDescent="0.3">
      <c r="A81" s="23"/>
      <c r="B81" s="5"/>
      <c r="C81" s="44"/>
      <c r="D81" s="44"/>
      <c r="E81" s="44"/>
      <c r="F81" s="44"/>
    </row>
    <row r="82" spans="1:6" ht="20.399999999999999" x14ac:dyDescent="0.3">
      <c r="A82" s="23"/>
      <c r="B82" s="5"/>
      <c r="C82" s="44"/>
      <c r="D82" s="44"/>
      <c r="E82" s="44"/>
      <c r="F82" s="44"/>
    </row>
    <row r="83" spans="1:6" ht="20.399999999999999" x14ac:dyDescent="0.3">
      <c r="A83" s="23"/>
      <c r="B83" s="5"/>
      <c r="C83" s="44"/>
      <c r="D83" s="44"/>
      <c r="E83" s="44"/>
      <c r="F83" s="44"/>
    </row>
    <row r="84" spans="1:6" ht="20.399999999999999" x14ac:dyDescent="0.3">
      <c r="A84" s="23"/>
      <c r="B84" s="5"/>
      <c r="C84" s="44"/>
      <c r="D84" s="44"/>
      <c r="E84" s="44"/>
      <c r="F84" s="44"/>
    </row>
    <row r="85" spans="1:6" ht="20.399999999999999" x14ac:dyDescent="0.3">
      <c r="A85" s="23"/>
      <c r="B85" s="5"/>
      <c r="C85" s="44"/>
      <c r="D85" s="44"/>
      <c r="E85" s="44"/>
      <c r="F85" s="44"/>
    </row>
    <row r="86" spans="1:6" ht="20.399999999999999" x14ac:dyDescent="0.3">
      <c r="A86" s="23"/>
      <c r="B86" s="5"/>
      <c r="C86" s="44"/>
      <c r="D86" s="44"/>
      <c r="E86" s="44"/>
      <c r="F86" s="44"/>
    </row>
    <row r="87" spans="1:6" ht="20.399999999999999" x14ac:dyDescent="0.3">
      <c r="A87" s="23"/>
      <c r="B87" s="5"/>
      <c r="C87" s="44"/>
      <c r="D87" s="44"/>
      <c r="E87" s="44"/>
      <c r="F87" s="44"/>
    </row>
    <row r="88" spans="1:6" ht="20.399999999999999" x14ac:dyDescent="0.3">
      <c r="A88" s="23"/>
      <c r="B88" s="5"/>
      <c r="C88" s="44"/>
      <c r="D88" s="44"/>
      <c r="E88" s="44"/>
      <c r="F88" s="44"/>
    </row>
    <row r="89" spans="1:6" ht="20.399999999999999" x14ac:dyDescent="0.3">
      <c r="A89" s="23"/>
      <c r="B89" s="5"/>
      <c r="C89" s="44"/>
      <c r="D89" s="44"/>
      <c r="E89" s="44"/>
      <c r="F89" s="44"/>
    </row>
    <row r="90" spans="1:6" ht="20.399999999999999" x14ac:dyDescent="0.3">
      <c r="A90" s="23"/>
      <c r="B90" s="5"/>
      <c r="C90" s="44"/>
      <c r="D90" s="44"/>
      <c r="E90" s="44"/>
      <c r="F90" s="44"/>
    </row>
    <row r="91" spans="1:6" ht="20.399999999999999" x14ac:dyDescent="0.3">
      <c r="A91" s="23"/>
      <c r="B91" s="5"/>
      <c r="C91" s="44"/>
      <c r="D91" s="44"/>
      <c r="E91" s="44"/>
      <c r="F91" s="44"/>
    </row>
    <row r="92" spans="1:6" ht="20.399999999999999" x14ac:dyDescent="0.3">
      <c r="A92" s="23"/>
      <c r="B92" s="5"/>
      <c r="C92" s="44"/>
      <c r="D92" s="44"/>
      <c r="E92" s="44"/>
      <c r="F92" s="44"/>
    </row>
    <row r="93" spans="1:6" ht="20.399999999999999" x14ac:dyDescent="0.3">
      <c r="A93" s="23"/>
      <c r="B93" s="5"/>
      <c r="C93" s="44"/>
      <c r="D93" s="44"/>
      <c r="E93" s="44"/>
      <c r="F93" s="44"/>
    </row>
    <row r="94" spans="1:6" ht="20.399999999999999" x14ac:dyDescent="0.3">
      <c r="A94" s="23"/>
      <c r="B94" s="5"/>
      <c r="C94" s="44"/>
      <c r="D94" s="44"/>
      <c r="E94" s="44"/>
      <c r="F94" s="44"/>
    </row>
    <row r="95" spans="1:6" ht="20.399999999999999" x14ac:dyDescent="0.3">
      <c r="A95" s="23"/>
      <c r="B95" s="5"/>
      <c r="C95" s="44"/>
      <c r="D95" s="44"/>
      <c r="E95" s="44"/>
      <c r="F95" s="44"/>
    </row>
    <row r="96" spans="1:6" ht="20.399999999999999" x14ac:dyDescent="0.3">
      <c r="A96" s="23"/>
      <c r="B96" s="5"/>
      <c r="C96" s="44"/>
      <c r="D96" s="44"/>
      <c r="E96" s="44"/>
      <c r="F96" s="44"/>
    </row>
    <row r="97" spans="1:6" ht="20.399999999999999" x14ac:dyDescent="0.3">
      <c r="A97" s="23"/>
      <c r="B97" s="5"/>
      <c r="C97" s="44"/>
      <c r="D97" s="44"/>
      <c r="E97" s="44"/>
      <c r="F97" s="44"/>
    </row>
    <row r="98" spans="1:6" ht="20.399999999999999" x14ac:dyDescent="0.3">
      <c r="A98" s="23"/>
      <c r="B98" s="5"/>
      <c r="C98" s="44"/>
      <c r="D98" s="44"/>
      <c r="E98" s="44"/>
      <c r="F98" s="44"/>
    </row>
    <row r="99" spans="1:6" ht="20.399999999999999" x14ac:dyDescent="0.3">
      <c r="A99" s="23"/>
      <c r="B99" s="5"/>
      <c r="C99" s="44"/>
      <c r="D99" s="44"/>
      <c r="E99" s="44"/>
      <c r="F99" s="44"/>
    </row>
    <row r="100" spans="1:6" ht="20.399999999999999" x14ac:dyDescent="0.3">
      <c r="A100" s="23"/>
      <c r="B100" s="5"/>
      <c r="C100" s="44"/>
      <c r="D100" s="44"/>
      <c r="E100" s="44"/>
      <c r="F100" s="44"/>
    </row>
    <row r="101" spans="1:6" ht="20.399999999999999" x14ac:dyDescent="0.3">
      <c r="A101" s="23"/>
      <c r="B101" s="5"/>
      <c r="C101" s="44"/>
      <c r="D101" s="44"/>
      <c r="E101" s="44"/>
      <c r="F101" s="44"/>
    </row>
    <row r="102" spans="1:6" ht="20.399999999999999" x14ac:dyDescent="0.3">
      <c r="A102" s="23"/>
      <c r="B102" s="5"/>
      <c r="C102" s="44"/>
      <c r="D102" s="44"/>
      <c r="E102" s="44"/>
      <c r="F102" s="44"/>
    </row>
    <row r="103" spans="1:6" ht="20.399999999999999" x14ac:dyDescent="0.3">
      <c r="A103" s="23"/>
      <c r="B103" s="5"/>
      <c r="C103" s="44"/>
      <c r="D103" s="44"/>
      <c r="E103" s="44"/>
      <c r="F103" s="44"/>
    </row>
    <row r="104" spans="1:6" ht="20.399999999999999" x14ac:dyDescent="0.3">
      <c r="A104" s="23"/>
      <c r="B104" s="5"/>
      <c r="C104" s="44"/>
      <c r="D104" s="44"/>
      <c r="E104" s="44"/>
      <c r="F104" s="44"/>
    </row>
    <row r="105" spans="1:6" ht="20.399999999999999" x14ac:dyDescent="0.3">
      <c r="A105" s="23"/>
      <c r="B105" s="5"/>
      <c r="C105" s="44"/>
      <c r="D105" s="44"/>
      <c r="E105" s="44"/>
      <c r="F105" s="44"/>
    </row>
    <row r="106" spans="1:6" ht="20.399999999999999" x14ac:dyDescent="0.3">
      <c r="A106" s="23"/>
      <c r="B106" s="5"/>
      <c r="C106" s="44"/>
      <c r="D106" s="44"/>
      <c r="E106" s="44"/>
      <c r="F106" s="44"/>
    </row>
    <row r="107" spans="1:6" ht="20.399999999999999" x14ac:dyDescent="0.3">
      <c r="A107" s="23"/>
      <c r="B107" s="5"/>
      <c r="C107" s="44"/>
      <c r="D107" s="44"/>
      <c r="E107" s="44"/>
      <c r="F107" s="44"/>
    </row>
    <row r="108" spans="1:6" ht="20.399999999999999" x14ac:dyDescent="0.3">
      <c r="A108" s="23"/>
      <c r="B108" s="5"/>
      <c r="C108" s="44"/>
      <c r="D108" s="44"/>
      <c r="E108" s="44"/>
      <c r="F108" s="44"/>
    </row>
    <row r="109" spans="1:6" ht="20.399999999999999" x14ac:dyDescent="0.3">
      <c r="A109" s="23"/>
      <c r="B109" s="5"/>
      <c r="C109" s="44"/>
      <c r="D109" s="44"/>
      <c r="E109" s="44"/>
      <c r="F109" s="44"/>
    </row>
    <row r="110" spans="1:6" ht="20.399999999999999" x14ac:dyDescent="0.3">
      <c r="A110" s="23"/>
      <c r="B110" s="5"/>
      <c r="C110" s="44"/>
      <c r="D110" s="44"/>
      <c r="E110" s="44"/>
      <c r="F110" s="44"/>
    </row>
    <row r="111" spans="1:6" ht="20.399999999999999" x14ac:dyDescent="0.3">
      <c r="A111" s="23"/>
      <c r="B111" s="5"/>
      <c r="C111" s="44"/>
      <c r="D111" s="44"/>
      <c r="E111" s="44"/>
      <c r="F111" s="44"/>
    </row>
    <row r="112" spans="1:6" ht="20.399999999999999" x14ac:dyDescent="0.3">
      <c r="A112" s="23"/>
      <c r="B112" s="5"/>
      <c r="C112" s="44"/>
      <c r="D112" s="44"/>
      <c r="E112" s="44"/>
      <c r="F112" s="44"/>
    </row>
    <row r="113" spans="1:6" ht="20.399999999999999" x14ac:dyDescent="0.3">
      <c r="A113" s="23"/>
      <c r="B113" s="5"/>
      <c r="C113" s="44"/>
      <c r="D113" s="44"/>
      <c r="E113" s="44"/>
      <c r="F113" s="44"/>
    </row>
    <row r="114" spans="1:6" ht="20.399999999999999" x14ac:dyDescent="0.3">
      <c r="A114" s="23"/>
      <c r="B114" s="5"/>
      <c r="C114" s="44"/>
      <c r="D114" s="44"/>
      <c r="E114" s="44"/>
      <c r="F114" s="44"/>
    </row>
    <row r="115" spans="1:6" ht="20.399999999999999" x14ac:dyDescent="0.3">
      <c r="A115" s="23"/>
      <c r="B115" s="5"/>
      <c r="C115" s="44"/>
      <c r="D115" s="44"/>
      <c r="E115" s="44"/>
      <c r="F115" s="44"/>
    </row>
    <row r="116" spans="1:6" ht="20.399999999999999" x14ac:dyDescent="0.3">
      <c r="A116" s="23"/>
      <c r="B116" s="5"/>
      <c r="C116" s="44"/>
      <c r="D116" s="44"/>
      <c r="E116" s="44"/>
      <c r="F116" s="44"/>
    </row>
    <row r="117" spans="1:6" ht="20.399999999999999" x14ac:dyDescent="0.3">
      <c r="A117" s="23"/>
      <c r="B117" s="5"/>
      <c r="C117" s="44"/>
      <c r="D117" s="44"/>
      <c r="E117" s="44"/>
      <c r="F117" s="44"/>
    </row>
    <row r="118" spans="1:6" ht="20.399999999999999" x14ac:dyDescent="0.3">
      <c r="A118" s="23"/>
      <c r="B118" s="5"/>
      <c r="C118" s="44"/>
      <c r="D118" s="44"/>
      <c r="E118" s="44"/>
      <c r="F118" s="44"/>
    </row>
    <row r="119" spans="1:6" ht="20.399999999999999" x14ac:dyDescent="0.3">
      <c r="A119" s="23"/>
      <c r="B119" s="5"/>
      <c r="C119" s="44"/>
      <c r="D119" s="44"/>
      <c r="E119" s="44"/>
      <c r="F119" s="44"/>
    </row>
    <row r="120" spans="1:6" ht="20.399999999999999" x14ac:dyDescent="0.3">
      <c r="A120" s="23"/>
      <c r="B120" s="5"/>
      <c r="C120" s="44"/>
      <c r="D120" s="44"/>
      <c r="E120" s="44"/>
      <c r="F120" s="44"/>
    </row>
    <row r="121" spans="1:6" ht="20.399999999999999" x14ac:dyDescent="0.3">
      <c r="A121" s="23"/>
      <c r="B121" s="5"/>
      <c r="C121" s="44"/>
      <c r="D121" s="44"/>
      <c r="E121" s="44"/>
      <c r="F121" s="44"/>
    </row>
    <row r="122" spans="1:6" ht="20.399999999999999" x14ac:dyDescent="0.3">
      <c r="A122" s="23"/>
      <c r="B122" s="5"/>
      <c r="C122" s="44"/>
      <c r="D122" s="44"/>
      <c r="E122" s="44"/>
      <c r="F122" s="44"/>
    </row>
    <row r="123" spans="1:6" ht="20.399999999999999" x14ac:dyDescent="0.3">
      <c r="A123" s="23"/>
      <c r="B123" s="5"/>
      <c r="C123" s="44"/>
      <c r="D123" s="44"/>
      <c r="E123" s="44"/>
      <c r="F123" s="44"/>
    </row>
    <row r="124" spans="1:6" ht="20.399999999999999" x14ac:dyDescent="0.3">
      <c r="A124" s="23"/>
      <c r="B124" s="5"/>
      <c r="C124" s="44"/>
      <c r="D124" s="44"/>
      <c r="E124" s="44"/>
      <c r="F124" s="44"/>
    </row>
    <row r="125" spans="1:6" ht="20.399999999999999" x14ac:dyDescent="0.3">
      <c r="A125" s="23"/>
      <c r="B125" s="5"/>
      <c r="C125" s="44"/>
      <c r="D125" s="44"/>
      <c r="E125" s="44"/>
      <c r="F125" s="44"/>
    </row>
    <row r="126" spans="1:6" ht="20.399999999999999" x14ac:dyDescent="0.3">
      <c r="A126" s="23"/>
      <c r="B126" s="5"/>
      <c r="C126" s="44"/>
      <c r="D126" s="44"/>
      <c r="E126" s="44"/>
      <c r="F126" s="44"/>
    </row>
    <row r="127" spans="1:6" ht="20.399999999999999" x14ac:dyDescent="0.3">
      <c r="A127" s="23"/>
      <c r="B127" s="5"/>
      <c r="C127" s="44"/>
      <c r="D127" s="44"/>
      <c r="E127" s="44"/>
      <c r="F127" s="44"/>
    </row>
    <row r="128" spans="1:6" ht="20.399999999999999" x14ac:dyDescent="0.3">
      <c r="A128" s="23"/>
      <c r="B128" s="5"/>
      <c r="C128" s="44"/>
      <c r="D128" s="44"/>
      <c r="E128" s="44"/>
      <c r="F128" s="44"/>
    </row>
    <row r="129" spans="1:6" ht="20.399999999999999" x14ac:dyDescent="0.3">
      <c r="A129" s="23"/>
      <c r="B129" s="5"/>
      <c r="C129" s="44"/>
      <c r="D129" s="44"/>
      <c r="E129" s="44"/>
      <c r="F129" s="44"/>
    </row>
    <row r="130" spans="1:6" ht="20.399999999999999" x14ac:dyDescent="0.3">
      <c r="A130" s="23"/>
      <c r="B130" s="5"/>
      <c r="C130" s="44"/>
      <c r="D130" s="44"/>
      <c r="E130" s="44"/>
      <c r="F130" s="44"/>
    </row>
    <row r="131" spans="1:6" ht="20.399999999999999" x14ac:dyDescent="0.3">
      <c r="A131" s="23"/>
      <c r="B131" s="5"/>
      <c r="C131" s="44"/>
      <c r="D131" s="44"/>
      <c r="E131" s="44"/>
      <c r="F131" s="44"/>
    </row>
    <row r="132" spans="1:6" ht="20.399999999999999" x14ac:dyDescent="0.3">
      <c r="A132" s="23"/>
      <c r="B132" s="5"/>
      <c r="C132" s="44"/>
      <c r="D132" s="44"/>
      <c r="E132" s="44"/>
      <c r="F132" s="44"/>
    </row>
    <row r="133" spans="1:6" ht="20.399999999999999" x14ac:dyDescent="0.3">
      <c r="A133" s="23"/>
      <c r="B133" s="5"/>
      <c r="C133" s="44"/>
      <c r="D133" s="44"/>
      <c r="E133" s="44"/>
      <c r="F133" s="44"/>
    </row>
    <row r="134" spans="1:6" ht="20.399999999999999" x14ac:dyDescent="0.3">
      <c r="A134" s="23"/>
      <c r="B134" s="5"/>
      <c r="C134" s="44"/>
      <c r="D134" s="44"/>
      <c r="E134" s="44"/>
      <c r="F134" s="44"/>
    </row>
    <row r="135" spans="1:6" ht="20.399999999999999" x14ac:dyDescent="0.3">
      <c r="A135" s="23"/>
      <c r="B135" s="5"/>
      <c r="C135" s="44"/>
      <c r="D135" s="44"/>
      <c r="E135" s="44"/>
      <c r="F135" s="44"/>
    </row>
    <row r="136" spans="1:6" ht="20.399999999999999" x14ac:dyDescent="0.3">
      <c r="A136" s="23"/>
      <c r="B136" s="5"/>
      <c r="C136" s="44"/>
      <c r="D136" s="44"/>
      <c r="E136" s="44"/>
      <c r="F136" s="44"/>
    </row>
    <row r="137" spans="1:6" ht="20.399999999999999" x14ac:dyDescent="0.3">
      <c r="A137" s="23"/>
      <c r="B137" s="5"/>
      <c r="C137" s="44"/>
      <c r="D137" s="44"/>
      <c r="E137" s="44"/>
      <c r="F137" s="44"/>
    </row>
    <row r="138" spans="1:6" ht="20.399999999999999" x14ac:dyDescent="0.3">
      <c r="A138" s="23"/>
      <c r="B138" s="5"/>
      <c r="C138" s="44"/>
      <c r="D138" s="44"/>
      <c r="E138" s="44"/>
      <c r="F138" s="44"/>
    </row>
    <row r="139" spans="1:6" ht="20.399999999999999" x14ac:dyDescent="0.3">
      <c r="A139" s="23"/>
      <c r="B139" s="5"/>
      <c r="C139" s="44"/>
      <c r="D139" s="44"/>
      <c r="E139" s="44"/>
      <c r="F139" s="44"/>
    </row>
    <row r="140" spans="1:6" ht="20.399999999999999" x14ac:dyDescent="0.3">
      <c r="A140" s="23"/>
      <c r="B140" s="5"/>
      <c r="C140" s="44"/>
      <c r="D140" s="44"/>
      <c r="E140" s="44"/>
      <c r="F140" s="44"/>
    </row>
    <row r="141" spans="1:6" ht="20.399999999999999" x14ac:dyDescent="0.3">
      <c r="A141" s="23"/>
      <c r="B141" s="5"/>
      <c r="C141" s="44"/>
      <c r="D141" s="44"/>
      <c r="E141" s="44"/>
      <c r="F141" s="44"/>
    </row>
    <row r="142" spans="1:6" ht="20.399999999999999" x14ac:dyDescent="0.3">
      <c r="A142" s="23"/>
      <c r="B142" s="5"/>
      <c r="C142" s="44"/>
      <c r="D142" s="44"/>
      <c r="E142" s="44"/>
      <c r="F142" s="44"/>
    </row>
    <row r="143" spans="1:6" ht="20.399999999999999" x14ac:dyDescent="0.3">
      <c r="A143" s="23"/>
      <c r="B143" s="5"/>
      <c r="C143" s="44"/>
      <c r="D143" s="44"/>
      <c r="E143" s="44"/>
      <c r="F143" s="44"/>
    </row>
    <row r="144" spans="1:6" ht="20.399999999999999" x14ac:dyDescent="0.3">
      <c r="A144" s="23"/>
      <c r="B144" s="5"/>
      <c r="C144" s="44"/>
      <c r="D144" s="44"/>
      <c r="E144" s="44"/>
      <c r="F144" s="44"/>
    </row>
    <row r="145" spans="1:6" ht="20.399999999999999" x14ac:dyDescent="0.3">
      <c r="A145" s="23"/>
      <c r="B145" s="5"/>
      <c r="C145" s="44"/>
      <c r="D145" s="44"/>
      <c r="E145" s="44"/>
      <c r="F145" s="44"/>
    </row>
    <row r="146" spans="1:6" ht="20.399999999999999" x14ac:dyDescent="0.3">
      <c r="A146" s="23"/>
      <c r="B146" s="5"/>
      <c r="C146" s="44"/>
      <c r="D146" s="44"/>
      <c r="E146" s="44"/>
      <c r="F146" s="44"/>
    </row>
    <row r="147" spans="1:6" ht="20.399999999999999" x14ac:dyDescent="0.3">
      <c r="A147" s="23"/>
      <c r="B147" s="5"/>
      <c r="C147" s="44"/>
      <c r="D147" s="44"/>
      <c r="E147" s="44"/>
      <c r="F147" s="44"/>
    </row>
    <row r="148" spans="1:6" ht="20.399999999999999" x14ac:dyDescent="0.3">
      <c r="A148" s="23"/>
      <c r="B148" s="5"/>
      <c r="C148" s="44"/>
      <c r="D148" s="44"/>
      <c r="E148" s="44"/>
      <c r="F148" s="44"/>
    </row>
    <row r="149" spans="1:6" ht="20.399999999999999" x14ac:dyDescent="0.3">
      <c r="A149" s="23"/>
      <c r="B149" s="5"/>
      <c r="C149" s="44"/>
      <c r="D149" s="44"/>
      <c r="E149" s="44"/>
      <c r="F149" s="44"/>
    </row>
    <row r="150" spans="1:6" ht="20.399999999999999" x14ac:dyDescent="0.3">
      <c r="A150" s="23"/>
      <c r="B150" s="5"/>
      <c r="C150" s="44"/>
      <c r="D150" s="44"/>
      <c r="E150" s="44"/>
      <c r="F150" s="44"/>
    </row>
    <row r="151" spans="1:6" ht="20.399999999999999" x14ac:dyDescent="0.3">
      <c r="A151" s="23"/>
      <c r="B151" s="5"/>
      <c r="C151" s="44"/>
      <c r="D151" s="44"/>
      <c r="E151" s="44"/>
      <c r="F151" s="44"/>
    </row>
    <row r="152" spans="1:6" ht="20.399999999999999" x14ac:dyDescent="0.3">
      <c r="A152" s="23"/>
      <c r="B152" s="5"/>
      <c r="C152" s="44"/>
      <c r="D152" s="44"/>
      <c r="E152" s="44"/>
      <c r="F152" s="44"/>
    </row>
    <row r="153" spans="1:6" ht="20.399999999999999" x14ac:dyDescent="0.3">
      <c r="A153" s="23"/>
      <c r="B153" s="5"/>
      <c r="C153" s="44"/>
      <c r="D153" s="44"/>
      <c r="E153" s="44"/>
      <c r="F153" s="44"/>
    </row>
    <row r="154" spans="1:6" ht="20.399999999999999" x14ac:dyDescent="0.3">
      <c r="A154" s="23"/>
      <c r="B154" s="5"/>
      <c r="C154" s="44"/>
      <c r="D154" s="44"/>
      <c r="E154" s="44"/>
      <c r="F154" s="44"/>
    </row>
    <row r="155" spans="1:6" ht="20.399999999999999" x14ac:dyDescent="0.3">
      <c r="A155" s="23"/>
      <c r="B155" s="5"/>
      <c r="C155" s="44"/>
      <c r="D155" s="44"/>
      <c r="E155" s="44"/>
      <c r="F155" s="44"/>
    </row>
    <row r="156" spans="1:6" ht="20.399999999999999" x14ac:dyDescent="0.3">
      <c r="A156" s="23"/>
      <c r="B156" s="5"/>
      <c r="C156" s="44"/>
      <c r="D156" s="44"/>
      <c r="E156" s="44"/>
      <c r="F156" s="44"/>
    </row>
    <row r="157" spans="1:6" ht="20.399999999999999" x14ac:dyDescent="0.3">
      <c r="A157" s="23"/>
      <c r="B157" s="5"/>
      <c r="C157" s="44"/>
      <c r="D157" s="44"/>
      <c r="E157" s="44"/>
      <c r="F157" s="44"/>
    </row>
    <row r="158" spans="1:6" ht="20.399999999999999" x14ac:dyDescent="0.3">
      <c r="A158" s="23"/>
      <c r="B158" s="5"/>
      <c r="C158" s="44"/>
      <c r="D158" s="44"/>
      <c r="E158" s="44"/>
      <c r="F158" s="44"/>
    </row>
    <row r="159" spans="1:6" ht="20.399999999999999" x14ac:dyDescent="0.3">
      <c r="A159" s="23"/>
      <c r="B159" s="5"/>
      <c r="C159" s="44"/>
      <c r="D159" s="44"/>
      <c r="E159" s="44"/>
      <c r="F159" s="44"/>
    </row>
    <row r="160" spans="1:6" ht="20.399999999999999" x14ac:dyDescent="0.3">
      <c r="A160" s="23"/>
      <c r="B160" s="5"/>
      <c r="C160" s="44"/>
      <c r="D160" s="44"/>
      <c r="E160" s="44"/>
      <c r="F160" s="44"/>
    </row>
    <row r="161" spans="1:6" ht="20.399999999999999" x14ac:dyDescent="0.3">
      <c r="A161" s="23"/>
      <c r="B161" s="5"/>
      <c r="C161" s="44"/>
      <c r="D161" s="44"/>
      <c r="E161" s="44"/>
      <c r="F161" s="44"/>
    </row>
    <row r="162" spans="1:6" ht="20.399999999999999" x14ac:dyDescent="0.3">
      <c r="A162" s="23"/>
      <c r="B162" s="5"/>
      <c r="C162" s="44"/>
      <c r="D162" s="44"/>
      <c r="E162" s="44"/>
      <c r="F162" s="44"/>
    </row>
    <row r="163" spans="1:6" ht="20.399999999999999" x14ac:dyDescent="0.3">
      <c r="A163" s="23"/>
      <c r="B163" s="5"/>
      <c r="C163" s="44"/>
      <c r="D163" s="44"/>
      <c r="E163" s="44"/>
      <c r="F163" s="44"/>
    </row>
    <row r="164" spans="1:6" ht="20.399999999999999" x14ac:dyDescent="0.3">
      <c r="A164" s="23"/>
      <c r="B164" s="5"/>
      <c r="C164" s="44"/>
      <c r="D164" s="44"/>
      <c r="E164" s="44"/>
      <c r="F164" s="44"/>
    </row>
    <row r="165" spans="1:6" ht="20.399999999999999" x14ac:dyDescent="0.3">
      <c r="A165" s="23"/>
      <c r="B165" s="5"/>
      <c r="C165" s="44"/>
      <c r="D165" s="44"/>
      <c r="E165" s="44"/>
      <c r="F165" s="44"/>
    </row>
    <row r="166" spans="1:6" ht="20.399999999999999" x14ac:dyDescent="0.3">
      <c r="A166" s="23"/>
      <c r="B166" s="5"/>
      <c r="C166" s="44"/>
      <c r="D166" s="44"/>
      <c r="E166" s="44"/>
      <c r="F166" s="44"/>
    </row>
    <row r="167" spans="1:6" ht="20.399999999999999" x14ac:dyDescent="0.3">
      <c r="A167" s="23"/>
      <c r="B167" s="5"/>
      <c r="C167" s="44"/>
      <c r="D167" s="44"/>
      <c r="E167" s="44"/>
      <c r="F167" s="44"/>
    </row>
    <row r="168" spans="1:6" ht="20.399999999999999" x14ac:dyDescent="0.3">
      <c r="A168" s="23"/>
      <c r="B168" s="5"/>
      <c r="C168" s="44"/>
      <c r="D168" s="44"/>
      <c r="E168" s="44"/>
      <c r="F168" s="44"/>
    </row>
    <row r="169" spans="1:6" ht="20.399999999999999" x14ac:dyDescent="0.3">
      <c r="A169" s="23"/>
      <c r="B169" s="5"/>
      <c r="C169" s="44"/>
      <c r="D169" s="44"/>
      <c r="E169" s="44"/>
      <c r="F169" s="44"/>
    </row>
    <row r="170" spans="1:6" ht="20.399999999999999" x14ac:dyDescent="0.3">
      <c r="A170" s="23"/>
      <c r="B170" s="5"/>
      <c r="C170" s="44"/>
      <c r="D170" s="44"/>
      <c r="E170" s="44"/>
      <c r="F170" s="44"/>
    </row>
    <row r="171" spans="1:6" ht="20.399999999999999" x14ac:dyDescent="0.3">
      <c r="A171" s="23"/>
      <c r="B171" s="5"/>
      <c r="C171" s="44"/>
      <c r="D171" s="44"/>
      <c r="E171" s="44"/>
      <c r="F171" s="44"/>
    </row>
    <row r="172" spans="1:6" ht="20.399999999999999" x14ac:dyDescent="0.3">
      <c r="A172" s="23"/>
      <c r="B172" s="5"/>
      <c r="C172" s="44"/>
      <c r="D172" s="44"/>
      <c r="E172" s="44"/>
      <c r="F172" s="44"/>
    </row>
    <row r="173" spans="1:6" ht="20.399999999999999" x14ac:dyDescent="0.3">
      <c r="A173" s="23"/>
      <c r="B173" s="5"/>
      <c r="C173" s="44"/>
      <c r="D173" s="44"/>
      <c r="E173" s="44"/>
      <c r="F173" s="44"/>
    </row>
    <row r="174" spans="1:6" ht="20.399999999999999" x14ac:dyDescent="0.3">
      <c r="A174" s="23"/>
      <c r="B174" s="5"/>
      <c r="C174" s="44"/>
      <c r="D174" s="44"/>
      <c r="E174" s="44"/>
      <c r="F174" s="44"/>
    </row>
    <row r="175" spans="1:6" ht="20.399999999999999" x14ac:dyDescent="0.3">
      <c r="A175" s="23"/>
      <c r="B175" s="5"/>
      <c r="C175" s="44"/>
      <c r="D175" s="44"/>
      <c r="E175" s="44"/>
      <c r="F175" s="44"/>
    </row>
    <row r="176" spans="1:6" ht="20.399999999999999" x14ac:dyDescent="0.3">
      <c r="A176" s="23"/>
      <c r="B176" s="5"/>
      <c r="C176" s="44"/>
      <c r="D176" s="44"/>
      <c r="E176" s="44"/>
      <c r="F176" s="44"/>
    </row>
    <row r="177" spans="1:6" ht="20.399999999999999" x14ac:dyDescent="0.3">
      <c r="A177" s="23"/>
      <c r="B177" s="5"/>
      <c r="C177" s="44"/>
      <c r="D177" s="44"/>
      <c r="E177" s="44"/>
      <c r="F177" s="44"/>
    </row>
    <row r="178" spans="1:6" ht="20.399999999999999" x14ac:dyDescent="0.3">
      <c r="A178" s="23"/>
      <c r="B178" s="5"/>
      <c r="C178" s="44"/>
      <c r="D178" s="44"/>
      <c r="E178" s="44"/>
      <c r="F178" s="44"/>
    </row>
    <row r="179" spans="1:6" ht="20.399999999999999" x14ac:dyDescent="0.3">
      <c r="A179" s="23"/>
      <c r="B179" s="5"/>
      <c r="C179" s="44"/>
      <c r="D179" s="44"/>
      <c r="E179" s="44"/>
      <c r="F179" s="44"/>
    </row>
    <row r="180" spans="1:6" ht="20.399999999999999" x14ac:dyDescent="0.3">
      <c r="A180" s="23"/>
      <c r="B180" s="5"/>
      <c r="C180" s="44"/>
      <c r="D180" s="44"/>
      <c r="E180" s="44"/>
      <c r="F180" s="44"/>
    </row>
    <row r="181" spans="1:6" ht="20.399999999999999" x14ac:dyDescent="0.3">
      <c r="A181" s="23"/>
      <c r="B181" s="5"/>
      <c r="C181" s="44"/>
      <c r="D181" s="44"/>
      <c r="E181" s="44"/>
      <c r="F181" s="44"/>
    </row>
    <row r="182" spans="1:6" ht="20.399999999999999" x14ac:dyDescent="0.3">
      <c r="A182" s="23"/>
      <c r="B182" s="5"/>
      <c r="C182" s="44"/>
      <c r="D182" s="44"/>
      <c r="E182" s="44"/>
      <c r="F182" s="44"/>
    </row>
    <row r="183" spans="1:6" ht="20.399999999999999" x14ac:dyDescent="0.3">
      <c r="A183" s="23"/>
      <c r="B183" s="5"/>
      <c r="C183" s="44"/>
      <c r="D183" s="44"/>
      <c r="E183" s="44"/>
      <c r="F183" s="44"/>
    </row>
    <row r="184" spans="1:6" ht="20.399999999999999" x14ac:dyDescent="0.3">
      <c r="A184" s="23"/>
      <c r="B184" s="5"/>
      <c r="C184" s="44"/>
      <c r="D184" s="44"/>
      <c r="E184" s="44"/>
      <c r="F184" s="44"/>
    </row>
    <row r="185" spans="1:6" ht="20.399999999999999" x14ac:dyDescent="0.3">
      <c r="A185" s="23"/>
      <c r="B185" s="5"/>
      <c r="C185" s="44"/>
      <c r="D185" s="44"/>
      <c r="E185" s="44"/>
      <c r="F185" s="44"/>
    </row>
    <row r="186" spans="1:6" ht="20.399999999999999" x14ac:dyDescent="0.3">
      <c r="A186" s="23"/>
      <c r="B186" s="5"/>
      <c r="C186" s="44"/>
      <c r="D186" s="44"/>
      <c r="E186" s="44"/>
      <c r="F186" s="44"/>
    </row>
    <row r="187" spans="1:6" ht="20.399999999999999" x14ac:dyDescent="0.3">
      <c r="A187" s="23"/>
      <c r="B187" s="5"/>
      <c r="C187" s="44"/>
      <c r="D187" s="44"/>
      <c r="E187" s="44"/>
      <c r="F187" s="44"/>
    </row>
    <row r="188" spans="1:6" ht="20.399999999999999" x14ac:dyDescent="0.3">
      <c r="A188" s="23"/>
      <c r="B188" s="5"/>
      <c r="C188" s="44"/>
      <c r="D188" s="44"/>
      <c r="E188" s="44"/>
      <c r="F188" s="44"/>
    </row>
    <row r="189" spans="1:6" ht="20.399999999999999" x14ac:dyDescent="0.3">
      <c r="A189" s="23"/>
      <c r="B189" s="5"/>
      <c r="C189" s="44"/>
      <c r="D189" s="44"/>
      <c r="E189" s="44"/>
      <c r="F189" s="44"/>
    </row>
    <row r="190" spans="1:6" ht="20.399999999999999" x14ac:dyDescent="0.3">
      <c r="A190" s="23"/>
      <c r="B190" s="5"/>
      <c r="C190" s="44"/>
      <c r="D190" s="44"/>
      <c r="E190" s="44"/>
      <c r="F190" s="44"/>
    </row>
    <row r="191" spans="1:6" ht="20.399999999999999" x14ac:dyDescent="0.3">
      <c r="A191" s="23"/>
      <c r="B191" s="5"/>
      <c r="C191" s="44"/>
      <c r="D191" s="44"/>
      <c r="E191" s="44"/>
      <c r="F191" s="44"/>
    </row>
    <row r="192" spans="1:6" ht="20.399999999999999" x14ac:dyDescent="0.3">
      <c r="A192" s="23"/>
      <c r="B192" s="5"/>
      <c r="C192" s="44"/>
      <c r="D192" s="44"/>
      <c r="E192" s="44"/>
      <c r="F192" s="44"/>
    </row>
    <row r="193" spans="1:7" ht="20.399999999999999" x14ac:dyDescent="0.3">
      <c r="A193" s="23"/>
      <c r="B193" s="5"/>
      <c r="C193" s="44"/>
      <c r="D193" s="44"/>
      <c r="E193" s="44"/>
      <c r="F193" s="44"/>
    </row>
    <row r="194" spans="1:7" ht="20.399999999999999" x14ac:dyDescent="0.3">
      <c r="A194" s="23"/>
      <c r="B194" s="5"/>
      <c r="C194" s="44"/>
      <c r="D194" s="44"/>
      <c r="E194" s="44"/>
      <c r="F194" s="44"/>
    </row>
    <row r="195" spans="1:7" ht="20.399999999999999" x14ac:dyDescent="0.3">
      <c r="A195" s="23"/>
      <c r="B195" s="5"/>
      <c r="C195" s="44"/>
      <c r="D195" s="44"/>
      <c r="E195" s="44"/>
      <c r="F195" s="44"/>
    </row>
    <row r="196" spans="1:7" ht="20.399999999999999" x14ac:dyDescent="0.3">
      <c r="A196" s="23"/>
      <c r="B196" s="5"/>
      <c r="C196" s="44"/>
      <c r="D196" s="44"/>
      <c r="E196" s="44"/>
      <c r="F196" s="44"/>
    </row>
    <row r="197" spans="1:7" ht="20.399999999999999" x14ac:dyDescent="0.3">
      <c r="A197" s="23"/>
      <c r="B197" s="5"/>
      <c r="C197" s="44"/>
      <c r="D197" s="44"/>
      <c r="E197" s="44"/>
      <c r="F197" s="44"/>
    </row>
    <row r="198" spans="1:7" ht="20.399999999999999" x14ac:dyDescent="0.3">
      <c r="A198" s="23"/>
      <c r="B198" s="5"/>
      <c r="C198" s="44"/>
      <c r="D198" s="44"/>
      <c r="E198" s="44"/>
      <c r="F198" s="44"/>
    </row>
    <row r="199" spans="1:7" ht="20.399999999999999" x14ac:dyDescent="0.3">
      <c r="A199" s="23"/>
      <c r="B199" s="5"/>
      <c r="C199" s="44"/>
      <c r="D199" s="44"/>
      <c r="E199" s="44"/>
      <c r="F199" s="44"/>
    </row>
    <row r="200" spans="1:7" ht="20.399999999999999" x14ac:dyDescent="0.3">
      <c r="A200" s="23"/>
      <c r="B200" s="5"/>
      <c r="C200" s="44"/>
      <c r="D200" s="44"/>
      <c r="E200" s="44"/>
      <c r="F200" s="44"/>
    </row>
    <row r="201" spans="1:7" ht="20.399999999999999" x14ac:dyDescent="0.3">
      <c r="A201" s="23"/>
      <c r="B201" s="5"/>
      <c r="C201" s="44"/>
      <c r="D201" s="44"/>
      <c r="E201" s="44"/>
      <c r="F201" s="44"/>
    </row>
    <row r="202" spans="1:7" ht="20.399999999999999" x14ac:dyDescent="0.3">
      <c r="A202" s="23"/>
      <c r="B202" s="5"/>
      <c r="C202" s="44"/>
      <c r="D202" s="44"/>
      <c r="E202" s="44"/>
      <c r="F202" s="44"/>
    </row>
    <row r="203" spans="1:7" ht="20.399999999999999" x14ac:dyDescent="0.3">
      <c r="A203" s="23"/>
      <c r="B203" s="5"/>
      <c r="C203" s="44"/>
      <c r="D203" s="44"/>
      <c r="E203" s="44"/>
      <c r="F203" s="44"/>
    </row>
    <row r="204" spans="1:7" ht="20.399999999999999" x14ac:dyDescent="0.3">
      <c r="A204" s="23"/>
      <c r="B204" s="5"/>
      <c r="C204" s="44"/>
      <c r="D204" s="44"/>
      <c r="E204" s="44"/>
      <c r="F204" s="44"/>
    </row>
    <row r="205" spans="1:7" ht="20.399999999999999" x14ac:dyDescent="0.3">
      <c r="A205" s="23"/>
      <c r="B205" s="5"/>
      <c r="C205" s="44"/>
      <c r="D205" s="44"/>
      <c r="E205" s="44"/>
      <c r="F205" s="44"/>
    </row>
    <row r="206" spans="1:7" ht="20.399999999999999" x14ac:dyDescent="0.3">
      <c r="A206" s="23"/>
      <c r="B206" s="5"/>
      <c r="C206" s="44"/>
      <c r="D206" s="44"/>
      <c r="E206" s="44"/>
      <c r="F206" s="44"/>
    </row>
    <row r="207" spans="1:7" x14ac:dyDescent="0.3">
      <c r="A207" s="8"/>
      <c r="B207" s="5"/>
      <c r="C207" s="5"/>
      <c r="D207" s="5"/>
      <c r="E207" s="5"/>
      <c r="F207" s="5"/>
    </row>
    <row r="208" spans="1:7" ht="20.399999999999999" x14ac:dyDescent="0.3">
      <c r="A208" s="8"/>
      <c r="B208" s="45" t="s">
        <v>73</v>
      </c>
      <c r="C208" s="45" t="s">
        <v>112</v>
      </c>
      <c r="D208" s="45"/>
      <c r="E208" s="45"/>
      <c r="F208" t="s">
        <v>73</v>
      </c>
      <c r="G208" t="s">
        <v>112</v>
      </c>
    </row>
    <row r="209" spans="1:10" ht="21" x14ac:dyDescent="0.4">
      <c r="A209" s="8"/>
      <c r="B209" s="46" t="s">
        <v>74</v>
      </c>
      <c r="C209" s="46" t="s">
        <v>45</v>
      </c>
      <c r="D209" s="46"/>
      <c r="E209" s="46"/>
      <c r="F209" t="s">
        <v>74</v>
      </c>
      <c r="H209" t="str">
        <f>IF(NOT(ISBLANK(F209)),F209,IF(NOT(ISBLANK(G209)),"     "&amp;G209,FALSE))</f>
        <v>Afectación Económica o presupuestal</v>
      </c>
      <c r="I209" t="s">
        <v>74</v>
      </c>
      <c r="J209" t="str">
        <f>IF(NOT(ISERROR(MATCH(I209,_xlfn.ANCHORARRAY(B220),0))),H222&amp;"Por favor no seleccionar los criterios de impacto",I209)</f>
        <v>❌Por favor no seleccionar los criterios de impacto</v>
      </c>
    </row>
    <row r="210" spans="1:10" ht="21" x14ac:dyDescent="0.4">
      <c r="A210" s="8"/>
      <c r="B210" s="46" t="s">
        <v>74</v>
      </c>
      <c r="C210" s="46" t="s">
        <v>75</v>
      </c>
      <c r="D210" s="46"/>
      <c r="E210" s="46"/>
      <c r="G210" t="s">
        <v>45</v>
      </c>
      <c r="H210" t="str">
        <f t="shared" ref="H210:H220" si="0">IF(NOT(ISBLANK(F210)),F210,IF(NOT(ISBLANK(G210)),"     "&amp;G210,FALSE))</f>
        <v xml:space="preserve">     Afectación menor a 10 SMLMV .</v>
      </c>
    </row>
    <row r="211" spans="1:10" ht="21" x14ac:dyDescent="0.4">
      <c r="A211" s="8"/>
      <c r="B211" s="46" t="s">
        <v>74</v>
      </c>
      <c r="C211" s="46" t="s">
        <v>76</v>
      </c>
      <c r="D211" s="46"/>
      <c r="E211" s="46"/>
      <c r="G211" t="s">
        <v>75</v>
      </c>
      <c r="H211" t="str">
        <f t="shared" si="0"/>
        <v xml:space="preserve">     Entre 10 y 50 SMLMV </v>
      </c>
    </row>
    <row r="212" spans="1:10" ht="21" x14ac:dyDescent="0.4">
      <c r="A212" s="8"/>
      <c r="B212" s="46" t="s">
        <v>74</v>
      </c>
      <c r="C212" s="46" t="s">
        <v>77</v>
      </c>
      <c r="D212" s="46"/>
      <c r="E212" s="46"/>
      <c r="G212" t="s">
        <v>76</v>
      </c>
      <c r="H212" t="str">
        <f t="shared" si="0"/>
        <v xml:space="preserve">     Entre 50 y 100 SMLMV </v>
      </c>
    </row>
    <row r="213" spans="1:10" ht="21" x14ac:dyDescent="0.4">
      <c r="A213" s="8"/>
      <c r="B213" s="46" t="s">
        <v>74</v>
      </c>
      <c r="C213" s="46" t="s">
        <v>78</v>
      </c>
      <c r="D213" s="46"/>
      <c r="E213" s="46"/>
      <c r="G213" t="s">
        <v>77</v>
      </c>
      <c r="H213" t="str">
        <f t="shared" si="0"/>
        <v xml:space="preserve">     Entre 100 y 500 SMLMV </v>
      </c>
    </row>
    <row r="214" spans="1:10" ht="21" x14ac:dyDescent="0.4">
      <c r="A214" s="8"/>
      <c r="B214" s="46" t="s">
        <v>44</v>
      </c>
      <c r="C214" s="46" t="s">
        <v>79</v>
      </c>
      <c r="D214" s="46"/>
      <c r="E214" s="46"/>
      <c r="G214" t="s">
        <v>78</v>
      </c>
      <c r="H214" t="str">
        <f t="shared" si="0"/>
        <v xml:space="preserve">     Mayor a 500 SMLMV </v>
      </c>
    </row>
    <row r="215" spans="1:10" ht="21" x14ac:dyDescent="0.4">
      <c r="A215" s="8"/>
      <c r="B215" s="46" t="s">
        <v>44</v>
      </c>
      <c r="C215" s="46" t="s">
        <v>80</v>
      </c>
      <c r="D215" s="46"/>
      <c r="E215" s="46"/>
      <c r="F215" t="s">
        <v>44</v>
      </c>
      <c r="H215" t="str">
        <f t="shared" si="0"/>
        <v>Pérdida Reputacional</v>
      </c>
    </row>
    <row r="216" spans="1:10" ht="21" x14ac:dyDescent="0.4">
      <c r="A216" s="8"/>
      <c r="B216" s="46" t="s">
        <v>44</v>
      </c>
      <c r="C216" s="46" t="s">
        <v>82</v>
      </c>
      <c r="D216" s="46"/>
      <c r="E216" s="46"/>
      <c r="G216" t="s">
        <v>79</v>
      </c>
      <c r="H216" t="str">
        <f t="shared" si="0"/>
        <v xml:space="preserve">     El riesgo afecta la imagen de alguna área de la organización</v>
      </c>
    </row>
    <row r="217" spans="1:10" ht="21" x14ac:dyDescent="0.4">
      <c r="A217" s="8"/>
      <c r="B217" s="46" t="s">
        <v>44</v>
      </c>
      <c r="C217" s="46" t="s">
        <v>81</v>
      </c>
      <c r="D217" s="46"/>
      <c r="E217" s="46"/>
      <c r="G217" t="s">
        <v>80</v>
      </c>
      <c r="H217" t="str">
        <f t="shared" si="0"/>
        <v xml:space="preserve">     El riesgo afecta la imagen de la entidad internamente, de conocimiento general, nivel interno, de junta dircetiva y accionistas y/o de provedores</v>
      </c>
    </row>
    <row r="218" spans="1:10" ht="21" x14ac:dyDescent="0.4">
      <c r="A218" s="8"/>
      <c r="B218" s="46" t="s">
        <v>44</v>
      </c>
      <c r="C218" s="46" t="s">
        <v>100</v>
      </c>
      <c r="D218" s="46"/>
      <c r="E218" s="46"/>
      <c r="G218" t="s">
        <v>82</v>
      </c>
      <c r="H218" t="str">
        <f t="shared" si="0"/>
        <v xml:space="preserve">     El riesgo afecta la imagen de la entidad con algunos usuarios de relevancia frente al logro de los objetivos</v>
      </c>
    </row>
    <row r="219" spans="1:10" x14ac:dyDescent="0.3">
      <c r="A219" s="8"/>
      <c r="B219" s="6"/>
      <c r="C219" s="6"/>
      <c r="D219" s="6"/>
      <c r="E219" s="6"/>
      <c r="G219" t="s">
        <v>81</v>
      </c>
      <c r="H219" t="str">
        <f t="shared" si="0"/>
        <v xml:space="preserve">     El riesgo afecta la imagen de de la entidad con efecto publicitario sostenido a nivel de sector administrativo, nivel departamental o municipal</v>
      </c>
    </row>
    <row r="220" spans="1:10" x14ac:dyDescent="0.3">
      <c r="A220" s="8"/>
      <c r="B220" s="6" t="str" cm="1">
        <f t="array" ref="B220:B222">_xlfn.UNIQUE(Tabla13[[#All],[Criterios]])</f>
        <v>Criterios</v>
      </c>
      <c r="C220" s="6"/>
      <c r="D220" s="6"/>
      <c r="E220" s="6"/>
      <c r="G220" t="s">
        <v>100</v>
      </c>
      <c r="H220" t="str">
        <f t="shared" si="0"/>
        <v xml:space="preserve">     El riesgo afecta la imagen de la entidad a nivel nacional, con efecto publicitarios sostenible a nivel país</v>
      </c>
    </row>
    <row r="221" spans="1:10" x14ac:dyDescent="0.3">
      <c r="A221" s="8"/>
      <c r="B221" s="6" t="str">
        <v>Afectación Económica o presupuestal</v>
      </c>
      <c r="C221" s="6"/>
      <c r="D221" s="6"/>
      <c r="E221" s="6"/>
    </row>
    <row r="222" spans="1:10" x14ac:dyDescent="0.3">
      <c r="B222" s="6" t="str">
        <v>Pérdida Reputacional</v>
      </c>
      <c r="C222" s="6"/>
      <c r="D222" s="6"/>
      <c r="E222" s="6"/>
      <c r="H222" s="7" t="s">
        <v>113</v>
      </c>
    </row>
    <row r="223" spans="1:10" x14ac:dyDescent="0.3">
      <c r="B223" s="4"/>
      <c r="C223" s="4"/>
      <c r="D223" s="4"/>
      <c r="E223" s="4"/>
      <c r="H223" s="7" t="s">
        <v>114</v>
      </c>
    </row>
    <row r="224" spans="1:10" x14ac:dyDescent="0.3">
      <c r="B224" s="4"/>
      <c r="C224" s="4"/>
      <c r="D224" s="4"/>
      <c r="E224" s="4"/>
    </row>
    <row r="225" spans="2:6" x14ac:dyDescent="0.3">
      <c r="B225" s="4"/>
      <c r="C225" s="4"/>
      <c r="D225" s="4"/>
      <c r="E225" s="4"/>
    </row>
    <row r="226" spans="2:6" x14ac:dyDescent="0.3">
      <c r="B226" s="4"/>
      <c r="C226" s="4"/>
      <c r="D226" s="4"/>
      <c r="E226" s="4"/>
      <c r="F226" s="4"/>
    </row>
    <row r="227" spans="2:6" x14ac:dyDescent="0.3">
      <c r="B227" s="4"/>
      <c r="C227" s="4"/>
      <c r="D227" s="4"/>
      <c r="E227" s="4"/>
      <c r="F227" s="4"/>
    </row>
    <row r="228" spans="2:6" x14ac:dyDescent="0.3">
      <c r="B228" s="4"/>
      <c r="C228" s="4"/>
      <c r="D228" s="4"/>
      <c r="E228" s="4"/>
      <c r="F228" s="4"/>
    </row>
    <row r="229" spans="2:6" x14ac:dyDescent="0.3">
      <c r="B229" s="4"/>
      <c r="C229" s="4"/>
      <c r="D229" s="4"/>
      <c r="E229" s="4"/>
      <c r="F229" s="4"/>
    </row>
    <row r="230" spans="2:6" x14ac:dyDescent="0.3">
      <c r="B230" s="4"/>
      <c r="C230" s="4"/>
      <c r="D230" s="4"/>
      <c r="E230" s="4"/>
      <c r="F230" s="4"/>
    </row>
    <row r="231" spans="2:6" x14ac:dyDescent="0.3">
      <c r="B231" s="4"/>
      <c r="C231" s="4"/>
      <c r="D231" s="4"/>
      <c r="E231" s="4"/>
      <c r="F231" s="4"/>
    </row>
  </sheetData>
  <mergeCells count="6">
    <mergeCell ref="B28:B33"/>
    <mergeCell ref="B1:C1"/>
    <mergeCell ref="B4:B9"/>
    <mergeCell ref="B10:B15"/>
    <mergeCell ref="B16:B21"/>
    <mergeCell ref="B22:B27"/>
  </mergeCells>
  <dataValidations count="1">
    <dataValidation type="list" allowBlank="1" showInputMessage="1" showErrorMessage="1" sqref="I209" xr:uid="{12CDEB05-1AE8-46D6-B633-E3EC0DBC5026}">
      <formula1>$H$209:$H$220</formula1>
    </dataValidation>
  </dataValidations>
  <pageMargins left="0.7" right="0.7" top="0.75" bottom="0.75" header="0.3" footer="0.3"/>
  <pageSetup orientation="portrait"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21"/>
  <sheetViews>
    <sheetView workbookViewId="0">
      <selection activeCell="A13" sqref="A13:XFD13"/>
    </sheetView>
  </sheetViews>
  <sheetFormatPr baseColWidth="10" defaultColWidth="14.33203125" defaultRowHeight="13.8" x14ac:dyDescent="0.3"/>
  <cols>
    <col min="1" max="2" width="14.33203125" style="10"/>
    <col min="3" max="3" width="17" style="10" customWidth="1"/>
    <col min="4" max="4" width="14.33203125" style="10"/>
    <col min="5" max="5" width="46" style="10" customWidth="1"/>
    <col min="6" max="16384" width="14.33203125" style="10"/>
  </cols>
  <sheetData>
    <row r="1" spans="2:6" ht="24" customHeight="1" thickBot="1" x14ac:dyDescent="0.35">
      <c r="B1" s="280" t="s">
        <v>64</v>
      </c>
      <c r="C1" s="281"/>
      <c r="D1" s="281"/>
      <c r="E1" s="281"/>
      <c r="F1" s="282"/>
    </row>
    <row r="2" spans="2:6" ht="16.2" thickBot="1" x14ac:dyDescent="0.35">
      <c r="B2" s="11"/>
      <c r="C2" s="11"/>
      <c r="D2" s="11"/>
      <c r="E2" s="11"/>
      <c r="F2" s="11"/>
    </row>
    <row r="3" spans="2:6" ht="16.2" thickBot="1" x14ac:dyDescent="0.35">
      <c r="B3" s="284" t="s">
        <v>50</v>
      </c>
      <c r="C3" s="285"/>
      <c r="D3" s="285"/>
      <c r="E3" s="47" t="s">
        <v>51</v>
      </c>
      <c r="F3" s="48" t="s">
        <v>52</v>
      </c>
    </row>
    <row r="4" spans="2:6" ht="31.2" x14ac:dyDescent="0.3">
      <c r="B4" s="286" t="s">
        <v>53</v>
      </c>
      <c r="C4" s="288" t="s">
        <v>12</v>
      </c>
      <c r="D4" s="12" t="s">
        <v>13</v>
      </c>
      <c r="E4" s="13" t="s">
        <v>54</v>
      </c>
      <c r="F4" s="14">
        <v>0.25</v>
      </c>
    </row>
    <row r="5" spans="2:6" ht="46.8" x14ac:dyDescent="0.3">
      <c r="B5" s="287"/>
      <c r="C5" s="289"/>
      <c r="D5" s="15" t="s">
        <v>14</v>
      </c>
      <c r="E5" s="16" t="s">
        <v>55</v>
      </c>
      <c r="F5" s="17">
        <v>0.15</v>
      </c>
    </row>
    <row r="6" spans="2:6" ht="46.8" x14ac:dyDescent="0.3">
      <c r="B6" s="287"/>
      <c r="C6" s="289"/>
      <c r="D6" s="15" t="s">
        <v>15</v>
      </c>
      <c r="E6" s="16" t="s">
        <v>56</v>
      </c>
      <c r="F6" s="17">
        <v>0.1</v>
      </c>
    </row>
    <row r="7" spans="2:6" ht="15.6" hidden="1" x14ac:dyDescent="0.3">
      <c r="B7" s="287"/>
      <c r="C7" s="15"/>
      <c r="D7" s="15" t="s">
        <v>176</v>
      </c>
      <c r="E7" s="16"/>
      <c r="F7" s="17"/>
    </row>
    <row r="8" spans="2:6" ht="62.4" x14ac:dyDescent="0.3">
      <c r="B8" s="287"/>
      <c r="C8" s="289" t="s">
        <v>16</v>
      </c>
      <c r="D8" s="15" t="s">
        <v>9</v>
      </c>
      <c r="E8" s="16" t="s">
        <v>57</v>
      </c>
      <c r="F8" s="17">
        <v>0.25</v>
      </c>
    </row>
    <row r="9" spans="2:6" ht="31.2" x14ac:dyDescent="0.3">
      <c r="B9" s="287"/>
      <c r="C9" s="289"/>
      <c r="D9" s="15" t="s">
        <v>8</v>
      </c>
      <c r="E9" s="16" t="s">
        <v>58</v>
      </c>
      <c r="F9" s="17">
        <v>0.15</v>
      </c>
    </row>
    <row r="10" spans="2:6" ht="15.6" hidden="1" x14ac:dyDescent="0.3">
      <c r="B10" s="32"/>
      <c r="C10" s="15"/>
      <c r="D10" s="15" t="s">
        <v>176</v>
      </c>
      <c r="E10" s="16"/>
      <c r="F10" s="17"/>
    </row>
    <row r="11" spans="2:6" ht="46.8" x14ac:dyDescent="0.3">
      <c r="B11" s="287" t="s">
        <v>121</v>
      </c>
      <c r="C11" s="289" t="s">
        <v>17</v>
      </c>
      <c r="D11" s="15" t="s">
        <v>18</v>
      </c>
      <c r="E11" s="16" t="s">
        <v>59</v>
      </c>
      <c r="F11" s="18" t="s">
        <v>60</v>
      </c>
    </row>
    <row r="12" spans="2:6" ht="46.8" x14ac:dyDescent="0.3">
      <c r="B12" s="287"/>
      <c r="C12" s="289"/>
      <c r="D12" s="15" t="s">
        <v>19</v>
      </c>
      <c r="E12" s="16" t="s">
        <v>61</v>
      </c>
      <c r="F12" s="18" t="s">
        <v>60</v>
      </c>
    </row>
    <row r="13" spans="2:6" ht="15.6" hidden="1" x14ac:dyDescent="0.3">
      <c r="B13" s="287"/>
      <c r="C13" s="15"/>
      <c r="D13" s="15" t="s">
        <v>176</v>
      </c>
      <c r="E13" s="16"/>
      <c r="F13" s="18"/>
    </row>
    <row r="14" spans="2:6" ht="46.8" x14ac:dyDescent="0.3">
      <c r="B14" s="287"/>
      <c r="C14" s="289" t="s">
        <v>20</v>
      </c>
      <c r="D14" s="15" t="s">
        <v>21</v>
      </c>
      <c r="E14" s="16" t="s">
        <v>62</v>
      </c>
      <c r="F14" s="18" t="s">
        <v>60</v>
      </c>
    </row>
    <row r="15" spans="2:6" ht="46.8" x14ac:dyDescent="0.3">
      <c r="B15" s="287"/>
      <c r="C15" s="289"/>
      <c r="D15" s="15" t="s">
        <v>22</v>
      </c>
      <c r="E15" s="16" t="s">
        <v>63</v>
      </c>
      <c r="F15" s="18" t="s">
        <v>60</v>
      </c>
    </row>
    <row r="16" spans="2:6" ht="15.6" hidden="1" x14ac:dyDescent="0.3">
      <c r="B16" s="287"/>
      <c r="C16" s="15"/>
      <c r="D16" s="15" t="s">
        <v>176</v>
      </c>
      <c r="E16" s="16"/>
      <c r="F16" s="18"/>
    </row>
    <row r="17" spans="2:6" ht="31.2" x14ac:dyDescent="0.3">
      <c r="B17" s="287"/>
      <c r="C17" s="289" t="s">
        <v>23</v>
      </c>
      <c r="D17" s="15" t="s">
        <v>101</v>
      </c>
      <c r="E17" s="16" t="s">
        <v>104</v>
      </c>
      <c r="F17" s="18" t="s">
        <v>60</v>
      </c>
    </row>
    <row r="18" spans="2:6" ht="16.2" thickBot="1" x14ac:dyDescent="0.35">
      <c r="B18" s="290"/>
      <c r="C18" s="291"/>
      <c r="D18" s="19" t="s">
        <v>102</v>
      </c>
      <c r="E18" s="20" t="s">
        <v>103</v>
      </c>
      <c r="F18" s="21" t="s">
        <v>60</v>
      </c>
    </row>
    <row r="19" spans="2:6" ht="15.6" hidden="1" x14ac:dyDescent="0.3">
      <c r="B19" s="59"/>
      <c r="C19" s="59"/>
      <c r="D19" s="15" t="s">
        <v>176</v>
      </c>
      <c r="E19" s="60"/>
      <c r="F19" s="61"/>
    </row>
    <row r="20" spans="2:6" ht="49.5" customHeight="1" x14ac:dyDescent="0.3">
      <c r="B20" s="283" t="s">
        <v>120</v>
      </c>
      <c r="C20" s="283"/>
      <c r="D20" s="283"/>
      <c r="E20" s="283"/>
      <c r="F20" s="283"/>
    </row>
    <row r="21" spans="2:6" ht="27" customHeight="1" x14ac:dyDescent="0.3">
      <c r="B21" s="22"/>
    </row>
  </sheetData>
  <mergeCells count="10">
    <mergeCell ref="B1:F1"/>
    <mergeCell ref="B20:F20"/>
    <mergeCell ref="B3:D3"/>
    <mergeCell ref="B4:B9"/>
    <mergeCell ref="C4:C6"/>
    <mergeCell ref="C8:C9"/>
    <mergeCell ref="B11:B18"/>
    <mergeCell ref="C11:C12"/>
    <mergeCell ref="C14:C15"/>
    <mergeCell ref="C17:C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35"/>
  <sheetViews>
    <sheetView topLeftCell="A15" workbookViewId="0">
      <selection activeCell="B37" sqref="B37"/>
    </sheetView>
  </sheetViews>
  <sheetFormatPr baseColWidth="10" defaultRowHeight="14.4" x14ac:dyDescent="0.3"/>
  <cols>
    <col min="2" max="2" width="24" customWidth="1"/>
    <col min="3" max="3" width="23.44140625" customWidth="1"/>
    <col min="4" max="4" width="24.33203125" customWidth="1"/>
    <col min="5" max="6" width="16.88671875" customWidth="1"/>
  </cols>
  <sheetData>
    <row r="2" spans="2:6" x14ac:dyDescent="0.3">
      <c r="B2" t="s">
        <v>30</v>
      </c>
      <c r="E2" t="s">
        <v>106</v>
      </c>
    </row>
    <row r="3" spans="2:6" x14ac:dyDescent="0.3">
      <c r="B3" t="s">
        <v>31</v>
      </c>
      <c r="E3" t="s">
        <v>105</v>
      </c>
    </row>
    <row r="4" spans="2:6" x14ac:dyDescent="0.3">
      <c r="B4" t="s">
        <v>109</v>
      </c>
      <c r="E4" t="s">
        <v>107</v>
      </c>
    </row>
    <row r="5" spans="2:6" x14ac:dyDescent="0.3">
      <c r="B5" t="s">
        <v>108</v>
      </c>
    </row>
    <row r="8" spans="2:6" x14ac:dyDescent="0.3">
      <c r="B8" t="s">
        <v>72</v>
      </c>
      <c r="E8" t="s">
        <v>32</v>
      </c>
      <c r="F8" t="s">
        <v>133</v>
      </c>
    </row>
    <row r="9" spans="2:6" x14ac:dyDescent="0.3">
      <c r="B9" t="s">
        <v>33</v>
      </c>
      <c r="E9" t="s">
        <v>40</v>
      </c>
      <c r="F9" t="s">
        <v>134</v>
      </c>
    </row>
    <row r="10" spans="2:6" x14ac:dyDescent="0.3">
      <c r="B10" t="s">
        <v>34</v>
      </c>
      <c r="E10" t="s">
        <v>42</v>
      </c>
      <c r="F10" t="s">
        <v>70</v>
      </c>
    </row>
    <row r="11" spans="2:6" x14ac:dyDescent="0.3">
      <c r="E11" t="s">
        <v>89</v>
      </c>
      <c r="F11" t="s">
        <v>67</v>
      </c>
    </row>
    <row r="12" spans="2:6" x14ac:dyDescent="0.3">
      <c r="B12" t="s">
        <v>135</v>
      </c>
      <c r="E12" t="s">
        <v>5</v>
      </c>
      <c r="F12" t="s">
        <v>6</v>
      </c>
    </row>
    <row r="13" spans="2:6" x14ac:dyDescent="0.3">
      <c r="B13" s="29" t="s">
        <v>126</v>
      </c>
      <c r="E13" t="s">
        <v>43</v>
      </c>
      <c r="F13" t="s">
        <v>71</v>
      </c>
    </row>
    <row r="14" spans="2:6" x14ac:dyDescent="0.3">
      <c r="B14" s="29" t="s">
        <v>127</v>
      </c>
    </row>
    <row r="15" spans="2:6" x14ac:dyDescent="0.3">
      <c r="B15" s="29" t="s">
        <v>128</v>
      </c>
    </row>
    <row r="16" spans="2:6" x14ac:dyDescent="0.3">
      <c r="B16" s="29" t="s">
        <v>129</v>
      </c>
    </row>
    <row r="17" spans="2:2" x14ac:dyDescent="0.3">
      <c r="B17" s="29" t="s">
        <v>130</v>
      </c>
    </row>
    <row r="18" spans="2:2" x14ac:dyDescent="0.3">
      <c r="B18" s="29" t="s">
        <v>131</v>
      </c>
    </row>
    <row r="19" spans="2:2" x14ac:dyDescent="0.3">
      <c r="B19" s="29" t="s">
        <v>132</v>
      </c>
    </row>
    <row r="21" spans="2:2" x14ac:dyDescent="0.3">
      <c r="B21" s="29" t="s">
        <v>199</v>
      </c>
    </row>
    <row r="22" spans="2:2" x14ac:dyDescent="0.3">
      <c r="B22" t="s">
        <v>181</v>
      </c>
    </row>
    <row r="23" spans="2:2" x14ac:dyDescent="0.3">
      <c r="B23" t="s">
        <v>182</v>
      </c>
    </row>
    <row r="24" spans="2:2" x14ac:dyDescent="0.3">
      <c r="B24" t="s">
        <v>183</v>
      </c>
    </row>
    <row r="25" spans="2:2" x14ac:dyDescent="0.3">
      <c r="B25" t="s">
        <v>178</v>
      </c>
    </row>
    <row r="26" spans="2:2" x14ac:dyDescent="0.3">
      <c r="B26" t="s">
        <v>184</v>
      </c>
    </row>
    <row r="27" spans="2:2" x14ac:dyDescent="0.3">
      <c r="B27" t="s">
        <v>185</v>
      </c>
    </row>
    <row r="28" spans="2:2" x14ac:dyDescent="0.3">
      <c r="B28" t="s">
        <v>202</v>
      </c>
    </row>
    <row r="29" spans="2:2" x14ac:dyDescent="0.3">
      <c r="B29" t="s">
        <v>186</v>
      </c>
    </row>
    <row r="30" spans="2:2" x14ac:dyDescent="0.3">
      <c r="B30" t="s">
        <v>187</v>
      </c>
    </row>
    <row r="31" spans="2:2" x14ac:dyDescent="0.3">
      <c r="B31" t="s">
        <v>188</v>
      </c>
    </row>
    <row r="32" spans="2:2" x14ac:dyDescent="0.3">
      <c r="B32" t="s">
        <v>189</v>
      </c>
    </row>
    <row r="33" spans="2:2" x14ac:dyDescent="0.3">
      <c r="B33" t="s">
        <v>190</v>
      </c>
    </row>
    <row r="34" spans="2:2" x14ac:dyDescent="0.3">
      <c r="B34" t="s">
        <v>198</v>
      </c>
    </row>
    <row r="35" spans="2:2" x14ac:dyDescent="0.3">
      <c r="B35" t="s">
        <v>206</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4140625" defaultRowHeight="13.8" x14ac:dyDescent="0.3"/>
  <cols>
    <col min="1" max="1" width="32.88671875" style="1" customWidth="1"/>
    <col min="2" max="16384" width="11.44140625" style="1"/>
  </cols>
  <sheetData>
    <row r="3" spans="1:1" x14ac:dyDescent="0.3">
      <c r="A3" s="2" t="s">
        <v>13</v>
      </c>
    </row>
    <row r="4" spans="1:1" x14ac:dyDescent="0.3">
      <c r="A4" s="2" t="s">
        <v>14</v>
      </c>
    </row>
    <row r="5" spans="1:1" x14ac:dyDescent="0.3">
      <c r="A5" s="2" t="s">
        <v>15</v>
      </c>
    </row>
    <row r="6" spans="1:1" x14ac:dyDescent="0.3">
      <c r="A6" s="2" t="s">
        <v>9</v>
      </c>
    </row>
    <row r="7" spans="1:1" x14ac:dyDescent="0.3">
      <c r="A7" s="2" t="s">
        <v>8</v>
      </c>
    </row>
    <row r="8" spans="1:1" x14ac:dyDescent="0.3">
      <c r="A8" s="2" t="s">
        <v>18</v>
      </c>
    </row>
    <row r="9" spans="1:1" x14ac:dyDescent="0.3">
      <c r="A9" s="2" t="s">
        <v>19</v>
      </c>
    </row>
    <row r="10" spans="1:1" x14ac:dyDescent="0.3">
      <c r="A10" s="2" t="s">
        <v>21</v>
      </c>
    </row>
    <row r="11" spans="1:1" x14ac:dyDescent="0.3">
      <c r="A11" s="2" t="s">
        <v>22</v>
      </c>
    </row>
    <row r="12" spans="1:1" x14ac:dyDescent="0.3">
      <c r="A12" s="2" t="s">
        <v>24</v>
      </c>
    </row>
    <row r="13" spans="1:1" x14ac:dyDescent="0.3">
      <c r="A13" s="2" t="s">
        <v>25</v>
      </c>
    </row>
    <row r="14" spans="1:1" x14ac:dyDescent="0.3">
      <c r="A14" s="2" t="s">
        <v>26</v>
      </c>
    </row>
    <row r="16" spans="1:1" x14ac:dyDescent="0.3">
      <c r="A16" s="2" t="s">
        <v>29</v>
      </c>
    </row>
    <row r="17" spans="1:1" x14ac:dyDescent="0.3">
      <c r="A17" s="2" t="s">
        <v>30</v>
      </c>
    </row>
    <row r="18" spans="1:1" x14ac:dyDescent="0.3">
      <c r="A18" s="2" t="s">
        <v>31</v>
      </c>
    </row>
    <row r="20" spans="1:1" x14ac:dyDescent="0.3">
      <c r="A20" s="2" t="s">
        <v>33</v>
      </c>
    </row>
    <row r="21" spans="1:1" x14ac:dyDescent="0.3">
      <c r="A21" s="2"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MATRIZ DE RIESGOS DE CORRUPCION</vt:lpstr>
      <vt:lpstr>Matriz de Calor</vt:lpstr>
      <vt:lpstr>Tabla probabilidad</vt:lpstr>
      <vt:lpstr>Tabla Impacto</vt:lpstr>
      <vt:lpstr>Tabla Valoración controles</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Carolina Martinez Cano</cp:lastModifiedBy>
  <cp:lastPrinted>2020-05-13T01:12:22Z</cp:lastPrinted>
  <dcterms:created xsi:type="dcterms:W3CDTF">2020-03-24T23:12:47Z</dcterms:created>
  <dcterms:modified xsi:type="dcterms:W3CDTF">2024-04-25T20:55:22Z</dcterms:modified>
</cp:coreProperties>
</file>