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defaultThemeVersion="124226"/>
  <mc:AlternateContent xmlns:mc="http://schemas.openxmlformats.org/markup-compatibility/2006">
    <mc:Choice Requires="x15">
      <x15ac:absPath xmlns:x15ac="http://schemas.microsoft.com/office/spreadsheetml/2010/11/ac" url="C:\Users\Julián Henao Zapata\Downloads\SEGUIMIENTO PLAN DE ACCIÓN 2023\"/>
    </mc:Choice>
  </mc:AlternateContent>
  <xr:revisionPtr revIDLastSave="0" documentId="8_{29206414-59B8-4BCB-8F5E-7D252DEE9ED5}" xr6:coauthVersionLast="36" xr6:coauthVersionMax="36" xr10:uidLastSave="{00000000-0000-0000-0000-000000000000}"/>
  <bookViews>
    <workbookView xWindow="0" yWindow="0" windowWidth="7476" windowHeight="2100" xr2:uid="{00000000-000D-0000-FFFF-FFFF00000000}"/>
  </bookViews>
  <sheets>
    <sheet name="Plan de Accion Feb 2023" sheetId="1" r:id="rId1"/>
    <sheet name="Grafico Meta" sheetId="10" r:id="rId2"/>
    <sheet name="Ej pres Acomulada Febrero 2023" sheetId="7" r:id="rId3"/>
    <sheet name="Graficos" sheetId="9" r:id="rId4"/>
    <sheet name="Semaforo" sheetId="8" r:id="rId5"/>
    <sheet name="Resumen" sheetId="5" state="hidden" r:id="rId6"/>
  </sheets>
  <externalReferences>
    <externalReference r:id="rId7"/>
  </externalReferences>
  <definedNames>
    <definedName name="_xlnm._FilterDatabase" localSheetId="0" hidden="1">'Plan de Accion Feb 2023'!$A$15:$AF$30</definedName>
    <definedName name="Años_préstamo">[1]amortization!$C$10</definedName>
    <definedName name="_xlnm.Print_Area" localSheetId="0">'Plan de Accion Feb 2023'!$A$9:$Z$48</definedName>
    <definedName name="bv" localSheetId="5">EOMONTH(Resumen!inicio_pago,0)=Resumen!inicio_pago</definedName>
    <definedName name="bv">EOMONTH(inicio_pago,0)=inicio_pago</definedName>
    <definedName name="CONCAGASTO">#REF!</definedName>
    <definedName name="CONCAINGRESO">#REF!</definedName>
    <definedName name="credit_int_dias" localSheetId="5">VLOOKUP(Núm_préstamo,r_condiciones,16,0)</definedName>
    <definedName name="credit_int_dias">VLOOKUP(Núm_préstamo,r_condiciones,16,0)</definedName>
    <definedName name="credit_simple" localSheetId="5">VLOOKUP(Núm_préstamo,r_condiciones,14,0)</definedName>
    <definedName name="credit_simple">VLOOKUP(Núm_préstamo,r_condiciones,14,0)</definedName>
    <definedName name="cuota_tipo" localSheetId="5">VLOOKUP(Núm_préstamo,r_condiciones,8,0)</definedName>
    <definedName name="cuota_tipo">VLOOKUP(Núm_préstamo,r_condiciones,8,0)</definedName>
    <definedName name="Importe_del_préstamo">[1]amortization!$C$7</definedName>
    <definedName name="index" localSheetId="5">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5">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5">EOMONTH(Resumen!inicio_pago,0)=Resumen!inicio_pago</definedName>
    <definedName name="inicio_pago_finmes">EOMONTH(inicio_pago,0)=inicio_pago</definedName>
    <definedName name="inicio_pago_int" localSheetId="5">VLOOKUP(Núm_préstamo,r_condiciones,13,0)</definedName>
    <definedName name="inicio_pago_int">VLOOKUP(Núm_préstamo,r_condiciones,13,0)</definedName>
    <definedName name="inicio_pago_int0" localSheetId="5">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5">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5">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5">VLOOKUP(Núm_préstamo,r_condiciones,2,0)</definedName>
    <definedName name="tasa_code">VLOOKUP(Núm_préstamo,r_condiciones,2,0)</definedName>
    <definedName name="tasa_column" localSheetId="5">VLOOKUP(Resumen!tasa_code,r_tasa,3,0)</definedName>
    <definedName name="tasa_column">VLOOKUP(tasa_code,r_tasa,3,0)</definedName>
    <definedName name="tasa_fija" localSheetId="5">IF(Resumen!tasa_code=0,VLOOKUP(Núm_préstamo,r_tasas_fijas,3,0),NA())</definedName>
    <definedName name="tasa_fija">IF(tasa_code=0,VLOOKUP(Núm_préstamo,r_tasas_fijas,3,0),NA())</definedName>
    <definedName name="tasa_tipo" localSheetId="5">VLOOKUP(Núm_préstamo,r_condiciones,4,0)</definedName>
    <definedName name="tasa_tipo">VLOOKUP(Núm_préstamo,r_condiciones,4,0)</definedName>
    <definedName name="_xlnm.Print_Titles" localSheetId="0">'Plan de Accion Feb 2023'!$15:$15</definedName>
    <definedName name="TT">#N/A</definedName>
    <definedName name="Valores_especificados" localSheetId="5">IF(Importe_del_préstamo*Años_préstamo*Inicio_prestamo*Resumen!tasa_column&gt;0,1,0)</definedName>
    <definedName name="Valores_especificados">IF(Importe_del_préstamo*Años_préstamo*Inicio_prestamo*tasa_column&gt;0,1,0)</definedName>
    <definedName name="VN">#N/A</definedName>
  </definedNames>
  <calcPr calcId="191029"/>
</workbook>
</file>

<file path=xl/calcChain.xml><?xml version="1.0" encoding="utf-8"?>
<calcChain xmlns="http://schemas.openxmlformats.org/spreadsheetml/2006/main">
  <c r="N30" i="1" l="1"/>
  <c r="N29" i="1"/>
  <c r="N28" i="1"/>
  <c r="N27" i="1"/>
  <c r="N26" i="1"/>
  <c r="N25" i="1"/>
  <c r="N24" i="1"/>
  <c r="N23" i="1"/>
  <c r="N22" i="1"/>
  <c r="N21" i="1"/>
  <c r="N20" i="1"/>
  <c r="N19" i="1"/>
  <c r="N18" i="1"/>
  <c r="N17" i="1"/>
  <c r="N16" i="1"/>
  <c r="C49" i="10" l="1"/>
  <c r="C29" i="10"/>
  <c r="B251" i="10"/>
  <c r="C251" i="10" s="1"/>
  <c r="C244" i="10"/>
  <c r="B206" i="10"/>
  <c r="C206" i="10" s="1"/>
  <c r="B228" i="10"/>
  <c r="C228" i="10"/>
  <c r="C225" i="10"/>
  <c r="D223" i="10"/>
  <c r="C223" i="10"/>
  <c r="C202" i="10"/>
  <c r="D200" i="10" s="1"/>
  <c r="C200" i="10"/>
  <c r="C182" i="10"/>
  <c r="C144" i="10"/>
  <c r="D142" i="10" s="1"/>
  <c r="C133" i="10"/>
  <c r="C113" i="10"/>
  <c r="C97" i="10"/>
  <c r="C80" i="10"/>
  <c r="C71" i="10"/>
  <c r="C72" i="10"/>
  <c r="D71" i="10" s="1"/>
  <c r="C63" i="10"/>
  <c r="B65" i="10"/>
  <c r="B49" i="10"/>
  <c r="C42" i="10"/>
  <c r="D41" i="10"/>
  <c r="C41" i="10"/>
  <c r="B29" i="10"/>
  <c r="E20" i="10" l="1"/>
  <c r="F20" i="10" s="1"/>
  <c r="E13" i="10"/>
  <c r="F13" i="10" s="1"/>
  <c r="C5" i="10" l="1"/>
  <c r="E3" i="10" s="1"/>
  <c r="D3" i="10"/>
  <c r="C246" i="10"/>
  <c r="D244" i="10" s="1"/>
  <c r="C165" i="10"/>
  <c r="C150" i="10"/>
  <c r="C142" i="10"/>
  <c r="C89" i="10"/>
  <c r="D88" i="10" s="1"/>
  <c r="C88" i="10"/>
  <c r="B82" i="10"/>
  <c r="C263" i="9"/>
  <c r="C258" i="9"/>
  <c r="D256" i="9" s="1"/>
  <c r="C256" i="9"/>
  <c r="C240" i="9"/>
  <c r="C237" i="9"/>
  <c r="D235" i="9"/>
  <c r="C235" i="9"/>
  <c r="C218" i="9"/>
  <c r="C214" i="9"/>
  <c r="D212" i="9" s="1"/>
  <c r="C212" i="9"/>
  <c r="C194" i="9"/>
  <c r="C177" i="9"/>
  <c r="C162" i="9"/>
  <c r="C156" i="9"/>
  <c r="D154" i="9" s="1"/>
  <c r="C154" i="9"/>
  <c r="C145" i="9"/>
  <c r="C125" i="9"/>
  <c r="C101" i="9"/>
  <c r="D100" i="9"/>
  <c r="C100" i="9"/>
  <c r="B94" i="9"/>
  <c r="C84" i="9"/>
  <c r="D83" i="9" s="1"/>
  <c r="C83" i="9"/>
  <c r="B77" i="9"/>
  <c r="C63" i="9"/>
  <c r="C42" i="9"/>
  <c r="D41" i="9" s="1"/>
  <c r="C41" i="9"/>
  <c r="F20" i="9"/>
  <c r="F13" i="9"/>
  <c r="C5" i="9"/>
  <c r="E3" i="9" s="1"/>
  <c r="D3" i="9"/>
  <c r="V30" i="1" l="1"/>
  <c r="X30" i="1" s="1"/>
  <c r="V29" i="1"/>
  <c r="X29" i="1" s="1"/>
  <c r="V28" i="1"/>
  <c r="X28" i="1" s="1"/>
  <c r="V27" i="1"/>
  <c r="X27" i="1" s="1"/>
  <c r="V25" i="1"/>
  <c r="X25" i="1" s="1"/>
  <c r="V24" i="1"/>
  <c r="X24" i="1" s="1"/>
  <c r="V23" i="1"/>
  <c r="X23" i="1" s="1"/>
  <c r="V22" i="1"/>
  <c r="X22" i="1" s="1"/>
  <c r="V21" i="1"/>
  <c r="X21" i="1" s="1"/>
  <c r="V20" i="1"/>
  <c r="X20" i="1" s="1"/>
  <c r="V19" i="1"/>
  <c r="X19" i="1" s="1"/>
  <c r="V18" i="1"/>
  <c r="V17" i="1"/>
  <c r="V16" i="1"/>
  <c r="O30" i="1"/>
  <c r="O29" i="1"/>
  <c r="O28" i="1"/>
  <c r="O26" i="1"/>
  <c r="O25" i="1"/>
  <c r="O24" i="1"/>
  <c r="O23" i="1"/>
  <c r="O22" i="1"/>
  <c r="O21" i="1"/>
  <c r="O19" i="1"/>
  <c r="X18" i="1"/>
  <c r="O17" i="1" l="1"/>
  <c r="X17" i="1"/>
  <c r="O16" i="1"/>
  <c r="X16" i="1"/>
  <c r="O27" i="1"/>
  <c r="O18" i="1"/>
  <c r="D17" i="1" l="1"/>
  <c r="D19" i="1"/>
  <c r="V26" i="1" l="1"/>
  <c r="X26" i="1" s="1"/>
  <c r="AB30" i="1"/>
  <c r="AB29" i="1"/>
  <c r="AB28" i="1"/>
  <c r="AB24" i="1"/>
  <c r="AB19" i="1"/>
  <c r="AB16" i="1"/>
  <c r="W25" i="1" l="1"/>
  <c r="Y25" i="1" l="1"/>
  <c r="W23" i="1" l="1"/>
  <c r="W26" i="1"/>
  <c r="W29" i="1" l="1"/>
  <c r="W30" i="1"/>
  <c r="W24" i="1"/>
  <c r="W18" i="1"/>
  <c r="W16" i="1"/>
  <c r="Y16" i="1" s="1"/>
  <c r="W17" i="1"/>
  <c r="W21" i="1"/>
  <c r="W19" i="1"/>
  <c r="W28" i="1"/>
  <c r="Y26" i="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C74" i="5" l="1"/>
  <c r="Y23" i="1"/>
  <c r="Y30" i="1"/>
  <c r="B59" i="5"/>
  <c r="B60" i="5" s="1"/>
  <c r="W22" i="1"/>
  <c r="Y22" i="1" s="1"/>
  <c r="Y28" i="1"/>
  <c r="W27" i="1"/>
  <c r="Y27" i="1" s="1"/>
  <c r="Y17" i="1"/>
  <c r="Y19" i="1"/>
  <c r="Y24" i="1"/>
  <c r="C86" i="5"/>
  <c r="Y18" i="1"/>
  <c r="C48" i="5"/>
  <c r="Y21" i="1"/>
  <c r="Y29" i="1"/>
  <c r="D25" i="5"/>
  <c r="B62" i="5" l="1"/>
  <c r="B6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Solanye</author>
  </authors>
  <commentList>
    <comment ref="AD22" authorId="0" shapeId="0" xr:uid="{00000000-0006-0000-0000-000001000000}">
      <text>
        <r>
          <rPr>
            <b/>
            <sz val="9"/>
            <color indexed="81"/>
            <rFont val="Tahoma"/>
            <family val="2"/>
          </rPr>
          <t>Solanye:</t>
        </r>
        <r>
          <rPr>
            <sz val="9"/>
            <color indexed="81"/>
            <rFont val="Tahoma"/>
            <family val="2"/>
          </rPr>
          <t xml:space="preserve">
REPORTE PROYECTADO PARA JUNIO Y DICIEMBRE 2023</t>
        </r>
      </text>
    </comment>
  </commentList>
</comments>
</file>

<file path=xl/sharedStrings.xml><?xml version="1.0" encoding="utf-8"?>
<sst xmlns="http://schemas.openxmlformats.org/spreadsheetml/2006/main" count="670" uniqueCount="367">
  <si>
    <t>Nombre Indicador</t>
  </si>
  <si>
    <t>Unidad</t>
  </si>
  <si>
    <t>Responsable</t>
  </si>
  <si>
    <t>Observaciones de seguimiento</t>
  </si>
  <si>
    <t>Código Indicador</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</si>
  <si>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</si>
  <si>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</si>
  <si>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</si>
  <si>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</si>
  <si>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</si>
  <si>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</si>
  <si>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</si>
  <si>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</si>
  <si>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</si>
  <si>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</si>
  <si>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</si>
  <si>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</si>
  <si>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</si>
  <si>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</si>
  <si>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</si>
  <si>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</si>
  <si>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</si>
  <si>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</si>
  <si>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</si>
  <si>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</si>
  <si>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</si>
  <si>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</si>
  <si>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</si>
  <si>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</si>
  <si>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</si>
  <si>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</si>
  <si>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</si>
  <si>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</si>
  <si>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</si>
  <si>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</si>
  <si>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</si>
  <si>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</si>
  <si>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</si>
  <si>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</si>
  <si>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</si>
  <si>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</si>
  <si>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</si>
  <si>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</si>
  <si>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</si>
  <si>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</si>
  <si>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</si>
  <si>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</si>
  <si>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</si>
  <si>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</si>
  <si>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</si>
  <si>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</si>
  <si>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</si>
  <si>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</si>
  <si>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</si>
  <si>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</si>
  <si>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</si>
  <si>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</si>
  <si>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</si>
  <si>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</si>
  <si>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</si>
  <si>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</si>
  <si>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</si>
  <si>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</si>
  <si>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</si>
  <si>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</si>
  <si>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</si>
  <si>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</si>
  <si>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</si>
  <si>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</si>
  <si>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</si>
  <si>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</si>
  <si>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</si>
  <si>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</si>
  <si>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</si>
  <si>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</si>
  <si>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</si>
  <si>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</si>
  <si>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</si>
  <si>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</si>
  <si>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</si>
  <si>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</si>
  <si>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</si>
  <si>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</si>
  <si>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</si>
  <si>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</si>
  <si>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</si>
  <si>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</si>
  <si>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</si>
  <si>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</si>
  <si>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</si>
  <si>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</si>
  <si>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</si>
  <si>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</si>
  <si>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</si>
  <si>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</si>
  <si>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</si>
  <si>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</si>
  <si>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</si>
  <si>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</si>
  <si>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</si>
  <si>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</si>
  <si>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</si>
  <si>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</si>
  <si>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</si>
  <si>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</si>
  <si>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</si>
  <si>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</si>
  <si>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</si>
  <si>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</si>
  <si>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</si>
  <si>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</si>
  <si>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</si>
  <si>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</si>
  <si>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</si>
  <si>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</si>
  <si>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</si>
  <si>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</si>
  <si>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</si>
  <si>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</si>
  <si>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</si>
  <si>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</si>
  <si>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</si>
  <si>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Revisó</t>
  </si>
  <si>
    <t>Elaboró</t>
  </si>
  <si>
    <t>Febrero</t>
  </si>
  <si>
    <t>Marzo</t>
  </si>
  <si>
    <t>Abril</t>
  </si>
  <si>
    <t>Mayo</t>
  </si>
  <si>
    <t>Junio</t>
  </si>
  <si>
    <t>Julio</t>
  </si>
  <si>
    <t>Agosto</t>
  </si>
  <si>
    <t>Septiembre</t>
  </si>
  <si>
    <t>Octubre</t>
  </si>
  <si>
    <t>Noviembre</t>
  </si>
  <si>
    <t>Diciembre</t>
  </si>
  <si>
    <t xml:space="preserve">Enero </t>
  </si>
  <si>
    <t xml:space="preserve">Seguimiento Acumulado </t>
  </si>
  <si>
    <t>% de cumplimiento de la meta anual</t>
  </si>
  <si>
    <t>Presupuesto Asignado</t>
  </si>
  <si>
    <t xml:space="preserve">Primer Semestre </t>
  </si>
  <si>
    <t xml:space="preserve">Segundo Semestre </t>
  </si>
  <si>
    <t>Ejecución Presupuestal Acumulada</t>
  </si>
  <si>
    <t>% de Ejecución Pptal Frente al Presupuesto Asignado</t>
  </si>
  <si>
    <t>Seguimiento a la Ejecución Física</t>
  </si>
  <si>
    <t>Subdirección Responsable</t>
  </si>
  <si>
    <t>Observación General</t>
  </si>
  <si>
    <t>Código del Proyecto de Inversión</t>
  </si>
  <si>
    <t>Nombre del Proyecto de Inversión</t>
  </si>
  <si>
    <t>Observaciones Específicas</t>
  </si>
  <si>
    <r>
      <t>Cumplimiento mayor al</t>
    </r>
    <r>
      <rPr>
        <sz val="12"/>
        <color theme="0" tint="-0.499984740745262"/>
        <rFont val="Calibri"/>
        <family val="2"/>
        <scheme val="minor"/>
      </rPr>
      <t xml:space="preserve"> (número del mes de seguimiento/12)</t>
    </r>
  </si>
  <si>
    <r>
      <t xml:space="preserve">Cumplimiento ente el </t>
    </r>
    <r>
      <rPr>
        <sz val="12"/>
        <color theme="0" tint="-0.499984740745262"/>
        <rFont val="Calibri"/>
        <family val="2"/>
        <scheme val="minor"/>
      </rPr>
      <t xml:space="preserve">((número del mes de seguimiento/12)/2) </t>
    </r>
    <r>
      <rPr>
        <sz val="12"/>
        <rFont val="Calibri"/>
        <family val="2"/>
        <scheme val="minor"/>
      </rPr>
      <t>y el</t>
    </r>
    <r>
      <rPr>
        <sz val="12"/>
        <color theme="0" tint="-0.499984740745262"/>
        <rFont val="Calibri"/>
        <family val="2"/>
        <scheme val="minor"/>
      </rPr>
      <t xml:space="preserve"> resultado anterior)</t>
    </r>
  </si>
  <si>
    <r>
      <t xml:space="preserve">Cumplimiento inferior al </t>
    </r>
    <r>
      <rPr>
        <sz val="12"/>
        <color theme="0" tint="-0.499984740745262"/>
        <rFont val="Calibri"/>
        <family val="2"/>
        <scheme val="minor"/>
      </rPr>
      <t>(resultado anterior)</t>
    </r>
  </si>
  <si>
    <t>Convenciones:</t>
  </si>
  <si>
    <t xml:space="preserve">Formulación y Seguimiento al Plan de Acción </t>
  </si>
  <si>
    <t>% de cumplimiento de la meta anual - Primer Semestre</t>
  </si>
  <si>
    <t xml:space="preserve">Seguimiento Acumulado - Primer Semestre </t>
  </si>
  <si>
    <t>Seguimiento Acumulado - Segundo Semestre</t>
  </si>
  <si>
    <t>% de cumplimiento de la meta anual - Segundo Semestre</t>
  </si>
  <si>
    <t>4.4.5.13</t>
  </si>
  <si>
    <t>4.4.5.5</t>
  </si>
  <si>
    <t>4.4.5.8</t>
  </si>
  <si>
    <t>4.4.5.7</t>
  </si>
  <si>
    <t>4.4.5.4</t>
  </si>
  <si>
    <t xml:space="preserve">4.4.5.3 </t>
  </si>
  <si>
    <t>4.4.5.6</t>
  </si>
  <si>
    <t>4.4.5.9</t>
  </si>
  <si>
    <t>4.4.5.10</t>
  </si>
  <si>
    <t xml:space="preserve">4.4.5.2 </t>
  </si>
  <si>
    <t xml:space="preserve">4.4.5.12 </t>
  </si>
  <si>
    <t xml:space="preserve">4.4.5.11 </t>
  </si>
  <si>
    <t>Asistencias Tecnicas Realizadas</t>
  </si>
  <si>
    <t>Hogares beneficiados con arrendamiento de vivienda</t>
  </si>
  <si>
    <t>Hogares beneficiados con adquisición de vivienda zona rural  - sector público</t>
  </si>
  <si>
    <t>Hogares con enfoque diferencial beneficiados con adquisición de vivienda</t>
  </si>
  <si>
    <t>Hogares beneficiados con adquisición de vivienda -sector privado</t>
  </si>
  <si>
    <t>Hogares beneficiados con adquisición de vivienda -sector público</t>
  </si>
  <si>
    <t>Hogares beneficiados con mejoramiento de vivienda</t>
  </si>
  <si>
    <t>Hogares beneficiados con mejoramiento de vivienda en la zona rural</t>
  </si>
  <si>
    <t>Hogares con enfoque diferencial beneficiados con mejoramiento de vivienda sin barreras.</t>
  </si>
  <si>
    <t>Proyectos apoyados financieramente en Mejoramiento Integral de Barrios</t>
  </si>
  <si>
    <t>Resoluciones de reconocimiento de edificaciones  expedidas  por la Curaduría Cero</t>
  </si>
  <si>
    <t>Bienes fiscales saneados y titulados</t>
  </si>
  <si>
    <t xml:space="preserve">Consejo Consultivo de Política Habitacional creado y en funcionamiento
</t>
  </si>
  <si>
    <t>Política Pública de Inquilinatos Monitoreada</t>
  </si>
  <si>
    <t xml:space="preserve">Hogares beneficiados con mejoramiento de vivienda - jóvenes
</t>
  </si>
  <si>
    <t>Porcentaje</t>
  </si>
  <si>
    <t>Numero</t>
  </si>
  <si>
    <t>Número</t>
  </si>
  <si>
    <t>SUBDIRECCION POBLACIONAL -                     JAZMIN ASTRID VASQUEZ VASQUEZ</t>
  </si>
  <si>
    <t>Subdirección Dotación.          Mauricio Zapata Alvarez</t>
  </si>
  <si>
    <t>Subdirección Dotación.          Ludwing Alvarez Zapat</t>
  </si>
  <si>
    <t>Subdirección Jurídica.             Sandra Escudero</t>
  </si>
  <si>
    <t xml:space="preserve">Subdirección Planeación            Claudia Patricia Gòmez </t>
  </si>
  <si>
    <t>Julián Henao Zapata</t>
  </si>
  <si>
    <t>Profesional Especializado</t>
  </si>
  <si>
    <t xml:space="preserve">IMPLEMENTACIÓN Y GESTIÓN DE LA POLÍTICA PÚBLICA HABITACIONAL </t>
  </si>
  <si>
    <t>ADQUISICIÓN DE VIVIENDA POR UN HÁBITAT SOSTENIBLE CON ENFOQUE DIFERENCIAL.</t>
  </si>
  <si>
    <t>MEJORAMIENTO DE VIVIENDA POR UN HÁBITAT SOSTENIBLE</t>
  </si>
  <si>
    <t>MEJORAMIENTO INTEGRAL DE BARRIOS</t>
  </si>
  <si>
    <t>SERVICIO DE RECONOCIMIENTO DE VIVIENDA DE INTERÉS SOCIAL Y PRIORITARIO</t>
  </si>
  <si>
    <t>TITULACIÓN Y REGULARIZACIÓN DE BIENES FISCALES EN LA CIUDAD</t>
  </si>
  <si>
    <t>IV02AD</t>
  </si>
  <si>
    <t>IV03AF</t>
  </si>
  <si>
    <t>Valor Estadistico</t>
  </si>
  <si>
    <t>IV02AC</t>
  </si>
  <si>
    <t>IV03AE</t>
  </si>
  <si>
    <t>IV04AF</t>
  </si>
  <si>
    <t>IV05AC</t>
  </si>
  <si>
    <t>IV06AH</t>
  </si>
  <si>
    <t>N/A</t>
  </si>
  <si>
    <t>3.4.5.18</t>
  </si>
  <si>
    <t>Consolidado Año 2022</t>
  </si>
  <si>
    <t>John Mario Saldarriaga</t>
  </si>
  <si>
    <t xml:space="preserve">Subdirector de Planeación </t>
  </si>
  <si>
    <t>IV07AC</t>
  </si>
  <si>
    <t>Subdirección Planeación               Claudia Patricia Gomez</t>
  </si>
  <si>
    <t>Subdirecciion Poblacional
CLAUDIA MARIA RODRIGUEZ LONDOÑO</t>
  </si>
  <si>
    <t>Subdirección Jurídica.             Beatriz Elena Sanchez Calle</t>
  </si>
  <si>
    <t>Subdirección Planeación               Julian Humberto Heano Zapata</t>
  </si>
  <si>
    <t>Subdirección Planeación.        Lady Natalia Mejía Bedoya</t>
  </si>
  <si>
    <r>
      <t>PLAN DE ACCIÓN</t>
    </r>
    <r>
      <rPr>
        <b/>
        <sz val="24"/>
        <color theme="0" tint="-0.34998626667073579"/>
        <rFont val="Calibri"/>
        <family val="2"/>
        <scheme val="minor"/>
      </rPr>
      <t xml:space="preserve"> 2023</t>
    </r>
  </si>
  <si>
    <t>Meta  2023</t>
  </si>
  <si>
    <t>Presupuesto Definitivo</t>
  </si>
  <si>
    <t>Inversión</t>
  </si>
  <si>
    <t>Adquisición de vivienda por un hábitat sostenible con enfoque diferencial - AVHS</t>
  </si>
  <si>
    <t>Mejoramiento de vivienda por un hábitat sostenible - MVHS</t>
  </si>
  <si>
    <t>Implementación y gestión de la política pública habitacional - IGPPH</t>
  </si>
  <si>
    <t>Titulación y regularización de bienes fiscales en la ciudad - TRBF</t>
  </si>
  <si>
    <t>Mejoramiento integral de barrios - MIB</t>
  </si>
  <si>
    <t>Servicio de reconocimiento de edificaciones de vivienda de interés social y prioritario - SER</t>
  </si>
  <si>
    <t>INDICADORES PLAN DE DESARROLLO 2020-2023 MEDELLÍN FUTURO</t>
  </si>
  <si>
    <t>Tipo Ind</t>
  </si>
  <si>
    <t>Descripción</t>
  </si>
  <si>
    <t>Meta PDM</t>
  </si>
  <si>
    <t>Meta 2023</t>
  </si>
  <si>
    <t>Implementación y gestión de politica pública habitacional IGPPH 200402</t>
  </si>
  <si>
    <t>Producto</t>
  </si>
  <si>
    <t xml:space="preserve">Política Pública de Inquilinatos monitoreada </t>
  </si>
  <si>
    <t>Consejo Consultivo de Política Habitacional creado y en funcionamiento - Acumulativo</t>
  </si>
  <si>
    <t>Gestión</t>
  </si>
  <si>
    <t>Asistencias técnicas realizadas</t>
  </si>
  <si>
    <t>Adquisición de vivienda por un hábitat sostenible con enfoque diferencial AVHS 200403</t>
  </si>
  <si>
    <t>Hogares beneficiados con adquisición de vivienda - sector público</t>
  </si>
  <si>
    <t>Hogares beneficiados con adquisición de vivienda - sector privado</t>
  </si>
  <si>
    <t>Hogares beneficiados con adquisición de vivienda zona rural -sector público</t>
  </si>
  <si>
    <t>Mejoramiento de vivienda por un hábitat sostenible MVHS 200404</t>
  </si>
  <si>
    <t>Hogares beneficiados con mejoramiento de vivienda - jóvenes</t>
  </si>
  <si>
    <t>Hogares con enfoque diferencial beneficiados con mejoramiento de vivienda sin barreras</t>
  </si>
  <si>
    <t>Mejoramiento integral de barrios MIB 200405</t>
  </si>
  <si>
    <t>Proyectos apoyados financieramente en mejoramiento Integral de Barrios</t>
  </si>
  <si>
    <t>Servicio de reconocimiento SER 200406</t>
  </si>
  <si>
    <t>Resoluciones expedidas</t>
  </si>
  <si>
    <t>Titulación y regularización de bienes fiscales en la ciudad TRBF 200407</t>
  </si>
  <si>
    <t>Resultado</t>
  </si>
  <si>
    <t>Nuevos hogares que superan el déficit cuantitativo de vivienda</t>
  </si>
  <si>
    <t>Nuevos hogares que superan el déficit cualitativo de vivienda</t>
  </si>
  <si>
    <r>
      <rPr>
        <b/>
        <sz val="9"/>
        <rFont val="Calibri"/>
        <family val="2"/>
        <scheme val="minor"/>
      </rPr>
      <t>ENERO</t>
    </r>
    <r>
      <rPr>
        <sz val="9"/>
        <rFont val="Calibri"/>
        <family val="2"/>
        <scheme val="minor"/>
      </rPr>
      <t xml:space="preserve">: REPORTE PROYECTADO PARA EL MES DE JUNIO Y DICIEMBRE </t>
    </r>
  </si>
  <si>
    <t>Fecha de Proceso :</t>
  </si>
  <si>
    <t>INSTITUTO SOCIAL DE VIVIENDA Y HABITAT DE MEDELLIN Nit  900014480,8</t>
  </si>
  <si>
    <t>Página 1 de 1</t>
  </si>
  <si>
    <t>07/03/2023</t>
  </si>
  <si>
    <t>Hora de Proceso :</t>
  </si>
  <si>
    <t>EJECUCION PRESUPUESTAL DE GASTOS</t>
  </si>
  <si>
    <t>ACUMULADA PARA LA VIGENCIA  2023</t>
  </si>
  <si>
    <t>TASA DE CAMBIO:</t>
  </si>
  <si>
    <t>Pesos</t>
  </si>
  <si>
    <t>Valor:</t>
  </si>
  <si>
    <t>CONCEPTOS/RUBROS</t>
  </si>
  <si>
    <t>PRESUPUESTO DEFINTIVO</t>
  </si>
  <si>
    <t>PPTO. DISPONIBLE</t>
  </si>
  <si>
    <t>TOTAL DISPONIBILIDAD</t>
  </si>
  <si>
    <t>SALDO DISPONIBILIDADES</t>
  </si>
  <si>
    <t>SALDO COMPROMISOS</t>
  </si>
  <si>
    <t>SALDO OBLIGACIONES</t>
  </si>
  <si>
    <t>TOTAL OBLIGACIONES</t>
  </si>
  <si>
    <t>TOTAL PAGOS</t>
  </si>
  <si>
    <t>% DE EJEC. OBLIG.</t>
  </si>
  <si>
    <t>TOTAL COMPROMISOS</t>
  </si>
  <si>
    <t>% COMPR.</t>
  </si>
  <si>
    <t>DESCRIPCIÓN</t>
  </si>
  <si>
    <t>COD</t>
  </si>
  <si>
    <t>RUBRO</t>
  </si>
  <si>
    <t>03</t>
  </si>
  <si>
    <t>14.63%</t>
  </si>
  <si>
    <t>42.16%</t>
  </si>
  <si>
    <t>TM Inversión</t>
  </si>
  <si>
    <t>2</t>
  </si>
  <si>
    <t>200402</t>
  </si>
  <si>
    <t>1.28%</t>
  </si>
  <si>
    <t>20.58%</t>
  </si>
  <si>
    <t>200403</t>
  </si>
  <si>
    <t>9.90%</t>
  </si>
  <si>
    <t>26.36%</t>
  </si>
  <si>
    <t>200404</t>
  </si>
  <si>
    <t>27.29%</t>
  </si>
  <si>
    <t>81.66%</t>
  </si>
  <si>
    <t>200405</t>
  </si>
  <si>
    <t>0.65%</t>
  </si>
  <si>
    <t>18.96%</t>
  </si>
  <si>
    <t>200406</t>
  </si>
  <si>
    <t>8.84%</t>
  </si>
  <si>
    <t>34.10%</t>
  </si>
  <si>
    <t>200407</t>
  </si>
  <si>
    <t>11.36%</t>
  </si>
  <si>
    <t>36.05%</t>
  </si>
  <si>
    <t xml:space="preserve"> 23PP99-Mejoramiento de Vivienda C02</t>
  </si>
  <si>
    <t>230002</t>
  </si>
  <si>
    <t>0.00%</t>
  </si>
  <si>
    <t xml:space="preserve"> 23PP99-Mejoramiento de Vivienda C03</t>
  </si>
  <si>
    <t>230003</t>
  </si>
  <si>
    <t xml:space="preserve"> 23PP99-Mejoramiento de Vivienda C04</t>
  </si>
  <si>
    <t>230004</t>
  </si>
  <si>
    <t xml:space="preserve"> 23PP99-Mejoramiento de Vivienda C05</t>
  </si>
  <si>
    <t>230005</t>
  </si>
  <si>
    <t xml:space="preserve"> 23PP99-Mejoramiento de Vivienda C06</t>
  </si>
  <si>
    <t>230006</t>
  </si>
  <si>
    <t xml:space="preserve"> 23PP99-Mejoramiento de Vivienda C07</t>
  </si>
  <si>
    <t>230007</t>
  </si>
  <si>
    <t xml:space="preserve"> 23PP99-Mejoramiento de Vivienda C169</t>
  </si>
  <si>
    <t>230016</t>
  </si>
  <si>
    <t>01-RPGR-71</t>
  </si>
  <si>
    <t>TOTAL ADMINISTRACIÓN</t>
  </si>
  <si>
    <t>EJECUCION : 66 dias del año correspondiente al 18.08%</t>
  </si>
  <si>
    <t>Total Ejecución</t>
  </si>
  <si>
    <t>%</t>
  </si>
  <si>
    <t>Ejecutado</t>
  </si>
  <si>
    <t>Por Ejecutar</t>
  </si>
  <si>
    <t>Proyectos Plan de Desarrollo</t>
  </si>
  <si>
    <r>
      <t xml:space="preserve">Nuevos Hogares que superan el DÉFICIT </t>
    </r>
    <r>
      <rPr>
        <b/>
        <i/>
        <sz val="14"/>
        <rFont val="Arial"/>
        <family val="2"/>
      </rPr>
      <t>CUANTITATIVO</t>
    </r>
    <r>
      <rPr>
        <b/>
        <sz val="14"/>
        <rFont val="Arial"/>
        <family val="2"/>
      </rPr>
      <t xml:space="preserve"> de vivienda</t>
    </r>
  </si>
  <si>
    <t>Meta del Plan</t>
  </si>
  <si>
    <t>Meta 2022</t>
  </si>
  <si>
    <t>Logro 2022</t>
  </si>
  <si>
    <t>Avance Enero  2023</t>
  </si>
  <si>
    <t>Total avance 2023</t>
  </si>
  <si>
    <t>Nuevos Hogares que superan el DÉFICIT CUANTITATIVO de vivienda</t>
  </si>
  <si>
    <t xml:space="preserve"> Nuevos Hogares que superan el DÉFICIT CUALITATIVO de vivienda</t>
  </si>
  <si>
    <t>Consejo Consultivo de Política Habitacional creado y en funcionamiento</t>
  </si>
  <si>
    <t>Seguimiento Acumulado Enero 2023</t>
  </si>
  <si>
    <t>% de Cumplimiento de la meta anual</t>
  </si>
  <si>
    <t>IMPLEMENTACIÓN Y GESTIÓN DE LA POLÍTICA PÚBLICA HABITACIONAL</t>
  </si>
  <si>
    <t>Política Pública de Inquilinatos monitoreada</t>
  </si>
  <si>
    <t>Asistencias Técnicas Realizadas</t>
  </si>
  <si>
    <t>ADQUISICIÓN DE VIVIENDA POR UN HÁBITAT SOSTENIBLE CON ENFOQUE DIFERENCIAL</t>
  </si>
  <si>
    <t>Hogares beneficiados con adquisición de vivienda – Sector público</t>
  </si>
  <si>
    <t>Hogares beneficiados con adquisición de vivienda – Sector priva</t>
  </si>
  <si>
    <t>Hogares con enfoque diferencial beneficiados con adquisición de vivienda 2022</t>
  </si>
  <si>
    <t>Hogares con enfoque diferencial beneficiados con mejoramiento de vivienda jóvenes</t>
  </si>
  <si>
    <t>SERVICIO DE RECONOCIMIENTO DE EDIFICACIONES DE VIVIENDA DE INTERÉS SOCIAL Y PRIORITARIO</t>
  </si>
  <si>
    <t>Avance Febrero 2023</t>
  </si>
  <si>
    <t>Seguimiento Acumulado Febrero 2023</t>
  </si>
  <si>
    <t xml:space="preserve">Hogares con enfoque diferencial beneficiados con adquisición de vivienda </t>
  </si>
  <si>
    <t>Total Ejecución Febrero 2023</t>
  </si>
  <si>
    <r>
      <t>SEGUIMIENTO CON CORTE A (MARZO 31</t>
    </r>
    <r>
      <rPr>
        <b/>
        <sz val="24"/>
        <color theme="0" tint="-0.34998626667073579"/>
        <rFont val="Calibri"/>
        <family val="2"/>
        <scheme val="minor"/>
      </rPr>
      <t>)</t>
    </r>
  </si>
  <si>
    <r>
      <t xml:space="preserve">ENERO: </t>
    </r>
    <r>
      <rPr>
        <sz val="9"/>
        <rFont val="Calibri"/>
        <family val="2"/>
        <scheme val="minor"/>
      </rPr>
      <t xml:space="preserve">SE REALIZAN GESTIONES DE PLANEACION TACTICA DEL TRABAJO A REALIZARSE EN EL AÑO 2023 CON RESPECTO AL CCDPH Y SUS DIFERENTES INSTANCIAS. SE ACOMPAÑA LA PRIMERA REUNION DEL AÑO CON LA MCVH DE SANTA ELENA. </t>
    </r>
    <r>
      <rPr>
        <b/>
        <sz val="9"/>
        <rFont val="Calibri"/>
        <family val="2"/>
        <scheme val="minor"/>
      </rPr>
      <t>FEBRERO:</t>
    </r>
    <r>
      <rPr>
        <sz val="9"/>
        <rFont val="Calibri"/>
        <family val="2"/>
        <scheme val="minor"/>
      </rPr>
      <t xml:space="preserve">SE REALIZARON 11 REUNIONES CON LAS MCCVH O SUS LIDERES/AS EN LAS COMUNAS 1, 2, 4, 5, 6, 9, 10, 14, 15, 16 Y 80, DONDE SE ABORDAN TEMAS COMO EL FORTALECIMIENTO DE LAS MESAS Y ELECCIONES DE CARGOS. DOS REUNIONES UNA DE PREPARACIÓN Y LA REALIZACIÓN DE LA MDVH, SE SOCIALIZA LA GENERALIDAD DEL PEHMED Y DEL CCDPH EN ASOCOMUNAL DE LA 5. ADEMAS SE PARTICIPA COMO CORRESPONSABLES, PARTICIPANDO DE LOS DIÁLOGOS SOCIALES DE 10 COMUNAS DIRIGIDOS POR EL DAP EN LA TEMATICA DE HÁBITAT. </t>
    </r>
    <r>
      <rPr>
        <b/>
        <sz val="9"/>
        <rFont val="Calibri"/>
        <family val="2"/>
        <scheme val="minor"/>
      </rPr>
      <t xml:space="preserve">MARZO: </t>
    </r>
    <r>
      <rPr>
        <sz val="9"/>
        <rFont val="Calibri"/>
        <family val="2"/>
        <scheme val="minor"/>
      </rPr>
      <t>SE REALIZARON 5 REUNIONES CON LAS MESAS COMUNALES Y CORREGIMENTALES DE VIVIENDA Y HABITAT -MCCVH- O SUS LIDERES/AS EN LAS COMUNAS 2, 11, 14 Y 16 DONDE SE ABORDAN TEMAS COMO EL FORTALECIMIENTO DE LAS MESAS Y ELECCIONES DE CARGOS. DOS REUNIONES UNA DE PREPARACIÓN Y LA REALIZACIÓN DE LA MDVH, DONDE SE CONTINUA CON EL EJERCICIO DE EVALUACION DE LA MESA DISTRITAL ATREVES DE UN DOFA Y PRIORIZARON ESTRATEGIAS DE TRABAJ PARA EL 2023. SE LIDERAN DOS REUNIONES DE COMISIONES TECNICAS, UNA REUNION DE LE MESA DISTRITAL DE VIVIENDA Y HABITAT -MDVH-. ADEMAS SE PARTICIPA COMO CORRESPONSABLES, PARTICIPANDO DE LOS DIÁLOGOS SOCIALES DE 9 COMUNAS DIRIGIDOS POR EL DAP EN LA TEMATICA DE HABITAT</t>
    </r>
  </si>
  <si>
    <r>
      <rPr>
        <b/>
        <sz val="9"/>
        <rFont val="Calibri"/>
        <family val="2"/>
        <scheme val="minor"/>
      </rPr>
      <t xml:space="preserve">ENERO: </t>
    </r>
    <r>
      <rPr>
        <sz val="9"/>
        <rFont val="Calibri"/>
        <family val="2"/>
        <scheme val="minor"/>
      </rPr>
      <t xml:space="preserve">DURANTE ESTE MES SE REALIZARON 323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Calibri"/>
        <family val="2"/>
        <scheme val="minor"/>
      </rPr>
      <t>FEBRERO:</t>
    </r>
    <r>
      <rPr>
        <sz val="9"/>
        <rFont val="Calibri"/>
        <family val="2"/>
        <scheme val="minor"/>
      </rPr>
      <t xml:space="preserve"> DURANTE ESTE MES SE REALIZARON 657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t>
    </r>
    <r>
      <rPr>
        <b/>
        <sz val="9"/>
        <rFont val="Calibri"/>
        <family val="2"/>
        <scheme val="minor"/>
      </rPr>
      <t>MARZO:</t>
    </r>
    <r>
      <rPr>
        <sz val="9"/>
        <rFont val="Calibri"/>
        <family val="2"/>
        <scheme val="minor"/>
      </rPr>
      <t xml:space="preserve"> SE REALIZARON 5 REUNIONES CON LAS MESAS COMUNALES Y CORREGIMENTALES DE VIVIENDA Y HÁBITAT -MCCVH- O SUS LÍDERES/AS EN LAS COMUNAS 2, 11, 14 Y 16 DONDE SE ABORDAN TEMAS COMO EL FORTALECIMIENTO DE LAS MESAS Y ELECCIONES DE CARGOS. DOS REUNIONES UNA DE PREPARACIÓN Y LA REALIZACIÓN DE LA MDVH, DONDE SE CONTINUA CON EL EJERCICIO DE EVALUACIÓN DE LA MESA DISTRITAL ATREVES DE UN DOFA Y PRIORIZARON ESTRATEGIAS DE TRABAJO PARA EL 2023. SE LIDERAN DOS REUNIONES DE COMISIONES TÉCNICAS, UNA REUNIÓN DE LE MESA DISTRITAL DE VIVIENDA Y HÁBITAT -MDVH-. ADEMÁS, SE PARTICIPA COMO CORRESPONSABLES, PARTICIPANDO DE LOS DIÁLOGOS SOCIALES DE 9 COMUNAS DIRIGIDOS POR EL DAP EN LA TEMÁTICA DE HÁBITAT. </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</si>
  <si>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r>
      <rPr>
        <b/>
        <sz val="9"/>
        <rFont val="Calibri"/>
        <family val="2"/>
        <scheme val="minor"/>
      </rPr>
      <t xml:space="preserve">FEBRERO: </t>
    </r>
    <r>
      <rPr>
        <sz val="9"/>
        <rFont val="Calibri"/>
        <family val="2"/>
        <scheme val="minor"/>
      </rPr>
      <t>SE REALIZAN Y/O PARTICIPA EN 4 REUNIONES DONDE SE ABORDA EL TEMA DE INQUILINATOS: UNA DE LA PRIMERA MESA DE TRABAJO POR LOS INQUILINATOS DONDE SE PLANTEAN LOS DESAFÍOS PARA EL AÑO 2023. Y TRES AL INTERIOR DEL ISVIMED CON EL EQUIPO DE PLANEACIÓN URBANA PARA PLANES DE MEJORAMIENTO - PONDERACIÓN INQUILINATOS, OTRA DE APOYO JURÍDICO INQUILINATOS, Y LA OTRA CON PLANEACIÓN ESTRATÉGICA PARA REVISAR LAS FUENTES DE INFORMACIÓN DE INQUILINATOS QUE TENEMOS COMO ISVIMED. RUTA.</t>
    </r>
    <r>
      <rPr>
        <b/>
        <sz val="9"/>
        <rFont val="Calibri"/>
        <family val="2"/>
        <scheme val="minor"/>
      </rPr>
      <t xml:space="preserve"> MARZO:</t>
    </r>
    <r>
      <rPr>
        <sz val="9"/>
        <rFont val="Calibri"/>
        <family val="2"/>
        <scheme val="minor"/>
      </rPr>
      <t xml:space="preserve"> SE REALIZAN Y/O PARTICIPA EN 7 REUNIONES EN PRO A LA IMPLEMENTACIÓN DE LA POLÍTICA PÚBLICA PARA LOS INQUILINATOS: 1. SOCIALIZACIÓN DE HERRAMIENTA UNICEF-IMMAP A MODO DE COMPARTIR PLATAFORMAS DE INFORMACIÓN Y CUALIFICAR EL PROCESO CESP. 2. LANZAMIENTOS INDICADORES DE GOBERNANZA MIGRATORIA – MEDELLÍN 2023. 3. MESA INTERINSTITUCIONAL C10. 4. SUBCOMITÉ DE NIÑEZ MIGRANTE Y REFUGIADA. 5. REUNIÓN ISVIMED-UNIDADNIÑEZ-SNBF/ IMMAP-UNICEF. 6. COMISIÓN 2 INQUILINATOS. 7. PLANEACIÓN RECORRIDOS POR INQUILINATOS PRADO CENTRO. SE REALIZA EL RECORRIDO POR INQUILINATOS DE PRADO CENTRO CON VARIAS ENTIDADES PARA ACERCAR LA OFERTA. SE DILIGENCIA Y ENVÍA INFORMACIÓN DEL MODELO DE SEGUIMIENTO A POLÍTICAS PÚBLICAS CON EL DAP. SE RESPONDE DERECHO DE PETICIÓN DE LÍDERES/A.</t>
    </r>
  </si>
  <si>
    <r>
      <rPr>
        <b/>
        <sz val="9"/>
        <rFont val="Calibri"/>
        <family val="2"/>
        <scheme val="minor"/>
      </rPr>
      <t xml:space="preserve">ENERO:  </t>
    </r>
    <r>
      <rPr>
        <sz val="9"/>
        <rFont val="Calibri"/>
        <family val="2"/>
        <scheme val="minor"/>
      </rPr>
      <t xml:space="preserve">PARA EL MES DE ENERO DE 2023, SE CUENTA CON UN TOTAL DE 2.740 HOGARES ACTIVOS BENEFICIARIOS DEL SUBSIDIO DISTRITAL DE ARRENDAMIENTO TEMPORAL, PARA UN CONSOLIDADO DE ESTE BENEFICIO DE 100.312. </t>
    </r>
    <r>
      <rPr>
        <b/>
        <sz val="9"/>
        <rFont val="Calibri"/>
        <family val="2"/>
        <scheme val="minor"/>
      </rPr>
      <t>FEBRERO:</t>
    </r>
    <r>
      <rPr>
        <sz val="9"/>
        <rFont val="Calibri"/>
        <family val="2"/>
        <scheme val="minor"/>
      </rPr>
      <t xml:space="preserve"> SE CUENTA CON UN TOTAL DE 2.743 HOGARES ACTIVOS BENEFICIARIOS DEL SUBSIDIO DISTRITAL DE ARRENDAMIENTO TEMPORAL, PARA UN CONSOLIDADO DE ESTE BENEFICIO DE 103.055. </t>
    </r>
    <r>
      <rPr>
        <b/>
        <sz val="9"/>
        <rFont val="Calibri"/>
        <family val="2"/>
        <scheme val="minor"/>
      </rPr>
      <t xml:space="preserve">MARZO: </t>
    </r>
    <r>
      <rPr>
        <sz val="9"/>
        <rFont val="Calibri"/>
        <family val="2"/>
        <scheme val="minor"/>
      </rPr>
      <t>PARA EL MES DE MARZO DE 2023, SE CUENTA CON UN TOTAL DE 2.721 HOGARES ACTIVOS BENEFICIARIOS DEL SUBSIDIO DISTRITAL DE ARRENDAMIENTO TEMPORAL, PARA UN CONSOLIDADO DE ESTE BENEFICIO DE 105.776</t>
    </r>
  </si>
  <si>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FEBRERO</t>
    </r>
    <r>
      <rPr>
        <sz val="9"/>
        <rFont val="Calibri"/>
        <family val="2"/>
        <scheme val="minor"/>
      </rPr>
      <t xml:space="preserve">: EN EL MES DE FEBRERO DE 2023, NO SE ASIGNÓ NINGÚN SUBSIDIO PARA ADQUISICIÓN DE VIVIENDA EN CORREGIMIENTO DE MEDELLÍN, PUESTO QUE NO HA SIDO REMITIDO A LA SUBDIRECCIÓN JURIDICA, NINGÚN EXPEDIENTE DE NINGÚN HOGAR POSTULADO, QUE ESTÉ POSTULADO PARA ADQUISICIÓN DE VIVIENDA NUEVA O USADA UBICADA EN SUELO RURAL. </t>
    </r>
    <r>
      <rPr>
        <b/>
        <sz val="9"/>
        <rFont val="Calibri"/>
        <family val="2"/>
        <scheme val="minor"/>
      </rPr>
      <t>MARZO:</t>
    </r>
    <r>
      <rPr>
        <sz val="9"/>
        <rFont val="Calibri"/>
        <family val="2"/>
        <scheme val="minor"/>
      </rPr>
      <t xml:space="preserve"> EN EL MES DE MARZO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</si>
  <si>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FEBRERO</t>
    </r>
    <r>
      <rPr>
        <sz val="9"/>
        <rFont val="Calibri"/>
        <family val="2"/>
        <scheme val="minor"/>
      </rPr>
      <t xml:space="preserve">: PARA EL MES DE FEBRERO,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MARZO:</t>
    </r>
    <r>
      <rPr>
        <sz val="9"/>
        <rFont val="Calibri"/>
        <family val="2"/>
        <scheme val="minor"/>
      </rPr>
      <t>PARA EL MES DE MARZO, NO SE REALIZÓ ASIGNACIÓN DE SUBSIDIOS DISTRITAL DEL INDICADOR SUBSIDIOS PARA MEJORAMIENTO DE VIVIENDA ASIGNADOS EN LOS CORREGIMIENTOS, DEBIDO A QUE NO FUERON ASIGNADOS RECURSOS.</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</si>
  <si>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FEBRERO:</t>
    </r>
    <r>
      <rPr>
        <sz val="9"/>
        <rFont val="Calibri"/>
        <family val="2"/>
        <scheme val="minor"/>
      </rPr>
      <t xml:space="preserve"> PARA EL MES DE FEBRERO SE REPORTARON 75 BENEFICARIOS CORRESPONDIETES A LA RESOLUCIÓN 060 DE 2023 DE LA INVITACIÓN 5 DE 2020 SERPROAN - SIN BARRERAS, PRESUPUESTO POAI. </t>
    </r>
    <r>
      <rPr>
        <b/>
        <sz val="9"/>
        <rFont val="Calibri"/>
        <family val="2"/>
        <scheme val="minor"/>
      </rPr>
      <t>MARZO</t>
    </r>
    <r>
      <rPr>
        <sz val="9"/>
        <rFont val="Calibri"/>
        <family val="2"/>
        <scheme val="minor"/>
      </rPr>
      <t>: PARA EL MES DE MARZO, NO SE REALIZÓ ASIGNACIÓN DE SUBSIDIOS DISTRITAL, POR LO TANTO, NO HAY RESOLUCIONES PARA REPORTAR, YA QUE AÚN NO FUERON DESTINADO RECURSOS.</t>
    </r>
  </si>
  <si>
    <r>
      <rPr>
        <b/>
        <sz val="9"/>
        <rFont val="Calibri"/>
        <family val="2"/>
        <scheme val="minor"/>
      </rPr>
      <t xml:space="preserve">ENERO: </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FEBRERO:</t>
    </r>
    <r>
      <rPr>
        <sz val="9"/>
        <rFont val="Calibri"/>
        <family val="2"/>
        <scheme val="minor"/>
      </rPr>
      <t xml:space="preserve"> PARA EL MES DE FEBRERO FUERON ASIGNADOS 71 SUBSIDIOS PARA MEJORAMIENTO DE VIVIENDA PARA FAMILIAS CON INTEGRANTES JÓVENES CON HASTA 28 AÑOS Y 364 DÍAS DE EDAD.</t>
    </r>
    <r>
      <rPr>
        <b/>
        <sz val="9"/>
        <rFont val="Calibri"/>
        <family val="2"/>
        <scheme val="minor"/>
      </rPr>
      <t xml:space="preserve"> MARZO: </t>
    </r>
    <r>
      <rPr>
        <sz val="9"/>
        <rFont val="Calibri"/>
        <family val="2"/>
        <scheme val="minor"/>
      </rPr>
      <t>NO SE REALIZÓ ASIGNACIÓN DE SUBSIDIOS DISTRITAL, POR LO TANTO, NO HAY REPORTE DEL INDICADOR: NÚMERO DE SUBSIDIOS PARA MEJORAMIENTO DE VIVIENDA ASIGNADOS PARA FAMILIAS CON INTEGRANTES JÓVENES CON HASTA 28 AÑOS Y 364 DÍAS DE EDAD, YA QUE NO FUERON DESTINADOS RECURSOS.</t>
    </r>
  </si>
  <si>
    <r>
      <rPr>
        <b/>
        <sz val="9"/>
        <rFont val="Calibri"/>
        <family val="2"/>
        <scheme val="minor"/>
      </rPr>
      <t>ENERO:</t>
    </r>
    <r>
      <rPr>
        <sz val="9"/>
        <rFont val="Calibri"/>
        <family val="2"/>
        <scheme val="minor"/>
      </rPr>
      <t xml:space="preserve">  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r>
      <rPr>
        <b/>
        <sz val="9"/>
        <rFont val="Calibri"/>
        <family val="2"/>
        <scheme val="minor"/>
      </rPr>
      <t>FEBRERO:</t>
    </r>
    <r>
      <rPr>
        <sz val="9"/>
        <rFont val="Calibri"/>
        <family val="2"/>
        <scheme val="minor"/>
      </rPr>
      <t xml:space="preserve"> SE CONTINUA CON LAS ACTIVIDADES DE ARTICULACIÓN ENTRE EL ISVIMED Y LA EDU PARA ADELANTAR EL PROCESO DE LIQUIDACIÓN DEL CONTRATO INTERADMINISTRATIVO 570 DE 2021. POR LO QUE PARA ESTE PERIODO SE ELABORÓ CRONOGRAMA DE ACTIVIDADES PARA LA LIQUIDACIÓN, EL CUAL SE REMITIÓ POR EL ISVIMED A TRAVÉS DE CORREO ELECTRÓNICO EL DÍA 02/02/2023, A SU VEZ, LA EDU ENVÍO OFICIO CON RADICADO E 783 DEL 09/02/2023 EN RESPUESTA AL COMUNICADO REMITIDO POR EL ISVIMED (RADICADO S 11507 DEL 28/12/2022), RESPECTO A LAS ACCIONES QUE REALIZARON PARA SUPERAR LAS CAUSALES DE SUSPENSIÓN. POSTERIORMENTE, EL INSTITUTO AL REVISAR LA INFORMACIÓN PROYECTA OFICIO EN RESPUESTA AL COMUNICADO DE LA EDU, SOBRE EL QUE SE TIENEN VARIAS OBSERVACIONES Y SE SOLICITA DETALLAR Y PRESENTAR UN INFORME FINAL, DANDO CUENTA DEL ASPECTO TÉCNICO, JURÍDICO, FINANCIERO Y ADMINISTRATIVO DE CONFORMIDAD A LAS OBLIGACIONES DEL CONTRATO, ESTE OFICIO, SE PROYECTA Y SE TRASLADA PARA REVISIÓN Y APROBACIÓN DE LA SUB. JURÍDICA Y DIRECCIÓN. ASIMISMO, DURANTE ESTE MES, SE REALIZÓ UN CRUCE DE CORREOS ELECTRÓNICOS EN LOS CUALES, SE SOLICITÓ LAS FICHAS FINANCIERAS Y EXTRACTOS BANCARIOS DE LA CUENTA BANCARIA DESDE LA APERTURA DE LA CUENTA HASTA ESTE MES, PARA REVISAR Y ADELANTAR EL PROCESO DE REINTEGRO DEL SALDO Y RENDIMIENTOS FINANCIEROS. EN CONCLUSIÓN, SE ESTÁN ADELANTANDO DE MANERA CONJUNTA LAS ACTIVIDADES NECESARIAS PARA PODER LIQUIDAR BILATERALMENTE EL CONTRATO EL CONTRATO INTERADMINISTRATIVO. </t>
    </r>
    <r>
      <rPr>
        <b/>
        <sz val="9"/>
        <rFont val="Calibri"/>
        <family val="2"/>
        <scheme val="minor"/>
      </rPr>
      <t xml:space="preserve">MARZO: </t>
    </r>
    <r>
      <rPr>
        <sz val="9"/>
        <rFont val="Calibri"/>
        <family val="2"/>
        <scheme val="minor"/>
      </rPr>
      <t>SE CONTINUA CON LAS ACTIVIDADES DE ARTICULACIÓN ENTRE EL ISVIMED Y LA EDU PARA ADELANTAR EL PROCESO DE LIQUIDACIÓN DEL CONTRATO INTERADMINISTRATIVO 570 DE 2021. POR LO QUE, PARA ESTE PERIODO, SE REALIZARON REUNIONES ENTRE AMBAS ENTIDADES DE MANERA SEMANAL, SE REALIZARON OBSERVACIONES Y CRUCE DE INFORMACIÓN A TRAVÉS DE CORREOS ELECTRÓNICOS. DADO QUE EL CONTRATO SE ENCUENTRA SUSPENDIDO, LA EDU REMITE MEDIANTE EL RADICADO E 1995 EL 29 DE MAYO DE 2023, MEDIANTE EL CUAL SOLICITA EL REINICIO DEL CONTRATO, ESTA SOLICITUD ESTÁ EN PROCESO DE REVISIÓN POR PARTE DEL ISVIMED PARA DARLE TRÁMITE. FINALMENTE, SE ESTÁN ADELANTANDO DE MANERA CONJUNTA LAS ACTIVIDADES NECESARIAS PARA PODER LIQUIDAR BILATERALMENTE EL CONTRATO EL CONTRATO INTERADMINISTRATIVO. SOPORTE: CORREOS ELECTRÓNICOS, RADICADO E 1995 DEL 29/03/2023.</t>
    </r>
  </si>
  <si>
    <r>
      <rPr>
        <b/>
        <sz val="9"/>
        <rFont val="Calibri"/>
        <family val="2"/>
        <scheme val="minor"/>
      </rPr>
      <t>ENERO:</t>
    </r>
    <r>
      <rPr>
        <sz val="9"/>
        <rFont val="Calibri"/>
        <family val="2"/>
        <scheme val="minor"/>
      </rPr>
      <t xml:space="preserve">  SE RECIBIERON RESOLUCIONES DE 31 CBML, 62 UNIDADES DE VIVIENDA DE LA CURADURÍA SEGUNDA DE LA CURADURÍA CERO NO SE RECIBIERON RESOLUCIONES PARA ESTE MES. </t>
    </r>
    <r>
      <rPr>
        <b/>
        <sz val="9"/>
        <rFont val="Calibri"/>
        <family val="2"/>
        <scheme val="minor"/>
      </rPr>
      <t>FEBRERO:</t>
    </r>
    <r>
      <rPr>
        <sz val="9"/>
        <rFont val="Calibri"/>
        <family val="2"/>
        <scheme val="minor"/>
      </rPr>
      <t xml:space="preserve"> EN EL MES DE FEBRERO NO SE OBTUVIERON RESOLUCIONES DE RECONOCIMIENTO EDIFICACIONES, SE RADICARON 75 CBML, 129 UNIDADES DE VIVIENDA EN LA CURADURIA SEGUNDA Y EN LA CURADURIA CERO 09 CBML, 19 UNIDADES DE VIVIENDA, PARA UN TOTAL DE RADICADOS DE 84 CBML, 148 UNIDADES DE VIVIENDA. </t>
    </r>
    <r>
      <rPr>
        <b/>
        <sz val="9"/>
        <rFont val="Calibri"/>
        <family val="2"/>
        <scheme val="minor"/>
      </rPr>
      <t>MARZO:</t>
    </r>
    <r>
      <rPr>
        <sz val="9"/>
        <rFont val="Calibri"/>
        <family val="2"/>
        <scheme val="minor"/>
      </rPr>
      <t>SE RECIBIERON RESOLUCIONES DE 47 CBML, 81 UNIDADES DE VIVIENDA DE LA CURADURÍA SEGUNDA DE LA CURADURÍA CERO NO SE RECIBIERON RESOLUCIONES PARA ESTE MES.</t>
    </r>
  </si>
  <si>
    <r>
      <rPr>
        <b/>
        <sz val="9"/>
        <rFont val="Calibri"/>
        <family val="2"/>
        <scheme val="minor"/>
      </rPr>
      <t xml:space="preserve">ENERO: </t>
    </r>
    <r>
      <rPr>
        <sz val="9"/>
        <rFont val="Calibri"/>
        <family val="2"/>
        <scheme val="minor"/>
      </rPr>
      <t xml:space="preserve">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 </t>
    </r>
    <r>
      <rPr>
        <b/>
        <sz val="9"/>
        <rFont val="Calibri"/>
        <family val="2"/>
        <scheme val="minor"/>
      </rPr>
      <t>FEBRERO</t>
    </r>
    <r>
      <rPr>
        <sz val="9"/>
        <rFont val="Calibri"/>
        <family val="2"/>
        <scheme val="minor"/>
      </rPr>
      <t>: PARA ESTE MES DE FEBRERO REPORTAMOS UN TOTAL DE 3 UNIDADES PREDIALES CEDIDAS Y REGISTRADAS EFECTIVAMENTE A LOS BENEFICIARIOS DEL PROGRAMA DE TITULACIÓN DE BIENES FISCALES URBANOS CORRESPONDIENTES A 1 RESOLUCION, DICHA INFORMACIÓN SE ENCUENTRA CONSOLIDADA EN EL FORMATO DE GEORREFERENCIACIÓN QUE SE ADJUNTA EN ESTE REGISTRO.</t>
    </r>
    <r>
      <rPr>
        <b/>
        <sz val="9"/>
        <rFont val="Calibri"/>
        <family val="2"/>
        <scheme val="minor"/>
      </rPr>
      <t xml:space="preserve"> MARZO: </t>
    </r>
    <r>
      <rPr>
        <sz val="9"/>
        <rFont val="Calibri"/>
        <family val="2"/>
        <scheme val="minor"/>
      </rPr>
      <t>PARA ESTE MES DE MARZO REPORTAMOS UN TOTAL DE 35 UNIDADES PREDIALES CEDIDAS Y REGISTRADAS EFECTIVAMENTE A LOS BENEFICIARIOS DEL PROGRAMA DE TITULACIÓN DE BIENES FISCALES URBANOS CORRESPONDIENTES A 14 RESOLUCIONES, DICHA INFORMACIÓN SE ENCUENTRA CONSOLIDADA EN EL FORMATO DE GEORREFERENCIACIÓN QUE SE ADJUNTA EN ESTE REGISTRO..</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</si>
  <si>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 </t>
    </r>
    <r>
      <rPr>
        <b/>
        <sz val="9"/>
        <rFont val="Calibri"/>
        <family val="2"/>
        <scheme val="minor"/>
      </rPr>
      <t>FEBRERO:</t>
    </r>
    <r>
      <rPr>
        <sz val="9"/>
        <rFont val="Calibri"/>
        <family val="2"/>
        <scheme val="minor"/>
      </rPr>
      <t xml:space="preserve"> SE REALIZÓ LA ASIGNACIÓN DE 39 SUBSIDIOS DISTRITALES PARA ADQUISICIÓN DE VIVIENDA NUEVA EN EL PROYECTO HABITACIONAL LA PLAYITA Y PARA ADQUISICIÓN DE VIVIENDA USADA DE REPOSICIÓN, A 39 HOGARES PERTENECIENTES A POBLACIÓN DEMANDA LIBRE Y POBLACIÓN SUJETO DE REASENTAMIENTO POR OBRA PÚBLICA O DE INTERÉS GENERAL, QUE TIENEN LA CALIDAD O ESTÁN CARACTERIZADOS COMO POBLACIÓN CON ENFOQUE DIFERENCIAL, DE CONFORMIDAD CON LA INFORMACIÓN REPORTADA POR PARTE DE LA SUBDIRECCIÓN POBLACIONAL DEL INSTITUTO; DICHOS HOGARES TIENEN LA CALIDAD DE MADRES CABEZA DE HOGAR, AFRODESCENDIENTES, VÍCTIMAS, PERSONAS CON DISCAPACIDAD Y MAYORES DE 65 AÑOS; SEGÚN EL ARCHIVO ADJUNTO, QUE CUMPLIERON CON LOS REQUISITOS DEL DECRETO 1053 DE 2020 PARA SER BENEFICIARIOS DEL SUBSIDIO. </t>
    </r>
    <r>
      <rPr>
        <b/>
        <sz val="9"/>
        <rFont val="Calibri"/>
        <family val="2"/>
        <scheme val="minor"/>
      </rPr>
      <t xml:space="preserve">MARZO: </t>
    </r>
    <r>
      <rPr>
        <sz val="9"/>
        <rFont val="Calibri"/>
        <family val="2"/>
        <scheme val="minor"/>
      </rPr>
      <t>SE REALIZÓ LA ASIGNACIÓN DE 4 SUBSIDIOS DISTRITALES PARA ADQUISICIÓN DE VIVIENDA NUEVA EN EL PROYECTO HABITACIONAL LA PLAYITA, A 4 HOGARES PERTENECIENTES A POBLACIÓN DEMANDA LIBRE QUE TIENEN LA CALIDAD O ESTÁN CARACTERIZADOS COMO POBLACIÓN CON ENFOQUE DIFERENCIAL, DE CONFORMIDAD CON LA INFORMACIÓN REPORTADA POR PARTE DE LA SUBDIRECCIÓN POBLACIONAL DEL INSTITUTO; DICHOS HOGARES TIENEN LA CALIDAD DE MADRES CABEZA DE HOGAR, AFRODESCENDIENTES, INDÍGENAS Y MAYORES DE 65 AÑOS; SEGÚN EL ARCHIVO ADJUNTO, QUE CUMPLIERON CON LOS REQUISITOS DEL DECRETO 1053 DE 2020 PARA SER BENEFICIARIOS DEL SUBSIDIO.</t>
    </r>
  </si>
  <si>
    <r>
      <t xml:space="preserve">ENERO: </t>
    </r>
    <r>
      <rPr>
        <sz val="9"/>
        <rFont val="Calibri"/>
        <family val="2"/>
        <scheme val="minor"/>
      </rPr>
      <t xml:space="preserve">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 </t>
    </r>
    <r>
      <rPr>
        <b/>
        <sz val="9"/>
        <rFont val="Calibri"/>
        <family val="2"/>
        <scheme val="minor"/>
      </rPr>
      <t>FEBRERO</t>
    </r>
    <r>
      <rPr>
        <sz val="9"/>
        <rFont val="Calibri"/>
        <family val="2"/>
        <scheme val="minor"/>
      </rPr>
      <t>:EN EL MES DE FEBRERO DE 2023, SE REALIZÓ LA ASIGNACIÓN DE 50 SUBSIDIOS DISTRITALES PARA ADQUISICIÓN DE VIVIENDA NUEVA EN EL PROYECTO HABITACIONAL LA PLAYITA Y PARA ADQUISICIÓN DE VIVIENDA USADA DE REPOSICIÓN, A 50 HOGARES POBLACIÓN DEMANDA LIBRE Y POBLACIÓN SUJETO DE REASENTAMIENTO POR OBRA PÚBLICA O DE INTERÉS GENERAL, DE CONFORMIDAD CON EL ARCHIVO ADJUNTO, LOS CUALES CUMPLIERON CON LOS REQUISITOS ESTABLECIDOS EN EL DECRETO DISTRITAL 1053 DE 2020 PARA SER BENEFICIARIOS DEL SUBSIDIO DISTRITAL DE VIVIENDA.</t>
    </r>
    <r>
      <rPr>
        <b/>
        <sz val="9"/>
        <rFont val="Calibri"/>
        <family val="2"/>
        <scheme val="minor"/>
      </rPr>
      <t xml:space="preserve"> MARZO:</t>
    </r>
    <r>
      <rPr>
        <sz val="9"/>
        <rFont val="Calibri"/>
        <family val="2"/>
        <scheme val="minor"/>
      </rPr>
      <t xml:space="preserve"> SE REALIZÓ LA ASIGNACIÓN DE 5 SUBSIDIOS DISTRITALES PARA ADQUISICIÓN DE VIVIENDA NUEVA EN LOS PROYECTOS HABITACIONALES DE LA PLAYITA Y EL TRIUNFO; Y PARA ADQUISICIÓN DE VIVIENDA USADA DE REPOSICIÓN, A 5 HOGARES POBLACIÓN DEMANDA LIBRE, POBLACIÓN SUJETO DE REASENTAMIENTO POR HABITAR ZONAS DE ALTO RIESGO NO MITIGABLE O AFECTADAS POR DESASTRE NATURAL, ANTROPOGÉNICO O POR CALAMIDAD Y POBLACIÓN SUJETO DE REASENTAMIENTO POR OBRA PÚBLICA O DE INTERÉS GENERAL, RESPECTIVAMENTE, DE CONFORMIDAD CON EL ARCHIVO ADJUNTO, LOS CUALES CUMPLIERON CON LOS REQUISITOS ESTABLECIDOS EN EL DECRETO DISTRITAL 1053 DE 2020 PARA SER BENEFICIARIOS DEL SUBSIDIO DISTRITAL DE VIVIENDA.</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</si>
  <si>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t>
    </r>
    <r>
      <rPr>
        <b/>
        <sz val="9"/>
        <rFont val="Calibri"/>
        <family val="2"/>
        <scheme val="minor"/>
      </rPr>
      <t xml:space="preserve"> FEBRERO: </t>
    </r>
    <r>
      <rPr>
        <sz val="9"/>
        <rFont val="Calibri"/>
        <family val="2"/>
        <scheme val="minor"/>
      </rPr>
      <t xml:space="preserve">DURANTE LE MES DE FEBRERO FUERON REPORTADOS 1423 ASIGNACION DE SUBSIDIOS PARA MEJORAMIENTO DE VIVIENDA A POBLACIÓN GENERAL. </t>
    </r>
    <r>
      <rPr>
        <b/>
        <sz val="9"/>
        <rFont val="Calibri"/>
        <family val="2"/>
        <scheme val="minor"/>
      </rPr>
      <t xml:space="preserve">MARZO: </t>
    </r>
    <r>
      <rPr>
        <sz val="9"/>
        <rFont val="Calibri"/>
        <family val="2"/>
        <scheme val="minor"/>
      </rPr>
      <t>PARA EL MES DE MARZO SE ASIGNARON 18 SUBSIDIOS DISTRITALES PARA MEJORAMIENTO DE VIVIENDA EN DOS RESOLUCIONES: LA 311-2023 CON 17 BENEFICIARIOS (EDU) Y LA 312 -2023 CON 1 RESOLUCIÓN, TAL COMO SE LEE EN BASE DE GEORREFERENCIACIÓN ANEXA.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</si>
</sst>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0\ &quot;€&quot;;\-#,##0\ &quot;€&quot;"/>
    <numFmt numFmtId="167" formatCode="_-* #,##0.00\ &quot;€&quot;_-;\-* #,##0.00\ &quot;€&quot;_-;_-* &quot;-&quot;??\ &quot;€&quot;_-;_-@_-"/>
    <numFmt numFmtId="168" formatCode="_-* #,##0.00\ _€_-;\-* #,##0.00\ _€_-;_-* &quot;-&quot;??\ _€_-;_-@_-"/>
    <numFmt numFmtId="169" formatCode="_-&quot;$&quot;* #,##0.00_-;\-&quot;$&quot;* #,##0.00_-;_-&quot;$&quot;* &quot;-&quot;??_-;_-@_-"/>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quot;$&quot;\ #,##0;[Red]&quot;$&quot;\ #,##0"/>
    <numFmt numFmtId="184" formatCode="###,###,###,###,###,##0\ ;\(###,###,###,###,###,##0\)\ "/>
    <numFmt numFmtId="185" formatCode="###,###,###,###,###,###;\ \(###,###,###,###,###,###\)"/>
    <numFmt numFmtId="186" formatCode="&quot;$&quot;\ #,##0"/>
  </numFmts>
  <fonts count="102" x14ac:knownFonts="1">
    <font>
      <sz val="11"/>
      <color theme="1"/>
      <name val="Calibri"/>
      <family val="2"/>
      <scheme val="minor"/>
    </font>
    <font>
      <b/>
      <sz val="9"/>
      <color rgb="FFFFFFFF"/>
      <name val="Calibri"/>
      <family val="2"/>
    </font>
    <font>
      <sz val="9"/>
      <color rgb="FF000000"/>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rgb="FF000000"/>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6"/>
      <color theme="0"/>
      <name val="Calibri"/>
      <family val="2"/>
      <scheme val="minor"/>
    </font>
    <font>
      <b/>
      <sz val="24"/>
      <color theme="0"/>
      <name val="Calibri"/>
      <family val="2"/>
      <scheme val="minor"/>
    </font>
    <font>
      <b/>
      <sz val="16"/>
      <color rgb="FFFFFFFF"/>
      <name val="Calibri"/>
      <family val="2"/>
    </font>
    <font>
      <b/>
      <sz val="24"/>
      <color theme="1"/>
      <name val="Calibri"/>
      <family val="2"/>
      <scheme val="minor"/>
    </font>
    <font>
      <b/>
      <sz val="24"/>
      <color theme="0" tint="-0.34998626667073579"/>
      <name val="Calibri"/>
      <family val="2"/>
      <scheme val="minor"/>
    </font>
    <font>
      <sz val="12"/>
      <color theme="1"/>
      <name val="Calibri"/>
      <family val="2"/>
      <scheme val="minor"/>
    </font>
    <font>
      <sz val="12"/>
      <color theme="0" tint="-0.499984740745262"/>
      <name val="Calibri"/>
      <family val="2"/>
      <scheme val="minor"/>
    </font>
    <font>
      <sz val="12"/>
      <name val="Calibri"/>
      <family val="2"/>
      <scheme val="minor"/>
    </font>
    <font>
      <b/>
      <sz val="36"/>
      <color theme="1"/>
      <name val="Calibri"/>
      <family val="2"/>
      <scheme val="minor"/>
    </font>
    <font>
      <sz val="14"/>
      <name val="Calibri"/>
      <family val="2"/>
    </font>
    <font>
      <sz val="14"/>
      <color theme="1"/>
      <name val="Calibri"/>
      <family val="2"/>
      <scheme val="minor"/>
    </font>
    <font>
      <sz val="9"/>
      <name val="Calibri"/>
      <family val="2"/>
      <scheme val="minor"/>
    </font>
    <font>
      <b/>
      <sz val="9"/>
      <name val="Calibri"/>
      <family val="2"/>
      <scheme val="minor"/>
    </font>
    <font>
      <b/>
      <sz val="10"/>
      <color rgb="FFFFFFFF"/>
      <name val="Calibri"/>
      <family val="2"/>
    </font>
    <font>
      <b/>
      <sz val="14"/>
      <color rgb="FFFFFFFF"/>
      <name val="Calibri"/>
      <family val="2"/>
    </font>
    <font>
      <sz val="14"/>
      <color theme="0"/>
      <name val="Calibri"/>
      <family val="2"/>
    </font>
    <font>
      <b/>
      <sz val="8"/>
      <color rgb="FFFFFFFF"/>
      <name val="Calibri"/>
      <family val="2"/>
    </font>
    <font>
      <sz val="10"/>
      <color rgb="FF000000"/>
      <name val="Calibri"/>
      <family val="2"/>
      <scheme val="minor"/>
    </font>
    <font>
      <b/>
      <sz val="14"/>
      <color theme="0"/>
      <name val="Calibri"/>
      <family val="2"/>
      <scheme val="minor"/>
    </font>
    <font>
      <sz val="12"/>
      <name val="Calibri"/>
      <family val="2"/>
    </font>
    <font>
      <sz val="10"/>
      <name val="Calibri"/>
      <family val="2"/>
    </font>
    <font>
      <sz val="14"/>
      <name val="Calibri"/>
      <family val="2"/>
      <scheme val="minor"/>
    </font>
    <font>
      <sz val="8"/>
      <name val="Calibri"/>
      <family val="2"/>
    </font>
    <font>
      <b/>
      <sz val="8"/>
      <color rgb="FF000000"/>
      <name val="Calibri"/>
      <family val="2"/>
      <scheme val="minor"/>
    </font>
    <font>
      <b/>
      <sz val="8"/>
      <color rgb="FF000000"/>
      <name val="Arial"/>
      <family val="2"/>
    </font>
    <font>
      <sz val="8"/>
      <color rgb="FF000000"/>
      <name val="Arial"/>
      <family val="2"/>
    </font>
    <font>
      <sz val="8"/>
      <color theme="1"/>
      <name val="Arial"/>
      <family val="2"/>
    </font>
    <font>
      <sz val="8"/>
      <color rgb="FF000000"/>
      <name val="Calibri"/>
      <family val="2"/>
      <scheme val="minor"/>
    </font>
    <font>
      <sz val="9"/>
      <color indexed="81"/>
      <name val="Tahoma"/>
      <family val="2"/>
    </font>
    <font>
      <b/>
      <sz val="9"/>
      <color indexed="81"/>
      <name val="Tahoma"/>
      <family val="2"/>
    </font>
    <font>
      <i/>
      <sz val="9"/>
      <color indexed="64"/>
      <name val="Times New Roman"/>
      <family val="1"/>
    </font>
    <font>
      <b/>
      <sz val="12"/>
      <color indexed="8"/>
      <name val="Times New Roman"/>
      <family val="1"/>
    </font>
    <font>
      <b/>
      <sz val="10"/>
      <color indexed="63"/>
      <name val="Times New Roman"/>
      <family val="1"/>
    </font>
    <font>
      <b/>
      <sz val="8"/>
      <color indexed="63"/>
      <name val="Times New Roman"/>
      <family val="1"/>
    </font>
    <font>
      <b/>
      <sz val="7"/>
      <color indexed="63"/>
      <name val="Times New Roman"/>
      <family val="1"/>
    </font>
    <font>
      <b/>
      <sz val="8"/>
      <color indexed="12"/>
      <name val="Times New Roman"/>
      <family val="1"/>
    </font>
    <font>
      <b/>
      <sz val="10"/>
      <color indexed="12"/>
      <name val="Times New Roman"/>
      <family val="1"/>
    </font>
    <font>
      <b/>
      <sz val="8"/>
      <color indexed="62"/>
      <name val="Times New Roman"/>
      <family val="1"/>
    </font>
    <font>
      <b/>
      <sz val="10"/>
      <color indexed="62"/>
      <name val="Times New Roman"/>
      <family val="1"/>
    </font>
    <font>
      <sz val="6"/>
      <color indexed="8"/>
      <name val="Microsoft Sans Serif"/>
      <family val="2"/>
    </font>
    <font>
      <b/>
      <sz val="11"/>
      <color indexed="63"/>
      <name val="Times New Roman"/>
      <family val="1"/>
    </font>
    <font>
      <b/>
      <sz val="9"/>
      <color indexed="8"/>
      <name val="Times New Roman"/>
      <family val="1"/>
    </font>
    <font>
      <b/>
      <sz val="16"/>
      <color rgb="FF000000"/>
      <name val="Calibri"/>
      <family val="2"/>
    </font>
    <font>
      <sz val="16"/>
      <color rgb="FF000000"/>
      <name val="Calibri"/>
      <family val="2"/>
    </font>
    <font>
      <b/>
      <sz val="14"/>
      <name val="Arial"/>
      <family val="2"/>
    </font>
    <font>
      <b/>
      <i/>
      <sz val="14"/>
      <name val="Arial"/>
      <family val="2"/>
    </font>
    <font>
      <b/>
      <sz val="12"/>
      <name val="Arial"/>
      <family val="2"/>
    </font>
    <font>
      <b/>
      <sz val="12"/>
      <color rgb="FF404040"/>
      <name val="Arial"/>
      <family val="2"/>
    </font>
    <font>
      <b/>
      <sz val="12"/>
      <color rgb="FF000000"/>
      <name val="Arial"/>
      <family val="2"/>
    </font>
    <font>
      <b/>
      <sz val="16"/>
      <color rgb="FF298B9E"/>
      <name val="Arial Narrow"/>
      <family val="2"/>
    </font>
    <font>
      <b/>
      <sz val="12"/>
      <color rgb="FF298B9E"/>
      <name val="Arial Narrow"/>
      <family val="2"/>
    </font>
    <font>
      <b/>
      <sz val="18"/>
      <color rgb="FF298B9E"/>
      <name val="Arial Narrow"/>
      <family val="2"/>
    </font>
    <font>
      <b/>
      <sz val="20"/>
      <color rgb="FF298B9E"/>
      <name val="Arial Narrow"/>
      <family val="2"/>
    </font>
    <font>
      <sz val="18"/>
      <color rgb="FF298B9E"/>
      <name val="Calibri"/>
      <family val="2"/>
      <scheme val="minor"/>
    </font>
  </fonts>
  <fills count="63">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4FEA2A"/>
        <bgColor indexed="64"/>
      </patternFill>
    </fill>
    <fill>
      <patternFill patternType="solid">
        <fgColor theme="1" tint="0.34998626667073579"/>
        <bgColor indexed="64"/>
      </patternFill>
    </fill>
    <fill>
      <patternFill patternType="solid">
        <fgColor rgb="FF7030A0"/>
        <bgColor indexed="64"/>
      </patternFill>
    </fill>
    <fill>
      <patternFill patternType="solid">
        <fgColor theme="2" tint="-0.249977111117893"/>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rgb="FFF8CBAD"/>
        <bgColor indexed="64"/>
      </patternFill>
    </fill>
    <fill>
      <patternFill patternType="solid">
        <fgColor rgb="FFED7D31"/>
        <bgColor indexed="64"/>
      </patternFill>
    </fill>
    <fill>
      <patternFill patternType="solid">
        <fgColor rgb="FFFFC000"/>
        <bgColor indexed="64"/>
      </patternFill>
    </fill>
    <fill>
      <patternFill patternType="solid">
        <fgColor rgb="FFFCE4D6"/>
        <bgColor indexed="64"/>
      </patternFill>
    </fill>
    <fill>
      <patternFill patternType="solid">
        <fgColor rgb="FFD9D9D9"/>
        <bgColor indexed="64"/>
      </patternFill>
    </fill>
    <fill>
      <patternFill patternType="solid">
        <fgColor rgb="FFFFE699"/>
        <bgColor indexed="64"/>
      </patternFill>
    </fill>
    <fill>
      <patternFill patternType="solid">
        <fgColor rgb="FFFFFFFF"/>
        <bgColor indexed="64"/>
      </patternFill>
    </fill>
    <fill>
      <patternFill patternType="solid">
        <fgColor theme="8" tint="0.59999389629810485"/>
        <bgColor indexed="64"/>
      </patternFill>
    </fill>
    <fill>
      <patternFill patternType="solid">
        <fgColor indexed="9"/>
        <bgColor indexed="64"/>
      </patternFill>
    </fill>
    <fill>
      <patternFill patternType="solid">
        <fgColor theme="7" tint="0.79998168889431442"/>
        <bgColor indexed="64"/>
      </patternFill>
    </fill>
    <fill>
      <patternFill patternType="solid">
        <fgColor rgb="FF92D050"/>
        <bgColor indexed="64"/>
      </patternFill>
    </fill>
    <fill>
      <patternFill patternType="solid">
        <fgColor theme="9" tint="0.7999816888943144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medium">
        <color theme="0"/>
      </top>
      <bottom/>
      <diagonal/>
    </border>
    <border>
      <left/>
      <right/>
      <top style="hair">
        <color theme="0"/>
      </top>
      <bottom style="hair">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rgb="FFFFC000"/>
      </left>
      <right style="thin">
        <color rgb="FFFFC000"/>
      </right>
      <top style="thin">
        <color rgb="FFFFC000"/>
      </top>
      <bottom/>
      <diagonal/>
    </border>
    <border>
      <left style="thin">
        <color rgb="FFFFC000"/>
      </left>
      <right style="thin">
        <color rgb="FFFFC000"/>
      </right>
      <top style="thin">
        <color rgb="FFFFC000"/>
      </top>
      <bottom style="thin">
        <color rgb="FFFFC000"/>
      </bottom>
      <diagonal/>
    </border>
    <border>
      <left style="thin">
        <color rgb="FFFFC000"/>
      </left>
      <right style="thin">
        <color rgb="FFFFC000"/>
      </right>
      <top/>
      <bottom style="thin">
        <color rgb="FFFFC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3041">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43" fontId="21"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7" fontId="21"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79" fontId="21" fillId="0" borderId="0" applyFont="0" applyFill="0" applyBorder="0" applyAlignment="0" applyProtection="0"/>
    <xf numFmtId="172" fontId="21" fillId="0" borderId="0" applyFont="0" applyFill="0" applyBorder="0" applyAlignment="0" applyProtection="0"/>
    <xf numFmtId="165" fontId="3" fillId="0" borderId="0" applyFont="0" applyFill="0" applyBorder="0" applyAlignment="0" applyProtection="0"/>
    <xf numFmtId="179" fontId="21"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29"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68" fontId="21"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80" fontId="29" fillId="0" borderId="0" applyFont="0" applyFill="0" applyBorder="0" applyAlignment="0" applyProtection="0"/>
    <xf numFmtId="169" fontId="3" fillId="0" borderId="0" applyFont="0" applyFill="0" applyBorder="0" applyAlignment="0" applyProtection="0"/>
    <xf numFmtId="167" fontId="33" fillId="0" borderId="0" applyFont="0" applyFill="0" applyBorder="0" applyAlignment="0" applyProtection="0"/>
    <xf numFmtId="164" fontId="29"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81" fontId="29" fillId="0" borderId="0" applyFont="0" applyFill="0" applyBorder="0" applyAlignment="0" applyProtection="0"/>
    <xf numFmtId="180" fontId="29" fillId="0" borderId="0" applyFont="0" applyFill="0" applyBorder="0" applyAlignment="0" applyProtection="0"/>
    <xf numFmtId="164" fontId="29" fillId="0" borderId="0" applyFont="0" applyFill="0" applyBorder="0" applyAlignment="0" applyProtection="0"/>
    <xf numFmtId="169" fontId="3" fillId="0" borderId="0" applyFont="0" applyFill="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29" fillId="0" borderId="0"/>
    <xf numFmtId="173" fontId="29" fillId="0" borderId="0"/>
    <xf numFmtId="173" fontId="3" fillId="0" borderId="0"/>
    <xf numFmtId="173" fontId="3" fillId="0" borderId="0"/>
    <xf numFmtId="0" fontId="29" fillId="0" borderId="0"/>
    <xf numFmtId="0" fontId="3" fillId="0" borderId="0"/>
    <xf numFmtId="0" fontId="3" fillId="0" borderId="0"/>
    <xf numFmtId="0" fontId="3" fillId="0" borderId="0"/>
    <xf numFmtId="0" fontId="3" fillId="0" borderId="0"/>
    <xf numFmtId="173" fontId="3" fillId="0" borderId="0"/>
    <xf numFmtId="173"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29" fillId="0" borderId="0"/>
    <xf numFmtId="0" fontId="35"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37" fillId="0" borderId="0"/>
    <xf numFmtId="173" fontId="3" fillId="0" borderId="0"/>
    <xf numFmtId="0" fontId="29" fillId="0" borderId="0"/>
    <xf numFmtId="173" fontId="3" fillId="0" borderId="0"/>
    <xf numFmtId="173" fontId="3" fillId="0" borderId="0"/>
    <xf numFmtId="0" fontId="3" fillId="0" borderId="0"/>
    <xf numFmtId="0" fontId="29" fillId="0" borderId="0"/>
    <xf numFmtId="0" fontId="3" fillId="0" borderId="0"/>
    <xf numFmtId="0" fontId="3" fillId="0" borderId="0"/>
    <xf numFmtId="173" fontId="3" fillId="0" borderId="0"/>
    <xf numFmtId="173" fontId="3" fillId="0" borderId="0"/>
    <xf numFmtId="173" fontId="3" fillId="0" borderId="0"/>
    <xf numFmtId="0" fontId="3" fillId="0" borderId="0"/>
    <xf numFmtId="0" fontId="29" fillId="0" borderId="0"/>
    <xf numFmtId="0" fontId="3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0" fontId="3" fillId="0" borderId="0"/>
    <xf numFmtId="0" fontId="3" fillId="0" borderId="0"/>
    <xf numFmtId="0"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 fillId="0" borderId="0"/>
    <xf numFmtId="0" fontId="3" fillId="0" borderId="0"/>
    <xf numFmtId="173" fontId="3" fillId="0" borderId="0"/>
    <xf numFmtId="173"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9"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9"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29" fillId="0" borderId="0" applyFont="0" applyFill="0" applyBorder="0" applyAlignment="0" applyProtection="0"/>
  </cellStyleXfs>
  <cellXfs count="452">
    <xf numFmtId="0" fontId="0" fillId="0" borderId="0" xfId="0"/>
    <xf numFmtId="0" fontId="0" fillId="3" borderId="0" xfId="0" applyFill="1"/>
    <xf numFmtId="0" fontId="0" fillId="3" borderId="0" xfId="0" applyFont="1" applyFill="1"/>
    <xf numFmtId="49" fontId="0" fillId="3" borderId="0" xfId="0" applyNumberFormat="1" applyFont="1" applyFill="1" applyAlignment="1">
      <alignment horizontal="center"/>
    </xf>
    <xf numFmtId="0" fontId="0" fillId="3" borderId="0" xfId="0" applyFill="1" applyAlignment="1">
      <alignment horizontal="justify"/>
    </xf>
    <xf numFmtId="49" fontId="7" fillId="3" borderId="0" xfId="0" applyNumberFormat="1" applyFont="1" applyFill="1" applyBorder="1" applyAlignment="1">
      <alignment vertical="center"/>
    </xf>
    <xf numFmtId="49" fontId="8" fillId="3" borderId="0" xfId="0" applyNumberFormat="1" applyFont="1" applyFill="1" applyBorder="1" applyAlignment="1">
      <alignment vertical="center"/>
    </xf>
    <xf numFmtId="49" fontId="9" fillId="3" borderId="0" xfId="0" applyNumberFormat="1" applyFont="1" applyFill="1" applyBorder="1" applyAlignment="1">
      <alignment vertical="center"/>
    </xf>
    <xf numFmtId="170" fontId="7" fillId="3" borderId="0" xfId="0" applyNumberFormat="1" applyFont="1" applyFill="1" applyBorder="1" applyAlignment="1">
      <alignment vertical="center"/>
    </xf>
    <xf numFmtId="170" fontId="0" fillId="3" borderId="0" xfId="0" applyNumberFormat="1" applyFill="1"/>
    <xf numFmtId="0" fontId="4" fillId="20" borderId="8" xfId="0" applyFont="1" applyFill="1" applyBorder="1" applyAlignment="1">
      <alignment horizontal="center" vertical="center"/>
    </xf>
    <xf numFmtId="171" fontId="4" fillId="20" borderId="9" xfId="2" applyNumberFormat="1" applyFont="1" applyFill="1" applyBorder="1" applyAlignment="1">
      <alignment horizontal="center" vertical="center" wrapText="1"/>
    </xf>
    <xf numFmtId="0" fontId="4" fillId="20" borderId="10" xfId="0" applyFont="1" applyFill="1" applyBorder="1" applyAlignment="1">
      <alignment horizontal="center" vertical="center"/>
    </xf>
    <xf numFmtId="0" fontId="4" fillId="0" borderId="0" xfId="0" applyFont="1" applyAlignment="1">
      <alignment horizontal="center" vertical="center"/>
    </xf>
    <xf numFmtId="0" fontId="0" fillId="0" borderId="11" xfId="0" applyBorder="1"/>
    <xf numFmtId="171" fontId="0" fillId="0" borderId="0" xfId="2" applyNumberFormat="1" applyFont="1" applyBorder="1"/>
    <xf numFmtId="0" fontId="0" fillId="0" borderId="12" xfId="0" applyBorder="1"/>
    <xf numFmtId="0" fontId="0" fillId="4" borderId="11" xfId="0" applyFill="1" applyBorder="1" applyAlignment="1">
      <alignment vertical="center"/>
    </xf>
    <xf numFmtId="171" fontId="0" fillId="4" borderId="0" xfId="2" applyNumberFormat="1" applyFont="1" applyFill="1" applyBorder="1" applyAlignment="1">
      <alignment vertical="center"/>
    </xf>
    <xf numFmtId="171" fontId="14" fillId="4" borderId="0" xfId="2" applyNumberFormat="1" applyFont="1" applyFill="1" applyBorder="1" applyAlignment="1">
      <alignment vertical="center"/>
    </xf>
    <xf numFmtId="0" fontId="5" fillId="4" borderId="12" xfId="0" applyFont="1" applyFill="1" applyBorder="1" applyAlignment="1">
      <alignment vertical="center" wrapText="1"/>
    </xf>
    <xf numFmtId="0" fontId="0" fillId="0" borderId="11" xfId="0" applyBorder="1" applyAlignment="1">
      <alignment wrapText="1"/>
    </xf>
    <xf numFmtId="0" fontId="0" fillId="0" borderId="11" xfId="0" applyBorder="1" applyAlignment="1">
      <alignment vertical="center"/>
    </xf>
    <xf numFmtId="171" fontId="0" fillId="0" borderId="0" xfId="2" applyNumberFormat="1" applyFont="1" applyBorder="1" applyAlignment="1">
      <alignment vertical="center"/>
    </xf>
    <xf numFmtId="0" fontId="5" fillId="0" borderId="12"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xf>
    <xf numFmtId="0" fontId="0" fillId="21" borderId="11" xfId="0" applyFill="1" applyBorder="1"/>
    <xf numFmtId="171" fontId="0" fillId="21" borderId="0" xfId="2" applyNumberFormat="1" applyFont="1" applyFill="1" applyBorder="1"/>
    <xf numFmtId="0" fontId="0" fillId="6" borderId="11" xfId="0" applyFill="1" applyBorder="1"/>
    <xf numFmtId="171" fontId="0" fillId="6" borderId="0" xfId="2" applyNumberFormat="1" applyFont="1" applyFill="1" applyBorder="1"/>
    <xf numFmtId="0" fontId="11" fillId="0" borderId="12" xfId="0" applyFont="1" applyBorder="1"/>
    <xf numFmtId="0" fontId="0" fillId="21" borderId="13" xfId="0" applyFill="1" applyBorder="1"/>
    <xf numFmtId="171" fontId="0" fillId="21" borderId="14" xfId="2" applyNumberFormat="1" applyFont="1" applyFill="1" applyBorder="1"/>
    <xf numFmtId="0" fontId="0" fillId="0" borderId="15" xfId="0" applyBorder="1"/>
    <xf numFmtId="0" fontId="4" fillId="20" borderId="0" xfId="0" applyFont="1" applyFill="1" applyAlignment="1">
      <alignment horizontal="center"/>
    </xf>
    <xf numFmtId="171" fontId="4" fillId="20" borderId="0" xfId="2" applyNumberFormat="1" applyFont="1" applyFill="1"/>
    <xf numFmtId="0" fontId="0" fillId="0" borderId="0" xfId="0" applyAlignment="1">
      <alignment wrapText="1"/>
    </xf>
    <xf numFmtId="171" fontId="0" fillId="0" borderId="0" xfId="2" applyNumberFormat="1" applyFont="1"/>
    <xf numFmtId="171" fontId="4" fillId="0" borderId="0" xfId="2" applyNumberFormat="1" applyFont="1" applyFill="1" applyAlignment="1">
      <alignment horizontal="center"/>
    </xf>
    <xf numFmtId="0" fontId="4" fillId="4" borderId="0" xfId="0" applyFont="1" applyFill="1" applyAlignment="1">
      <alignment horizontal="center" vertical="center" wrapText="1"/>
    </xf>
    <xf numFmtId="0" fontId="4" fillId="4" borderId="0" xfId="0" applyFont="1" applyFill="1" applyAlignment="1">
      <alignment horizontal="center" vertical="center"/>
    </xf>
    <xf numFmtId="171" fontId="4" fillId="4" borderId="0" xfId="2" applyNumberFormat="1" applyFont="1" applyFill="1" applyAlignment="1">
      <alignment horizontal="center" vertical="center"/>
    </xf>
    <xf numFmtId="171" fontId="4" fillId="6" borderId="12" xfId="2" applyNumberFormat="1" applyFont="1" applyFill="1" applyBorder="1" applyAlignment="1">
      <alignment horizontal="center" vertical="center"/>
    </xf>
    <xf numFmtId="0" fontId="16" fillId="0" borderId="0" xfId="0" applyFont="1" applyBorder="1" applyAlignment="1">
      <alignment horizontal="justify"/>
    </xf>
    <xf numFmtId="171" fontId="5" fillId="0" borderId="0" xfId="2" applyNumberFormat="1" applyFont="1" applyBorder="1" applyAlignment="1">
      <alignment horizontal="center"/>
    </xf>
    <xf numFmtId="0" fontId="16" fillId="0" borderId="14" xfId="0" applyFont="1" applyFill="1" applyBorder="1" applyAlignment="1">
      <alignment horizontal="justify" vertical="center" wrapText="1"/>
    </xf>
    <xf numFmtId="171" fontId="5" fillId="0" borderId="14" xfId="2" applyNumberFormat="1" applyFont="1" applyBorder="1" applyAlignment="1">
      <alignment horizontal="center"/>
    </xf>
    <xf numFmtId="0" fontId="16" fillId="2" borderId="0" xfId="0" applyFont="1" applyFill="1" applyBorder="1" applyAlignment="1">
      <alignment horizontal="justify"/>
    </xf>
    <xf numFmtId="171" fontId="5" fillId="6" borderId="12" xfId="2" applyNumberFormat="1" applyFont="1" applyFill="1" applyBorder="1" applyAlignment="1">
      <alignment horizontal="justify" vertical="center" wrapText="1"/>
    </xf>
    <xf numFmtId="0" fontId="16" fillId="2" borderId="14" xfId="0" applyFont="1" applyFill="1" applyBorder="1" applyAlignment="1">
      <alignment horizontal="justify" wrapText="1"/>
    </xf>
    <xf numFmtId="171" fontId="5" fillId="6" borderId="15" xfId="2" applyNumberFormat="1" applyFont="1" applyFill="1" applyBorder="1" applyAlignment="1">
      <alignment horizontal="justify" vertical="center" wrapText="1"/>
    </xf>
    <xf numFmtId="0" fontId="0" fillId="0" borderId="16" xfId="0" applyBorder="1" applyAlignment="1">
      <alignment horizontal="left" vertical="center" wrapText="1"/>
    </xf>
    <xf numFmtId="0" fontId="16" fillId="0" borderId="14" xfId="0" applyFont="1" applyBorder="1" applyAlignment="1">
      <alignment horizontal="justify" vertical="center"/>
    </xf>
    <xf numFmtId="171" fontId="4" fillId="0" borderId="14" xfId="2" applyNumberFormat="1" applyFont="1" applyBorder="1" applyAlignment="1">
      <alignment vertical="center"/>
    </xf>
    <xf numFmtId="171" fontId="5" fillId="0" borderId="14" xfId="2" applyNumberFormat="1" applyFont="1" applyBorder="1" applyAlignment="1">
      <alignment horizontal="justify" wrapText="1"/>
    </xf>
    <xf numFmtId="0" fontId="16" fillId="0" borderId="0" xfId="0" applyFont="1" applyFill="1" applyBorder="1" applyAlignment="1">
      <alignment horizontal="justify"/>
    </xf>
    <xf numFmtId="0" fontId="16" fillId="0" borderId="14" xfId="0" applyFont="1" applyBorder="1" applyAlignment="1">
      <alignment horizontal="justify"/>
    </xf>
    <xf numFmtId="171" fontId="5" fillId="0" borderId="14" xfId="2" applyNumberFormat="1" applyFont="1" applyBorder="1" applyAlignment="1"/>
    <xf numFmtId="0" fontId="16" fillId="2" borderId="0" xfId="0" applyFont="1" applyFill="1" applyBorder="1" applyAlignment="1">
      <alignment horizontal="justify" vertical="center" wrapText="1"/>
    </xf>
    <xf numFmtId="171" fontId="5" fillId="0" borderId="0" xfId="2" applyNumberFormat="1" applyFont="1" applyBorder="1" applyAlignment="1">
      <alignment horizontal="center" wrapText="1"/>
    </xf>
    <xf numFmtId="0" fontId="5" fillId="2" borderId="0" xfId="0" applyFont="1" applyFill="1" applyBorder="1" applyAlignment="1">
      <alignment horizontal="justify"/>
    </xf>
    <xf numFmtId="0" fontId="5" fillId="0" borderId="0" xfId="0" applyFont="1" applyBorder="1" applyAlignment="1">
      <alignment horizontal="justify" wrapText="1"/>
    </xf>
    <xf numFmtId="0" fontId="5" fillId="2" borderId="0" xfId="0" applyFont="1" applyFill="1" applyBorder="1" applyAlignment="1">
      <alignment horizontal="justify" wrapText="1"/>
    </xf>
    <xf numFmtId="0" fontId="5" fillId="2" borderId="14" xfId="0" applyFont="1" applyFill="1" applyBorder="1" applyAlignment="1">
      <alignment horizontal="justify" wrapText="1"/>
    </xf>
    <xf numFmtId="0" fontId="0" fillId="0" borderId="0" xfId="0" applyAlignment="1">
      <alignment horizontal="left" wrapText="1"/>
    </xf>
    <xf numFmtId="0" fontId="4" fillId="4" borderId="0" xfId="0" applyFont="1" applyFill="1" applyBorder="1"/>
    <xf numFmtId="171" fontId="4" fillId="4" borderId="0" xfId="2" applyNumberFormat="1" applyFont="1" applyFill="1" applyAlignment="1">
      <alignment vertical="center"/>
    </xf>
    <xf numFmtId="0" fontId="4" fillId="22" borderId="0" xfId="0" applyFont="1" applyFill="1" applyAlignment="1">
      <alignment horizontal="center"/>
    </xf>
    <xf numFmtId="0" fontId="4" fillId="21" borderId="0" xfId="0" applyFont="1" applyFill="1" applyAlignment="1">
      <alignment horizontal="center"/>
    </xf>
    <xf numFmtId="171" fontId="4" fillId="21" borderId="0" xfId="2" applyNumberFormat="1" applyFont="1" applyFill="1" applyAlignment="1">
      <alignment horizontal="center"/>
    </xf>
    <xf numFmtId="171" fontId="4" fillId="6"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6" fillId="0" borderId="0" xfId="2" applyNumberFormat="1" applyFont="1" applyAlignment="1">
      <alignment vertical="top" wrapText="1"/>
    </xf>
    <xf numFmtId="171" fontId="16" fillId="6"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Border="1" applyAlignment="1">
      <alignment vertical="center" wrapText="1"/>
    </xf>
    <xf numFmtId="171" fontId="5" fillId="0" borderId="0" xfId="2" applyNumberFormat="1" applyFont="1" applyAlignment="1">
      <alignment vertical="center" wrapText="1"/>
    </xf>
    <xf numFmtId="0" fontId="9" fillId="22" borderId="8" xfId="0" applyFont="1" applyFill="1" applyBorder="1" applyAlignment="1">
      <alignment horizontal="center"/>
    </xf>
    <xf numFmtId="0" fontId="9" fillId="22" borderId="10" xfId="0" applyFont="1" applyFill="1" applyBorder="1" applyAlignment="1">
      <alignment horizontal="center"/>
    </xf>
    <xf numFmtId="0" fontId="4" fillId="0" borderId="11" xfId="0" applyFont="1" applyBorder="1" applyAlignment="1">
      <alignment horizontal="left"/>
    </xf>
    <xf numFmtId="171" fontId="4" fillId="0" borderId="12" xfId="2" applyNumberFormat="1" applyFont="1" applyBorder="1" applyAlignment="1">
      <alignment horizontal="center"/>
    </xf>
    <xf numFmtId="171" fontId="0" fillId="0" borderId="12" xfId="2" applyNumberFormat="1" applyFont="1" applyBorder="1"/>
    <xf numFmtId="0" fontId="4" fillId="6" borderId="11" xfId="0" applyFont="1" applyFill="1" applyBorder="1" applyAlignment="1">
      <alignment vertical="center"/>
    </xf>
    <xf numFmtId="171" fontId="4" fillId="6" borderId="12" xfId="2" applyNumberFormat="1" applyFont="1" applyFill="1" applyBorder="1" applyAlignment="1">
      <alignment vertical="center"/>
    </xf>
    <xf numFmtId="171" fontId="6" fillId="0" borderId="0" xfId="2" applyNumberFormat="1" applyFont="1" applyFill="1" applyAlignment="1">
      <alignment vertical="center" wrapText="1"/>
    </xf>
    <xf numFmtId="0" fontId="0" fillId="0" borderId="13" xfId="0" applyBorder="1"/>
    <xf numFmtId="10" fontId="0" fillId="0" borderId="15" xfId="1" applyNumberFormat="1" applyFont="1" applyBorder="1"/>
    <xf numFmtId="10" fontId="0" fillId="0" borderId="0" xfId="1" applyNumberFormat="1" applyFont="1"/>
    <xf numFmtId="9" fontId="0" fillId="0" borderId="0" xfId="1" applyFont="1"/>
    <xf numFmtId="0" fontId="4" fillId="4" borderId="0" xfId="0" applyFont="1" applyFill="1" applyAlignment="1">
      <alignment horizontal="center"/>
    </xf>
    <xf numFmtId="0" fontId="4" fillId="0" borderId="0" xfId="0" applyFont="1"/>
    <xf numFmtId="171" fontId="4" fillId="0" borderId="0" xfId="2" applyNumberFormat="1" applyFont="1"/>
    <xf numFmtId="172" fontId="4" fillId="0" borderId="0" xfId="3" applyNumberFormat="1" applyFont="1"/>
    <xf numFmtId="0" fontId="18" fillId="0" borderId="0" xfId="0" applyFont="1"/>
    <xf numFmtId="171" fontId="5" fillId="0" borderId="0" xfId="2" applyNumberFormat="1" applyFont="1"/>
    <xf numFmtId="0" fontId="19" fillId="6" borderId="0" xfId="0" applyFont="1" applyFill="1"/>
    <xf numFmtId="171" fontId="20" fillId="6" borderId="0" xfId="2" applyNumberFormat="1" applyFont="1" applyFill="1"/>
    <xf numFmtId="171" fontId="0" fillId="6" borderId="0" xfId="2" applyNumberFormat="1" applyFont="1" applyFill="1"/>
    <xf numFmtId="0" fontId="4" fillId="20" borderId="0" xfId="0" applyFont="1" applyFill="1"/>
    <xf numFmtId="172" fontId="4" fillId="20" borderId="0" xfId="3" applyNumberFormat="1" applyFont="1" applyFill="1"/>
    <xf numFmtId="171" fontId="15" fillId="0" borderId="0" xfId="2" applyNumberFormat="1" applyFont="1"/>
    <xf numFmtId="0" fontId="5" fillId="3" borderId="0" xfId="0" applyFont="1" applyFill="1"/>
    <xf numFmtId="0" fontId="5" fillId="3" borderId="0" xfId="0" applyFont="1" applyFill="1" applyAlignment="1">
      <alignment horizontal="justify"/>
    </xf>
    <xf numFmtId="49" fontId="0" fillId="3" borderId="0" xfId="0" applyNumberFormat="1" applyFont="1" applyFill="1" applyBorder="1" applyAlignment="1">
      <alignment horizontal="center"/>
    </xf>
    <xf numFmtId="9" fontId="7" fillId="3" borderId="0" xfId="0" applyNumberFormat="1" applyFont="1" applyFill="1" applyBorder="1" applyAlignment="1">
      <alignment horizontal="center" vertical="center"/>
    </xf>
    <xf numFmtId="9" fontId="0" fillId="3" borderId="0" xfId="0" applyNumberFormat="1" applyFill="1" applyAlignment="1">
      <alignment horizontal="center" vertical="center"/>
    </xf>
    <xf numFmtId="0" fontId="5" fillId="3" borderId="0" xfId="0" applyFont="1" applyFill="1" applyBorder="1"/>
    <xf numFmtId="170" fontId="0" fillId="3" borderId="0" xfId="0" applyNumberFormat="1" applyFill="1" applyAlignment="1"/>
    <xf numFmtId="0" fontId="2" fillId="0" borderId="0" xfId="0" applyFont="1" applyBorder="1" applyAlignment="1">
      <alignment vertical="center"/>
    </xf>
    <xf numFmtId="0" fontId="2" fillId="3" borderId="0" xfId="0" applyFont="1" applyFill="1" applyBorder="1" applyAlignment="1">
      <alignment vertical="center"/>
    </xf>
    <xf numFmtId="49" fontId="0" fillId="3" borderId="29" xfId="0" applyNumberFormat="1" applyFont="1" applyFill="1" applyBorder="1" applyAlignment="1">
      <alignment horizontal="center"/>
    </xf>
    <xf numFmtId="0" fontId="0" fillId="3" borderId="30" xfId="0" applyFont="1" applyFill="1" applyBorder="1"/>
    <xf numFmtId="0" fontId="0" fillId="3" borderId="30" xfId="0" applyFill="1" applyBorder="1"/>
    <xf numFmtId="0" fontId="0" fillId="3" borderId="31" xfId="0" applyFill="1" applyBorder="1"/>
    <xf numFmtId="49" fontId="51" fillId="3" borderId="0" xfId="0" applyNumberFormat="1" applyFont="1" applyFill="1" applyBorder="1" applyAlignment="1">
      <alignment vertical="center"/>
    </xf>
    <xf numFmtId="0" fontId="2" fillId="3" borderId="0" xfId="0" applyFont="1" applyFill="1" applyBorder="1" applyAlignment="1">
      <alignment horizontal="left" vertical="center" wrapText="1" readingOrder="1"/>
    </xf>
    <xf numFmtId="49" fontId="9" fillId="46" borderId="28" xfId="0" applyNumberFormat="1" applyFont="1" applyFill="1" applyBorder="1" applyAlignment="1">
      <alignment horizontal="center" vertical="center"/>
    </xf>
    <xf numFmtId="49" fontId="7" fillId="2" borderId="28" xfId="0" applyNumberFormat="1" applyFont="1" applyFill="1" applyBorder="1" applyAlignment="1">
      <alignment horizontal="center" vertical="center"/>
    </xf>
    <xf numFmtId="170" fontId="7" fillId="47" borderId="28" xfId="0" applyNumberFormat="1" applyFont="1" applyFill="1" applyBorder="1" applyAlignment="1">
      <alignment horizontal="center" vertical="center"/>
    </xf>
    <xf numFmtId="49" fontId="7" fillId="46" borderId="3"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xf>
    <xf numFmtId="170" fontId="7" fillId="47" borderId="3" xfId="0" applyNumberFormat="1" applyFont="1" applyFill="1" applyBorder="1" applyAlignment="1">
      <alignment horizontal="center" vertical="center"/>
    </xf>
    <xf numFmtId="0" fontId="0" fillId="3" borderId="0" xfId="0" applyFill="1" applyAlignment="1">
      <alignment horizontal="center" vertical="center"/>
    </xf>
    <xf numFmtId="3" fontId="57" fillId="0" borderId="1" xfId="1" applyNumberFormat="1" applyFont="1" applyFill="1" applyBorder="1" applyAlignment="1">
      <alignment horizontal="center" vertical="center" wrapText="1"/>
    </xf>
    <xf numFmtId="0" fontId="58" fillId="3" borderId="1" xfId="0" applyFont="1" applyFill="1" applyBorder="1" applyAlignment="1">
      <alignment vertical="center" wrapText="1"/>
    </xf>
    <xf numFmtId="0" fontId="12" fillId="0" borderId="1" xfId="0" applyFont="1" applyBorder="1" applyAlignment="1">
      <alignment horizontal="center" vertical="center"/>
    </xf>
    <xf numFmtId="49" fontId="7" fillId="45" borderId="0" xfId="0" applyNumberFormat="1" applyFont="1" applyFill="1" applyBorder="1" applyAlignment="1">
      <alignment vertical="center"/>
    </xf>
    <xf numFmtId="0" fontId="0" fillId="6" borderId="0" xfId="0" applyFill="1" applyBorder="1"/>
    <xf numFmtId="49" fontId="7" fillId="5" borderId="0" xfId="0" applyNumberFormat="1" applyFont="1" applyFill="1" applyBorder="1" applyAlignment="1">
      <alignment vertical="center"/>
    </xf>
    <xf numFmtId="3" fontId="0" fillId="3" borderId="0" xfId="0" applyNumberFormat="1" applyFill="1"/>
    <xf numFmtId="44" fontId="0" fillId="3" borderId="0" xfId="0" applyNumberFormat="1" applyFill="1"/>
    <xf numFmtId="0" fontId="11" fillId="3" borderId="0" xfId="0" applyFont="1" applyFill="1" applyAlignment="1">
      <alignment horizontal="left"/>
    </xf>
    <xf numFmtId="49" fontId="10" fillId="3" borderId="0" xfId="0" applyNumberFormat="1" applyFont="1" applyFill="1" applyBorder="1" applyAlignment="1">
      <alignment horizontal="left" vertical="center"/>
    </xf>
    <xf numFmtId="49" fontId="10" fillId="46" borderId="28" xfId="0" applyNumberFormat="1" applyFont="1" applyFill="1" applyBorder="1" applyAlignment="1">
      <alignment horizontal="left" vertical="center"/>
    </xf>
    <xf numFmtId="49" fontId="10" fillId="46" borderId="3" xfId="0" applyNumberFormat="1" applyFont="1" applyFill="1" applyBorder="1" applyAlignment="1">
      <alignment horizontal="left" vertical="center"/>
    </xf>
    <xf numFmtId="0" fontId="11" fillId="3" borderId="30" xfId="0" applyFont="1" applyFill="1" applyBorder="1" applyAlignment="1">
      <alignment horizontal="left"/>
    </xf>
    <xf numFmtId="43" fontId="0" fillId="3" borderId="0" xfId="2797" applyFont="1" applyFill="1"/>
    <xf numFmtId="43" fontId="0" fillId="3" borderId="0" xfId="0" applyNumberFormat="1" applyFill="1"/>
    <xf numFmtId="0" fontId="16" fillId="3" borderId="0" xfId="0" applyFont="1" applyFill="1" applyAlignment="1">
      <alignment horizontal="center" vertical="center"/>
    </xf>
    <xf numFmtId="0" fontId="11" fillId="3" borderId="0" xfId="0" applyFont="1" applyFill="1" applyAlignment="1">
      <alignment horizontal="center"/>
    </xf>
    <xf numFmtId="49" fontId="10" fillId="3" borderId="0" xfId="0" applyNumberFormat="1" applyFont="1" applyFill="1" applyBorder="1" applyAlignment="1">
      <alignment vertical="center"/>
    </xf>
    <xf numFmtId="49" fontId="10" fillId="2" borderId="28"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0" fontId="11" fillId="3" borderId="30" xfId="0" applyFont="1" applyFill="1" applyBorder="1" applyAlignment="1">
      <alignment horizontal="center"/>
    </xf>
    <xf numFmtId="0" fontId="11" fillId="3" borderId="0" xfId="0" applyFont="1" applyFill="1"/>
    <xf numFmtId="0" fontId="11" fillId="3" borderId="0" xfId="0" applyFont="1" applyFill="1" applyBorder="1" applyAlignment="1">
      <alignment horizontal="center"/>
    </xf>
    <xf numFmtId="49" fontId="10" fillId="46" borderId="33" xfId="0" applyNumberFormat="1" applyFont="1" applyFill="1" applyBorder="1" applyAlignment="1">
      <alignment horizontal="center" vertical="center"/>
    </xf>
    <xf numFmtId="49" fontId="10" fillId="46" borderId="34" xfId="0" applyNumberFormat="1" applyFont="1" applyFill="1" applyBorder="1" applyAlignment="1">
      <alignment horizontal="center" vertical="center"/>
    </xf>
    <xf numFmtId="0" fontId="11" fillId="3" borderId="30" xfId="0" applyFont="1" applyFill="1" applyBorder="1"/>
    <xf numFmtId="49" fontId="10" fillId="45" borderId="5" xfId="0" applyNumberFormat="1" applyFont="1" applyFill="1" applyBorder="1" applyAlignment="1">
      <alignment vertical="center"/>
    </xf>
    <xf numFmtId="0" fontId="11" fillId="6" borderId="6" xfId="0" applyFont="1" applyFill="1" applyBorder="1"/>
    <xf numFmtId="49" fontId="10" fillId="5" borderId="6" xfId="0" applyNumberFormat="1" applyFont="1" applyFill="1" applyBorder="1" applyAlignment="1">
      <alignment vertical="center"/>
    </xf>
    <xf numFmtId="49" fontId="49" fillId="2" borderId="32" xfId="0" applyNumberFormat="1" applyFont="1" applyFill="1" applyBorder="1" applyAlignment="1">
      <alignment vertical="center"/>
    </xf>
    <xf numFmtId="49" fontId="49" fillId="2" borderId="4" xfId="0" applyNumberFormat="1" applyFont="1" applyFill="1" applyBorder="1" applyAlignment="1">
      <alignment vertical="center"/>
    </xf>
    <xf numFmtId="49" fontId="49" fillId="2" borderId="26" xfId="0" applyNumberFormat="1" applyFont="1" applyFill="1" applyBorder="1" applyAlignment="1">
      <alignment vertical="center"/>
    </xf>
    <xf numFmtId="49" fontId="48" fillId="2" borderId="27" xfId="0" applyNumberFormat="1" applyFont="1" applyFill="1" applyBorder="1" applyAlignment="1">
      <alignment vertical="center"/>
    </xf>
    <xf numFmtId="49" fontId="0" fillId="3" borderId="0" xfId="0" applyNumberFormat="1" applyFill="1"/>
    <xf numFmtId="0" fontId="58" fillId="3" borderId="0" xfId="0" applyFont="1" applyFill="1"/>
    <xf numFmtId="49" fontId="66" fillId="2" borderId="4" xfId="0" applyNumberFormat="1" applyFont="1" applyFill="1" applyBorder="1" applyAlignment="1">
      <alignment vertical="center"/>
    </xf>
    <xf numFmtId="49" fontId="66" fillId="2" borderId="27" xfId="0" applyNumberFormat="1" applyFont="1" applyFill="1" applyBorder="1" applyAlignment="1">
      <alignment vertical="center"/>
    </xf>
    <xf numFmtId="0" fontId="58" fillId="3" borderId="0" xfId="0" applyFont="1" applyFill="1" applyBorder="1"/>
    <xf numFmtId="0" fontId="0" fillId="0" borderId="0" xfId="0" applyFill="1"/>
    <xf numFmtId="0" fontId="50" fillId="46" borderId="3" xfId="0" applyFont="1" applyFill="1" applyBorder="1" applyAlignment="1">
      <alignment horizontal="center" vertical="center" wrapText="1"/>
    </xf>
    <xf numFmtId="0" fontId="62" fillId="46" borderId="3" xfId="0" applyFont="1" applyFill="1" applyBorder="1" applyAlignment="1">
      <alignment horizontal="center" vertical="center" wrapText="1"/>
    </xf>
    <xf numFmtId="0" fontId="61" fillId="46" borderId="34" xfId="0" applyFont="1" applyFill="1" applyBorder="1" applyAlignment="1">
      <alignment horizontal="center" vertical="center" wrapText="1"/>
    </xf>
    <xf numFmtId="0" fontId="61" fillId="46" borderId="3" xfId="0" applyFont="1" applyFill="1" applyBorder="1" applyAlignment="1">
      <alignment horizontal="left" vertical="center"/>
    </xf>
    <xf numFmtId="0" fontId="61"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17" fontId="1" fillId="2" borderId="28" xfId="0" applyNumberFormat="1" applyFont="1" applyFill="1" applyBorder="1" applyAlignment="1">
      <alignment horizontal="center" vertical="center" wrapText="1"/>
    </xf>
    <xf numFmtId="0" fontId="1" fillId="2" borderId="28" xfId="0" applyFont="1" applyFill="1" applyBorder="1" applyAlignment="1">
      <alignment horizontal="center" vertical="center" wrapText="1"/>
    </xf>
    <xf numFmtId="0" fontId="62" fillId="2" borderId="28" xfId="0" applyFont="1" applyFill="1" applyBorder="1" applyAlignment="1">
      <alignment horizontal="center" vertical="center" wrapText="1"/>
    </xf>
    <xf numFmtId="170" fontId="1" fillId="47" borderId="3" xfId="0" applyNumberFormat="1" applyFont="1" applyFill="1" applyBorder="1" applyAlignment="1">
      <alignment horizontal="center" vertical="center" wrapText="1"/>
    </xf>
    <xf numFmtId="170" fontId="1" fillId="47" borderId="28" xfId="0" applyNumberFormat="1" applyFont="1" applyFill="1" applyBorder="1" applyAlignment="1">
      <alignment horizontal="center" vertical="center" wrapText="1"/>
    </xf>
    <xf numFmtId="0" fontId="1" fillId="47" borderId="28" xfId="0" applyFont="1" applyFill="1" applyBorder="1" applyAlignment="1">
      <alignment horizontal="center" vertical="center" wrapText="1"/>
    </xf>
    <xf numFmtId="0" fontId="64" fillId="46" borderId="28" xfId="0" applyFont="1" applyFill="1" applyBorder="1" applyAlignment="1">
      <alignment horizontal="center" vertical="center" wrapText="1"/>
    </xf>
    <xf numFmtId="0" fontId="1" fillId="46" borderId="28" xfId="0" applyFont="1" applyFill="1" applyBorder="1" applyAlignment="1">
      <alignment horizontal="center" vertical="center" wrapText="1"/>
    </xf>
    <xf numFmtId="9" fontId="57" fillId="0" borderId="44" xfId="1" applyFont="1" applyFill="1" applyBorder="1" applyAlignment="1">
      <alignment horizontal="center" vertical="center" wrapText="1"/>
    </xf>
    <xf numFmtId="3" fontId="57" fillId="0" borderId="37" xfId="1" applyNumberFormat="1" applyFont="1" applyFill="1" applyBorder="1" applyAlignment="1">
      <alignment horizontal="center" vertical="center" wrapText="1"/>
    </xf>
    <xf numFmtId="1" fontId="68" fillId="50" borderId="37" xfId="1" applyNumberFormat="1" applyFont="1" applyFill="1" applyBorder="1" applyAlignment="1">
      <alignment horizontal="center" vertical="center" wrapText="1"/>
    </xf>
    <xf numFmtId="1" fontId="57" fillId="48" borderId="37" xfId="1" applyNumberFormat="1" applyFont="1" applyFill="1" applyBorder="1" applyAlignment="1">
      <alignment horizontal="center" vertical="center" wrapText="1"/>
    </xf>
    <xf numFmtId="0" fontId="68" fillId="21" borderId="37" xfId="0" applyFont="1" applyFill="1" applyBorder="1" applyAlignment="1">
      <alignment horizontal="left" vertical="center" wrapText="1"/>
    </xf>
    <xf numFmtId="0" fontId="68" fillId="48" borderId="37" xfId="0" applyFont="1" applyFill="1" applyBorder="1" applyAlignment="1">
      <alignment horizontal="center" vertical="center" wrapText="1"/>
    </xf>
    <xf numFmtId="9" fontId="57" fillId="3" borderId="37" xfId="1" applyFont="1" applyFill="1" applyBorder="1" applyAlignment="1">
      <alignment horizontal="center" vertical="center" wrapText="1"/>
    </xf>
    <xf numFmtId="9" fontId="57" fillId="45" borderId="37" xfId="1" applyNumberFormat="1" applyFont="1" applyFill="1" applyBorder="1" applyAlignment="1">
      <alignment horizontal="center" vertical="center" wrapText="1"/>
    </xf>
    <xf numFmtId="0" fontId="70" fillId="0" borderId="36" xfId="0" applyFont="1" applyBorder="1" applyAlignment="1">
      <alignment horizontal="center" vertical="center" wrapText="1"/>
    </xf>
    <xf numFmtId="1" fontId="68" fillId="50" borderId="1" xfId="1" applyNumberFormat="1" applyFont="1" applyFill="1" applyBorder="1" applyAlignment="1">
      <alignment horizontal="center" vertical="center" wrapText="1"/>
    </xf>
    <xf numFmtId="1" fontId="57" fillId="48" borderId="1" xfId="1" applyNumberFormat="1" applyFont="1" applyFill="1" applyBorder="1" applyAlignment="1">
      <alignment horizontal="center" vertical="center" wrapText="1"/>
    </xf>
    <xf numFmtId="0" fontId="68" fillId="21" borderId="1" xfId="0" applyFont="1" applyFill="1" applyBorder="1" applyAlignment="1">
      <alignment horizontal="left" vertical="center" wrapText="1"/>
    </xf>
    <xf numFmtId="0" fontId="68" fillId="48" borderId="1" xfId="0" applyFont="1" applyFill="1" applyBorder="1" applyAlignment="1">
      <alignment horizontal="center" vertical="center" wrapText="1"/>
    </xf>
    <xf numFmtId="3" fontId="57" fillId="3" borderId="49" xfId="1" applyNumberFormat="1" applyFont="1" applyFill="1" applyBorder="1" applyAlignment="1">
      <alignment horizontal="center" vertical="center" wrapText="1"/>
    </xf>
    <xf numFmtId="0" fontId="57" fillId="3" borderId="1" xfId="0" applyNumberFormat="1" applyFont="1" applyFill="1" applyBorder="1" applyAlignment="1">
      <alignment horizontal="center" vertical="center" wrapText="1"/>
    </xf>
    <xf numFmtId="9" fontId="57" fillId="45" borderId="1" xfId="1" applyNumberFormat="1" applyFont="1" applyFill="1" applyBorder="1" applyAlignment="1">
      <alignment horizontal="center" vertical="center" wrapText="1"/>
    </xf>
    <xf numFmtId="3" fontId="57" fillId="3" borderId="1" xfId="1" applyNumberFormat="1" applyFont="1" applyFill="1" applyBorder="1" applyAlignment="1">
      <alignment horizontal="center" vertical="center" wrapText="1"/>
    </xf>
    <xf numFmtId="0" fontId="70" fillId="0" borderId="28" xfId="0" applyFont="1" applyBorder="1" applyAlignment="1">
      <alignment horizontal="center" vertical="center" wrapText="1"/>
    </xf>
    <xf numFmtId="1" fontId="68" fillId="50" borderId="44" xfId="1" applyNumberFormat="1" applyFont="1" applyFill="1" applyBorder="1" applyAlignment="1">
      <alignment horizontal="center" vertical="center" wrapText="1"/>
    </xf>
    <xf numFmtId="1" fontId="57" fillId="48" borderId="44" xfId="1" applyNumberFormat="1" applyFont="1" applyFill="1" applyBorder="1" applyAlignment="1">
      <alignment horizontal="center" vertical="center" wrapText="1"/>
    </xf>
    <xf numFmtId="0" fontId="68" fillId="21" borderId="44" xfId="0" applyFont="1" applyFill="1" applyBorder="1" applyAlignment="1">
      <alignment horizontal="left" vertical="center" wrapText="1"/>
    </xf>
    <xf numFmtId="0" fontId="68" fillId="48" borderId="44" xfId="0" applyFont="1" applyFill="1" applyBorder="1" applyAlignment="1">
      <alignment horizontal="center" vertical="center" wrapText="1"/>
    </xf>
    <xf numFmtId="9" fontId="57" fillId="45" borderId="44" xfId="1" applyNumberFormat="1" applyFont="1" applyFill="1" applyBorder="1" applyAlignment="1">
      <alignment horizontal="center" vertical="center" wrapText="1"/>
    </xf>
    <xf numFmtId="9" fontId="57" fillId="3" borderId="44" xfId="1" applyFont="1" applyFill="1" applyBorder="1" applyAlignment="1">
      <alignment horizontal="center" vertical="center" wrapText="1"/>
    </xf>
    <xf numFmtId="0" fontId="70" fillId="3" borderId="44" xfId="0" applyFont="1" applyFill="1" applyBorder="1" applyAlignment="1">
      <alignment horizontal="center" vertical="center" wrapText="1"/>
    </xf>
    <xf numFmtId="0" fontId="57" fillId="3" borderId="37" xfId="0" applyNumberFormat="1" applyFont="1" applyFill="1" applyBorder="1" applyAlignment="1">
      <alignment horizontal="center" vertical="center" wrapText="1"/>
    </xf>
    <xf numFmtId="3" fontId="57" fillId="3" borderId="37" xfId="1" applyNumberFormat="1" applyFont="1" applyFill="1" applyBorder="1" applyAlignment="1">
      <alignment horizontal="center" vertical="center" wrapText="1"/>
    </xf>
    <xf numFmtId="0" fontId="70" fillId="3" borderId="37" xfId="0" applyFont="1" applyFill="1" applyBorder="1" applyAlignment="1">
      <alignment horizontal="center" vertical="center" wrapText="1"/>
    </xf>
    <xf numFmtId="9" fontId="57" fillId="4" borderId="1" xfId="1" applyNumberFormat="1" applyFont="1" applyFill="1" applyBorder="1" applyAlignment="1">
      <alignment horizontal="center" vertical="center" wrapText="1"/>
    </xf>
    <xf numFmtId="0" fontId="70" fillId="3" borderId="2" xfId="0" applyFont="1" applyFill="1" applyBorder="1" applyAlignment="1">
      <alignment horizontal="center" vertical="center" wrapText="1"/>
    </xf>
    <xf numFmtId="9" fontId="57" fillId="6" borderId="1" xfId="1" applyNumberFormat="1" applyFont="1" applyFill="1" applyBorder="1" applyAlignment="1">
      <alignment horizontal="center" vertical="center" wrapText="1"/>
    </xf>
    <xf numFmtId="0" fontId="70" fillId="3" borderId="1" xfId="0" applyFont="1" applyFill="1" applyBorder="1" applyAlignment="1">
      <alignment horizontal="center" vertical="center" wrapText="1"/>
    </xf>
    <xf numFmtId="3" fontId="57" fillId="0" borderId="44" xfId="1" applyNumberFormat="1" applyFont="1" applyFill="1" applyBorder="1" applyAlignment="1">
      <alignment horizontal="center" vertical="center" wrapText="1"/>
    </xf>
    <xf numFmtId="0" fontId="57" fillId="3" borderId="44" xfId="0" applyNumberFormat="1" applyFont="1" applyFill="1" applyBorder="1" applyAlignment="1">
      <alignment horizontal="center" vertical="center" wrapText="1"/>
    </xf>
    <xf numFmtId="3" fontId="57" fillId="3" borderId="44" xfId="1" applyNumberFormat="1" applyFont="1" applyFill="1" applyBorder="1" applyAlignment="1">
      <alignment horizontal="center" vertical="center" wrapText="1"/>
    </xf>
    <xf numFmtId="1" fontId="57" fillId="0" borderId="37" xfId="1" applyNumberFormat="1" applyFont="1" applyFill="1" applyBorder="1" applyAlignment="1">
      <alignment horizontal="center" vertical="center" wrapText="1"/>
    </xf>
    <xf numFmtId="9" fontId="57" fillId="5" borderId="37" xfId="1" applyNumberFormat="1" applyFont="1" applyFill="1" applyBorder="1" applyAlignment="1">
      <alignment horizontal="center" vertical="center" wrapText="1"/>
    </xf>
    <xf numFmtId="0" fontId="70" fillId="0" borderId="37" xfId="0" applyFont="1" applyBorder="1" applyAlignment="1">
      <alignment horizontal="center" vertical="center" wrapText="1"/>
    </xf>
    <xf numFmtId="1" fontId="69" fillId="0" borderId="1" xfId="1" applyNumberFormat="1" applyFont="1" applyFill="1" applyBorder="1" applyAlignment="1" applyProtection="1">
      <alignment horizontal="center" vertical="center" wrapText="1"/>
    </xf>
    <xf numFmtId="0" fontId="70" fillId="0" borderId="1" xfId="0" applyFont="1" applyBorder="1" applyAlignment="1">
      <alignment horizontal="center" vertical="center" wrapText="1"/>
    </xf>
    <xf numFmtId="1" fontId="69" fillId="0" borderId="44" xfId="1" applyNumberFormat="1" applyFont="1" applyFill="1" applyBorder="1" applyAlignment="1" applyProtection="1">
      <alignment horizontal="center" vertical="center" wrapText="1"/>
    </xf>
    <xf numFmtId="0" fontId="70" fillId="0" borderId="44" xfId="0" applyFont="1" applyBorder="1" applyAlignment="1">
      <alignment horizontal="center" vertical="center" wrapText="1"/>
    </xf>
    <xf numFmtId="182" fontId="57" fillId="0" borderId="37" xfId="1" applyNumberFormat="1" applyFont="1" applyFill="1" applyBorder="1" applyAlignment="1">
      <alignment horizontal="center" vertical="center" wrapText="1"/>
    </xf>
    <xf numFmtId="182" fontId="57" fillId="3" borderId="37" xfId="1" applyNumberFormat="1" applyFont="1" applyFill="1" applyBorder="1" applyAlignment="1">
      <alignment horizontal="center" vertical="center" wrapText="1"/>
    </xf>
    <xf numFmtId="0" fontId="60" fillId="0" borderId="39" xfId="0" applyFont="1" applyBorder="1" applyAlignment="1">
      <alignment vertical="top" wrapText="1"/>
    </xf>
    <xf numFmtId="0" fontId="59" fillId="0" borderId="41" xfId="0" applyFont="1" applyBorder="1" applyAlignment="1">
      <alignment vertical="top" wrapText="1"/>
    </xf>
    <xf numFmtId="0" fontId="59" fillId="0" borderId="45" xfId="0" applyFont="1" applyBorder="1" applyAlignment="1">
      <alignment vertical="top" wrapText="1"/>
    </xf>
    <xf numFmtId="0" fontId="59" fillId="0" borderId="46" xfId="0" applyFont="1" applyBorder="1" applyAlignment="1">
      <alignment vertical="top" wrapText="1"/>
    </xf>
    <xf numFmtId="0" fontId="59" fillId="0" borderId="47" xfId="0" applyFont="1" applyBorder="1" applyAlignment="1">
      <alignment horizontal="justify" vertical="top" wrapText="1"/>
    </xf>
    <xf numFmtId="0" fontId="59" fillId="0" borderId="47" xfId="0" applyFont="1" applyBorder="1" applyAlignment="1">
      <alignment vertical="top" wrapText="1"/>
    </xf>
    <xf numFmtId="0" fontId="59" fillId="0" borderId="48" xfId="0" applyFont="1" applyBorder="1" applyAlignment="1">
      <alignment horizontal="justify" vertical="top" wrapText="1"/>
    </xf>
    <xf numFmtId="0" fontId="67" fillId="21" borderId="36" xfId="0" applyFont="1" applyFill="1" applyBorder="1" applyAlignment="1">
      <alignment horizontal="left" vertical="center" wrapText="1"/>
    </xf>
    <xf numFmtId="10" fontId="57" fillId="45" borderId="36" xfId="1" applyNumberFormat="1" applyFont="1" applyFill="1" applyBorder="1" applyAlignment="1">
      <alignment horizontal="center" vertical="center" wrapText="1"/>
    </xf>
    <xf numFmtId="1" fontId="63" fillId="50" borderId="35" xfId="1" applyNumberFormat="1" applyFont="1" applyFill="1" applyBorder="1" applyAlignment="1">
      <alignment horizontal="center" vertical="center" wrapText="1"/>
    </xf>
    <xf numFmtId="1" fontId="68" fillId="50" borderId="36" xfId="1" applyNumberFormat="1" applyFont="1" applyFill="1" applyBorder="1" applyAlignment="1">
      <alignment horizontal="center" vertical="center" wrapText="1"/>
    </xf>
    <xf numFmtId="1" fontId="57" fillId="48" borderId="36" xfId="1" applyNumberFormat="1" applyFont="1" applyFill="1" applyBorder="1" applyAlignment="1">
      <alignment horizontal="center" vertical="center" wrapText="1"/>
    </xf>
    <xf numFmtId="0" fontId="68" fillId="21" borderId="36" xfId="0" applyFont="1" applyFill="1" applyBorder="1" applyAlignment="1">
      <alignment horizontal="left" vertical="center" wrapText="1"/>
    </xf>
    <xf numFmtId="0" fontId="68" fillId="48" borderId="36" xfId="0" applyFont="1" applyFill="1" applyBorder="1" applyAlignment="1">
      <alignment horizontal="center" vertical="center" wrapText="1"/>
    </xf>
    <xf numFmtId="3" fontId="57" fillId="3" borderId="36" xfId="1" applyNumberFormat="1" applyFont="1" applyFill="1" applyBorder="1" applyAlignment="1">
      <alignment horizontal="center" vertical="center" wrapText="1"/>
    </xf>
    <xf numFmtId="9" fontId="57" fillId="45" borderId="36" xfId="1" applyNumberFormat="1" applyFont="1" applyFill="1" applyBorder="1" applyAlignment="1">
      <alignment horizontal="center" vertical="center" wrapText="1"/>
    </xf>
    <xf numFmtId="3" fontId="57" fillId="0" borderId="36" xfId="1" applyNumberFormat="1" applyFont="1" applyFill="1" applyBorder="1" applyAlignment="1">
      <alignment horizontal="center" vertical="center" wrapText="1"/>
    </xf>
    <xf numFmtId="0" fontId="57" fillId="3" borderId="36" xfId="1" applyNumberFormat="1" applyFont="1" applyFill="1" applyBorder="1" applyAlignment="1">
      <alignment horizontal="center" vertical="center" wrapText="1"/>
    </xf>
    <xf numFmtId="9" fontId="57" fillId="6" borderId="36" xfId="1" applyNumberFormat="1" applyFont="1" applyFill="1" applyBorder="1" applyAlignment="1">
      <alignment horizontal="center" vertical="center" wrapText="1"/>
    </xf>
    <xf numFmtId="0" fontId="57" fillId="3" borderId="36" xfId="0" applyNumberFormat="1" applyFont="1" applyFill="1" applyBorder="1" applyAlignment="1">
      <alignment horizontal="center" vertical="center" wrapText="1"/>
    </xf>
    <xf numFmtId="170" fontId="57" fillId="0" borderId="36" xfId="0" applyNumberFormat="1" applyFont="1" applyFill="1" applyBorder="1" applyAlignment="1">
      <alignment horizontal="center" vertical="center" wrapText="1"/>
    </xf>
    <xf numFmtId="1" fontId="63" fillId="50" borderId="50" xfId="1" applyNumberFormat="1" applyFont="1" applyFill="1" applyBorder="1" applyAlignment="1">
      <alignment horizontal="center" vertical="center" wrapText="1"/>
    </xf>
    <xf numFmtId="0" fontId="67" fillId="21" borderId="37" xfId="0" applyFont="1" applyFill="1" applyBorder="1" applyAlignment="1">
      <alignment horizontal="left" vertical="center" wrapText="1"/>
    </xf>
    <xf numFmtId="0" fontId="57" fillId="0" borderId="37" xfId="0" applyFont="1" applyBorder="1" applyAlignment="1">
      <alignment horizontal="center" vertical="center" wrapText="1"/>
    </xf>
    <xf numFmtId="0" fontId="57" fillId="3" borderId="37" xfId="1" applyNumberFormat="1" applyFont="1" applyFill="1" applyBorder="1" applyAlignment="1">
      <alignment horizontal="center" vertical="center" wrapText="1"/>
    </xf>
    <xf numFmtId="9" fontId="57" fillId="6" borderId="37" xfId="1" applyNumberFormat="1" applyFont="1" applyFill="1" applyBorder="1" applyAlignment="1">
      <alignment horizontal="center" vertical="center" wrapText="1"/>
    </xf>
    <xf numFmtId="170" fontId="57" fillId="3" borderId="37" xfId="0" applyNumberFormat="1" applyFont="1" applyFill="1" applyBorder="1" applyAlignment="1">
      <alignment horizontal="center" vertical="center" wrapText="1"/>
    </xf>
    <xf numFmtId="0" fontId="59" fillId="0" borderId="46" xfId="0" applyFont="1" applyBorder="1" applyAlignment="1">
      <alignment horizontal="justify" vertical="top" wrapText="1"/>
    </xf>
    <xf numFmtId="1" fontId="63" fillId="50" borderId="42" xfId="1" applyNumberFormat="1" applyFont="1" applyFill="1" applyBorder="1" applyAlignment="1">
      <alignment horizontal="center" vertical="center" wrapText="1"/>
    </xf>
    <xf numFmtId="0" fontId="67" fillId="21" borderId="43" xfId="0" applyFont="1" applyFill="1" applyBorder="1" applyAlignment="1">
      <alignment horizontal="left" vertical="center" wrapText="1"/>
    </xf>
    <xf numFmtId="10" fontId="57" fillId="45" borderId="43" xfId="1" applyNumberFormat="1" applyFont="1" applyFill="1" applyBorder="1" applyAlignment="1">
      <alignment horizontal="center" vertical="center" wrapText="1"/>
    </xf>
    <xf numFmtId="3" fontId="57" fillId="0" borderId="51" xfId="1" applyNumberFormat="1" applyFont="1" applyFill="1" applyBorder="1" applyAlignment="1">
      <alignment horizontal="center" vertical="center" wrapText="1"/>
    </xf>
    <xf numFmtId="9" fontId="57" fillId="45" borderId="51" xfId="1" applyNumberFormat="1" applyFont="1" applyFill="1" applyBorder="1" applyAlignment="1">
      <alignment horizontal="center" vertical="center" wrapText="1"/>
    </xf>
    <xf numFmtId="0" fontId="57" fillId="3" borderId="51" xfId="0" applyNumberFormat="1" applyFont="1" applyFill="1" applyBorder="1" applyAlignment="1">
      <alignment horizontal="center" vertical="center" wrapText="1"/>
    </xf>
    <xf numFmtId="3" fontId="57" fillId="3" borderId="51" xfId="1" applyNumberFormat="1" applyFont="1" applyFill="1" applyBorder="1" applyAlignment="1">
      <alignment horizontal="center" vertical="center" wrapText="1"/>
    </xf>
    <xf numFmtId="0" fontId="57" fillId="0" borderId="43" xfId="0" applyFont="1" applyBorder="1" applyAlignment="1">
      <alignment horizontal="center" vertical="center" wrapText="1"/>
    </xf>
    <xf numFmtId="9" fontId="57" fillId="45" borderId="43" xfId="1" applyNumberFormat="1" applyFont="1" applyFill="1" applyBorder="1" applyAlignment="1">
      <alignment horizontal="center" vertical="center" wrapText="1"/>
    </xf>
    <xf numFmtId="3" fontId="57" fillId="0" borderId="43" xfId="1" applyNumberFormat="1" applyFont="1" applyFill="1" applyBorder="1" applyAlignment="1">
      <alignment horizontal="center" vertical="center" wrapText="1"/>
    </xf>
    <xf numFmtId="0" fontId="57" fillId="3" borderId="43" xfId="1" applyNumberFormat="1" applyFont="1" applyFill="1" applyBorder="1" applyAlignment="1">
      <alignment horizontal="center" vertical="center" wrapText="1"/>
    </xf>
    <xf numFmtId="0" fontId="57" fillId="3" borderId="43" xfId="0" applyNumberFormat="1" applyFont="1" applyFill="1" applyBorder="1" applyAlignment="1">
      <alignment horizontal="center" vertical="center" wrapText="1"/>
    </xf>
    <xf numFmtId="3" fontId="57" fillId="0" borderId="2" xfId="1" applyNumberFormat="1" applyFont="1" applyFill="1" applyBorder="1" applyAlignment="1">
      <alignment horizontal="center" vertical="center" wrapText="1"/>
    </xf>
    <xf numFmtId="9" fontId="57" fillId="3" borderId="43" xfId="1" applyFont="1" applyFill="1" applyBorder="1" applyAlignment="1">
      <alignment horizontal="center" vertical="center" wrapText="1"/>
    </xf>
    <xf numFmtId="9" fontId="57" fillId="5" borderId="1" xfId="1" applyNumberFormat="1" applyFont="1" applyFill="1" applyBorder="1" applyAlignment="1">
      <alignment horizontal="center" vertical="center" wrapText="1"/>
    </xf>
    <xf numFmtId="1" fontId="68" fillId="50" borderId="51" xfId="1" applyNumberFormat="1" applyFont="1" applyFill="1" applyBorder="1" applyAlignment="1">
      <alignment horizontal="center" vertical="center" wrapText="1"/>
    </xf>
    <xf numFmtId="1" fontId="57" fillId="48" borderId="51" xfId="1" applyNumberFormat="1" applyFont="1" applyFill="1" applyBorder="1" applyAlignment="1">
      <alignment horizontal="center" vertical="center" wrapText="1"/>
    </xf>
    <xf numFmtId="0" fontId="68" fillId="48" borderId="51" xfId="0" applyFont="1" applyFill="1" applyBorder="1" applyAlignment="1">
      <alignment horizontal="center" vertical="center" wrapText="1"/>
    </xf>
    <xf numFmtId="1" fontId="68" fillId="50" borderId="43" xfId="1" applyNumberFormat="1" applyFont="1" applyFill="1" applyBorder="1" applyAlignment="1">
      <alignment horizontal="center" vertical="center" wrapText="1"/>
    </xf>
    <xf numFmtId="1" fontId="57" fillId="48" borderId="43" xfId="1" applyNumberFormat="1" applyFont="1" applyFill="1" applyBorder="1" applyAlignment="1">
      <alignment horizontal="center" vertical="center" wrapText="1"/>
    </xf>
    <xf numFmtId="0" fontId="68" fillId="48" borderId="43" xfId="0" applyFont="1" applyFill="1" applyBorder="1" applyAlignment="1">
      <alignment horizontal="center" vertical="center" wrapText="1"/>
    </xf>
    <xf numFmtId="170" fontId="57" fillId="0" borderId="43" xfId="0" applyNumberFormat="1" applyFont="1" applyFill="1" applyBorder="1" applyAlignment="1">
      <alignment horizontal="center" vertical="center" wrapText="1"/>
    </xf>
    <xf numFmtId="0" fontId="70" fillId="0" borderId="43" xfId="0" applyFont="1" applyBorder="1" applyAlignment="1">
      <alignment horizontal="center" vertical="center" wrapText="1"/>
    </xf>
    <xf numFmtId="0" fontId="57" fillId="0" borderId="1" xfId="0" applyNumberFormat="1" applyFont="1" applyFill="1" applyBorder="1" applyAlignment="1">
      <alignment horizontal="center" vertical="center" wrapText="1"/>
    </xf>
    <xf numFmtId="0" fontId="60" fillId="0" borderId="52" xfId="0" applyFont="1" applyBorder="1" applyAlignment="1">
      <alignment vertical="top" wrapText="1"/>
    </xf>
    <xf numFmtId="10" fontId="57" fillId="0" borderId="38" xfId="0" applyNumberFormat="1" applyFont="1" applyBorder="1" applyAlignment="1">
      <alignment horizontal="center" vertical="center" wrapText="1"/>
    </xf>
    <xf numFmtId="0" fontId="59" fillId="0" borderId="45" xfId="0" applyFont="1" applyFill="1" applyBorder="1" applyAlignment="1">
      <alignment vertical="top" wrapText="1"/>
    </xf>
    <xf numFmtId="9" fontId="57" fillId="48" borderId="37" xfId="1" applyFont="1" applyFill="1" applyBorder="1" applyAlignment="1">
      <alignment horizontal="center" vertical="center" wrapText="1"/>
    </xf>
    <xf numFmtId="3" fontId="57" fillId="48" borderId="1" xfId="1" applyNumberFormat="1" applyFont="1" applyFill="1" applyBorder="1" applyAlignment="1">
      <alignment horizontal="center" vertical="center" wrapText="1"/>
    </xf>
    <xf numFmtId="9" fontId="57" fillId="48" borderId="44" xfId="1" applyFont="1" applyFill="1" applyBorder="1" applyAlignment="1">
      <alignment horizontal="center" vertical="center" wrapText="1"/>
    </xf>
    <xf numFmtId="3" fontId="57" fillId="48" borderId="37" xfId="1" applyNumberFormat="1" applyFont="1" applyFill="1" applyBorder="1" applyAlignment="1">
      <alignment horizontal="center" vertical="center" wrapText="1"/>
    </xf>
    <xf numFmtId="0" fontId="57" fillId="48" borderId="43" xfId="0" applyFont="1" applyFill="1" applyBorder="1" applyAlignment="1">
      <alignment horizontal="center" vertical="center" wrapText="1"/>
    </xf>
    <xf numFmtId="3" fontId="57" fillId="48" borderId="36" xfId="0" applyNumberFormat="1" applyFont="1" applyFill="1" applyBorder="1" applyAlignment="1">
      <alignment horizontal="center" vertical="center" wrapText="1"/>
    </xf>
    <xf numFmtId="0" fontId="57" fillId="48" borderId="37" xfId="0" applyFont="1" applyFill="1" applyBorder="1" applyAlignment="1">
      <alignment horizontal="center" vertical="center" wrapText="1"/>
    </xf>
    <xf numFmtId="0" fontId="72" fillId="52" borderId="56" xfId="0" applyFont="1" applyFill="1" applyBorder="1" applyAlignment="1">
      <alignment horizontal="center" vertical="center" wrapText="1"/>
    </xf>
    <xf numFmtId="0" fontId="72" fillId="52" borderId="15" xfId="0" applyFont="1" applyFill="1" applyBorder="1" applyAlignment="1">
      <alignment horizontal="center" vertical="center" wrapText="1"/>
    </xf>
    <xf numFmtId="0" fontId="71" fillId="53" borderId="15" xfId="0" applyFont="1" applyFill="1" applyBorder="1" applyAlignment="1">
      <alignment horizontal="center" vertical="center" wrapText="1"/>
    </xf>
    <xf numFmtId="0" fontId="71" fillId="54" borderId="15" xfId="0" applyFont="1" applyFill="1" applyBorder="1" applyAlignment="1">
      <alignment horizontal="center" vertical="center" wrapText="1"/>
    </xf>
    <xf numFmtId="0" fontId="71" fillId="56" borderId="55" xfId="0" applyFont="1" applyFill="1" applyBorder="1" applyAlignment="1">
      <alignment horizontal="center" vertical="center"/>
    </xf>
    <xf numFmtId="0" fontId="73" fillId="57" borderId="54" xfId="0" applyFont="1" applyFill="1" applyBorder="1" applyAlignment="1">
      <alignment vertical="center" wrapText="1"/>
    </xf>
    <xf numFmtId="9" fontId="73" fillId="57" borderId="54" xfId="0" applyNumberFormat="1" applyFont="1" applyFill="1" applyBorder="1" applyAlignment="1">
      <alignment horizontal="center" vertical="center" wrapText="1"/>
    </xf>
    <xf numFmtId="0" fontId="71" fillId="56" borderId="56" xfId="0" applyFont="1" applyFill="1" applyBorder="1" applyAlignment="1">
      <alignment horizontal="center" vertical="center"/>
    </xf>
    <xf numFmtId="0" fontId="73" fillId="57" borderId="15" xfId="0" applyFont="1" applyFill="1" applyBorder="1" applyAlignment="1">
      <alignment vertical="center" wrapText="1"/>
    </xf>
    <xf numFmtId="9" fontId="73" fillId="57" borderId="15" xfId="0" applyNumberFormat="1" applyFont="1" applyFill="1" applyBorder="1" applyAlignment="1">
      <alignment horizontal="center" vertical="center" wrapText="1"/>
    </xf>
    <xf numFmtId="0" fontId="73" fillId="57" borderId="15" xfId="0" applyFont="1" applyFill="1" applyBorder="1" applyAlignment="1">
      <alignment horizontal="center" vertical="center" wrapText="1"/>
    </xf>
    <xf numFmtId="0" fontId="73" fillId="0" borderId="15" xfId="0" applyFont="1" applyBorder="1" applyAlignment="1">
      <alignment horizontal="center" vertical="center" wrapText="1"/>
    </xf>
    <xf numFmtId="0" fontId="73" fillId="57" borderId="54" xfId="0" applyFont="1" applyFill="1" applyBorder="1" applyAlignment="1">
      <alignment horizontal="center" vertical="center" wrapText="1"/>
    </xf>
    <xf numFmtId="0" fontId="73" fillId="0" borderId="54" xfId="0" applyFont="1" applyBorder="1" applyAlignment="1">
      <alignment horizontal="center" vertical="center" wrapText="1"/>
    </xf>
    <xf numFmtId="0" fontId="74" fillId="0" borderId="15" xfId="0" applyFont="1" applyBorder="1" applyAlignment="1">
      <alignment horizontal="center" vertical="center" wrapText="1"/>
    </xf>
    <xf numFmtId="0" fontId="71" fillId="56" borderId="57" xfId="0" applyFont="1" applyFill="1" applyBorder="1" applyAlignment="1">
      <alignment horizontal="center" vertical="center"/>
    </xf>
    <xf numFmtId="0" fontId="73" fillId="57" borderId="12" xfId="0" applyFont="1" applyFill="1" applyBorder="1" applyAlignment="1">
      <alignment vertical="center" wrapText="1"/>
    </xf>
    <xf numFmtId="0" fontId="73" fillId="57" borderId="12" xfId="0" applyFont="1" applyFill="1" applyBorder="1" applyAlignment="1">
      <alignment horizontal="center" vertical="center" wrapText="1"/>
    </xf>
    <xf numFmtId="0" fontId="73" fillId="0" borderId="12" xfId="0" applyFont="1" applyBorder="1" applyAlignment="1">
      <alignment horizontal="center" vertical="center" wrapText="1"/>
    </xf>
    <xf numFmtId="0" fontId="75" fillId="57" borderId="0" xfId="0" applyFont="1" applyFill="1" applyAlignment="1">
      <alignment vertical="center"/>
    </xf>
    <xf numFmtId="0" fontId="73" fillId="57" borderId="54" xfId="0" applyFont="1" applyFill="1" applyBorder="1" applyAlignment="1">
      <alignment vertical="center"/>
    </xf>
    <xf numFmtId="0" fontId="73" fillId="57" borderId="15" xfId="0" applyFont="1" applyFill="1" applyBorder="1" applyAlignment="1">
      <alignment vertical="center"/>
    </xf>
    <xf numFmtId="10" fontId="57" fillId="45" borderId="1" xfId="1" applyNumberFormat="1" applyFont="1" applyFill="1" applyBorder="1" applyAlignment="1">
      <alignment horizontal="center" vertical="center" wrapText="1"/>
    </xf>
    <xf numFmtId="183" fontId="69" fillId="49" borderId="43" xfId="0" applyNumberFormat="1" applyFont="1" applyFill="1" applyBorder="1" applyAlignment="1">
      <alignment horizontal="center" vertical="center" wrapText="1"/>
    </xf>
    <xf numFmtId="183" fontId="57" fillId="49" borderId="36" xfId="0" applyNumberFormat="1" applyFont="1" applyFill="1" applyBorder="1" applyAlignment="1">
      <alignment horizontal="center" vertical="center" wrapText="1"/>
    </xf>
    <xf numFmtId="183" fontId="69" fillId="49" borderId="37" xfId="0" applyNumberFormat="1" applyFont="1" applyFill="1" applyBorder="1" applyAlignment="1">
      <alignment horizontal="center" vertical="center" wrapText="1"/>
    </xf>
    <xf numFmtId="0" fontId="5" fillId="3" borderId="0" xfId="0" applyFont="1" applyFill="1" applyAlignment="1">
      <alignment horizontal="center" vertical="center"/>
    </xf>
    <xf numFmtId="0" fontId="10" fillId="3" borderId="1" xfId="0" applyFont="1" applyFill="1" applyBorder="1" applyAlignment="1">
      <alignment horizontal="left" vertical="center"/>
    </xf>
    <xf numFmtId="0" fontId="57" fillId="0" borderId="43" xfId="0" applyFont="1" applyFill="1" applyBorder="1" applyAlignment="1">
      <alignment horizontal="center" vertical="center" wrapText="1"/>
    </xf>
    <xf numFmtId="0" fontId="57" fillId="0" borderId="37" xfId="0" applyFont="1" applyFill="1" applyBorder="1" applyAlignment="1">
      <alignment horizontal="center" vertical="center" wrapText="1"/>
    </xf>
    <xf numFmtId="0" fontId="79" fillId="59" borderId="0" xfId="0" applyFont="1" applyFill="1" applyAlignment="1">
      <alignment horizontal="left" vertical="top" wrapText="1"/>
    </xf>
    <xf numFmtId="0" fontId="80" fillId="0" borderId="1" xfId="0" applyFont="1" applyBorder="1" applyAlignment="1">
      <alignment horizontal="center" vertical="top" wrapText="1"/>
    </xf>
    <xf numFmtId="0" fontId="80" fillId="0" borderId="0" xfId="0" applyFont="1" applyAlignment="1">
      <alignment horizontal="right" vertical="top" wrapText="1"/>
    </xf>
    <xf numFmtId="0" fontId="81" fillId="0" borderId="0" xfId="0" applyFont="1" applyAlignment="1">
      <alignment horizontal="right" vertical="top" wrapText="1"/>
    </xf>
    <xf numFmtId="184" fontId="81" fillId="0" borderId="0" xfId="0" applyNumberFormat="1" applyFont="1" applyAlignment="1">
      <alignment horizontal="right" vertical="top"/>
    </xf>
    <xf numFmtId="0" fontId="84" fillId="0" borderId="0" xfId="0" applyFont="1" applyAlignment="1">
      <alignment horizontal="right" vertical="top" wrapText="1"/>
    </xf>
    <xf numFmtId="0" fontId="83" fillId="0" borderId="0" xfId="0" applyFont="1" applyAlignment="1">
      <alignment horizontal="right" vertical="top" wrapText="1"/>
    </xf>
    <xf numFmtId="0" fontId="86" fillId="0" borderId="0" xfId="0" applyFont="1" applyAlignment="1">
      <alignment horizontal="right" vertical="top" wrapText="1"/>
    </xf>
    <xf numFmtId="0" fontId="85" fillId="0" borderId="0" xfId="0" applyFont="1" applyAlignment="1">
      <alignment horizontal="right" vertical="top" wrapText="1"/>
    </xf>
    <xf numFmtId="0" fontId="90" fillId="56" borderId="59" xfId="0" applyFont="1" applyFill="1" applyBorder="1" applyAlignment="1">
      <alignment horizontal="center" vertical="center" wrapText="1" readingOrder="1"/>
    </xf>
    <xf numFmtId="0" fontId="91" fillId="60" borderId="59" xfId="0" applyFont="1" applyFill="1" applyBorder="1" applyAlignment="1">
      <alignment horizontal="center" vertical="center" wrapText="1" readingOrder="1"/>
    </xf>
    <xf numFmtId="186" fontId="91" fillId="60" borderId="59" xfId="0" applyNumberFormat="1" applyFont="1" applyFill="1" applyBorder="1" applyAlignment="1">
      <alignment horizontal="center" wrapText="1" readingOrder="1"/>
    </xf>
    <xf numFmtId="10" fontId="91" fillId="0" borderId="59" xfId="0" applyNumberFormat="1" applyFont="1" applyBorder="1" applyAlignment="1">
      <alignment horizontal="center" wrapText="1" readingOrder="1"/>
    </xf>
    <xf numFmtId="186" fontId="15" fillId="0" borderId="0" xfId="0" applyNumberFormat="1" applyFont="1"/>
    <xf numFmtId="0" fontId="94" fillId="58" borderId="64" xfId="0" applyFont="1" applyFill="1" applyBorder="1" applyAlignment="1">
      <alignment horizontal="center" vertical="center" wrapText="1" readingOrder="1"/>
    </xf>
    <xf numFmtId="0" fontId="94" fillId="58" borderId="65" xfId="0" applyFont="1" applyFill="1" applyBorder="1" applyAlignment="1">
      <alignment horizontal="center" vertical="center" wrapText="1" readingOrder="1"/>
    </xf>
    <xf numFmtId="0" fontId="94" fillId="58" borderId="66" xfId="0" applyFont="1" applyFill="1" applyBorder="1" applyAlignment="1">
      <alignment horizontal="center" vertical="center" wrapText="1" readingOrder="1"/>
    </xf>
    <xf numFmtId="0" fontId="94" fillId="58" borderId="67" xfId="0" applyFont="1" applyFill="1" applyBorder="1" applyAlignment="1">
      <alignment horizontal="center" vertical="center" wrapText="1" readingOrder="1"/>
    </xf>
    <xf numFmtId="3" fontId="95" fillId="0" borderId="68" xfId="0" applyNumberFormat="1" applyFont="1" applyBorder="1" applyAlignment="1">
      <alignment horizontal="center" vertical="center" wrapText="1" readingOrder="1"/>
    </xf>
    <xf numFmtId="3" fontId="95" fillId="0" borderId="69" xfId="0" applyNumberFormat="1" applyFont="1" applyBorder="1" applyAlignment="1">
      <alignment horizontal="center" vertical="center" wrapText="1" readingOrder="1"/>
    </xf>
    <xf numFmtId="0" fontId="95" fillId="0" borderId="69" xfId="0" applyFont="1" applyBorder="1" applyAlignment="1">
      <alignment horizontal="center" vertical="center" wrapText="1" readingOrder="1"/>
    </xf>
    <xf numFmtId="10" fontId="96" fillId="0" borderId="70" xfId="0" applyNumberFormat="1" applyFont="1" applyBorder="1" applyAlignment="1">
      <alignment horizontal="center" vertical="center" wrapText="1" readingOrder="1"/>
    </xf>
    <xf numFmtId="0" fontId="97" fillId="0" borderId="0" xfId="0" applyFont="1" applyAlignment="1">
      <alignment horizontal="left" vertical="center" readingOrder="1"/>
    </xf>
    <xf numFmtId="0" fontId="98" fillId="0" borderId="0" xfId="0" applyFont="1" applyAlignment="1">
      <alignment horizontal="left" vertical="center" readingOrder="1"/>
    </xf>
    <xf numFmtId="9" fontId="96" fillId="0" borderId="70" xfId="0" applyNumberFormat="1" applyFont="1" applyBorder="1" applyAlignment="1">
      <alignment horizontal="center" vertical="center" wrapText="1" readingOrder="1"/>
    </xf>
    <xf numFmtId="3" fontId="96" fillId="0" borderId="70" xfId="0" applyNumberFormat="1" applyFont="1" applyBorder="1" applyAlignment="1">
      <alignment horizontal="center" vertical="center" wrapText="1" readingOrder="1"/>
    </xf>
    <xf numFmtId="0" fontId="99" fillId="0" borderId="0" xfId="0" applyFont="1" applyAlignment="1">
      <alignment horizontal="left" vertical="center" readingOrder="1"/>
    </xf>
    <xf numFmtId="1" fontId="96" fillId="0" borderId="70" xfId="0" applyNumberFormat="1" applyFont="1" applyBorder="1" applyAlignment="1">
      <alignment horizontal="center" vertical="center" wrapText="1" readingOrder="1"/>
    </xf>
    <xf numFmtId="1" fontId="0" fillId="0" borderId="0" xfId="0" applyNumberFormat="1"/>
    <xf numFmtId="186" fontId="0" fillId="0" borderId="0" xfId="0" applyNumberFormat="1"/>
    <xf numFmtId="0" fontId="100" fillId="0" borderId="0" xfId="0" applyFont="1"/>
    <xf numFmtId="0" fontId="101" fillId="0" borderId="0" xfId="0" applyFont="1" applyAlignment="1">
      <alignment horizontal="left" vertical="center" readingOrder="1"/>
    </xf>
    <xf numFmtId="0" fontId="100" fillId="0" borderId="0" xfId="0" applyFont="1" applyAlignment="1">
      <alignment horizontal="left" vertical="center" readingOrder="1"/>
    </xf>
    <xf numFmtId="0" fontId="94" fillId="58" borderId="71" xfId="0" applyFont="1" applyFill="1" applyBorder="1" applyAlignment="1">
      <alignment horizontal="center" vertical="center" wrapText="1" readingOrder="1"/>
    </xf>
    <xf numFmtId="184" fontId="81" fillId="61" borderId="0" xfId="0" applyNumberFormat="1" applyFont="1" applyFill="1" applyAlignment="1">
      <alignment horizontal="right" vertical="top"/>
    </xf>
    <xf numFmtId="184" fontId="83" fillId="61" borderId="0" xfId="0" applyNumberFormat="1" applyFont="1" applyFill="1" applyAlignment="1">
      <alignment horizontal="right" vertical="top"/>
    </xf>
    <xf numFmtId="184" fontId="85" fillId="61" borderId="0" xfId="0" applyNumberFormat="1" applyFont="1" applyFill="1" applyAlignment="1">
      <alignment horizontal="right" vertical="top"/>
    </xf>
    <xf numFmtId="186" fontId="91" fillId="0" borderId="59" xfId="0" applyNumberFormat="1" applyFont="1" applyFill="1" applyBorder="1" applyAlignment="1">
      <alignment horizontal="center" wrapText="1" readingOrder="1"/>
    </xf>
    <xf numFmtId="182" fontId="96" fillId="0" borderId="70" xfId="0" applyNumberFormat="1" applyFont="1" applyBorder="1" applyAlignment="1">
      <alignment horizontal="center" vertical="center" wrapText="1" readingOrder="1"/>
    </xf>
    <xf numFmtId="1" fontId="15" fillId="0" borderId="0" xfId="0" applyNumberFormat="1" applyFont="1"/>
    <xf numFmtId="182" fontId="0" fillId="0" borderId="0" xfId="0" applyNumberFormat="1"/>
    <xf numFmtId="0" fontId="91" fillId="62" borderId="59" xfId="0" applyFont="1" applyFill="1" applyBorder="1" applyAlignment="1">
      <alignment horizontal="center" vertical="center" wrapText="1" readingOrder="1"/>
    </xf>
    <xf numFmtId="186" fontId="91" fillId="62" borderId="59" xfId="0" applyNumberFormat="1" applyFont="1" applyFill="1" applyBorder="1" applyAlignment="1">
      <alignment horizontal="center" wrapText="1" readingOrder="1"/>
    </xf>
    <xf numFmtId="10" fontId="91" fillId="62" borderId="59" xfId="0" applyNumberFormat="1" applyFont="1" applyFill="1" applyBorder="1" applyAlignment="1">
      <alignment horizontal="center" wrapText="1" readingOrder="1"/>
    </xf>
    <xf numFmtId="0" fontId="94" fillId="58" borderId="75" xfId="0" applyFont="1" applyFill="1" applyBorder="1" applyAlignment="1">
      <alignment horizontal="center" vertical="center" wrapText="1" readingOrder="1"/>
    </xf>
    <xf numFmtId="0" fontId="94" fillId="58" borderId="76" xfId="0" applyFont="1" applyFill="1" applyBorder="1" applyAlignment="1">
      <alignment horizontal="center" vertical="center" wrapText="1" readingOrder="1"/>
    </xf>
    <xf numFmtId="3" fontId="95" fillId="0" borderId="77" xfId="0" applyNumberFormat="1" applyFont="1" applyBorder="1" applyAlignment="1">
      <alignment horizontal="center" vertical="center" wrapText="1" readingOrder="1"/>
    </xf>
    <xf numFmtId="3" fontId="95" fillId="0" borderId="78" xfId="0" applyNumberFormat="1" applyFont="1" applyBorder="1" applyAlignment="1">
      <alignment horizontal="center" vertical="center" wrapText="1" readingOrder="1"/>
    </xf>
    <xf numFmtId="0" fontId="95" fillId="0" borderId="78" xfId="0" applyFont="1" applyBorder="1" applyAlignment="1">
      <alignment horizontal="center" vertical="center" wrapText="1" readingOrder="1"/>
    </xf>
    <xf numFmtId="10" fontId="96" fillId="0" borderId="79" xfId="0" applyNumberFormat="1" applyFont="1" applyBorder="1" applyAlignment="1">
      <alignment horizontal="center" vertical="center" wrapText="1" readingOrder="1"/>
    </xf>
    <xf numFmtId="49" fontId="53" fillId="3" borderId="0" xfId="0" applyNumberFormat="1" applyFont="1" applyFill="1" applyBorder="1" applyAlignment="1">
      <alignment horizontal="left" vertical="center" wrapText="1"/>
    </xf>
    <xf numFmtId="1" fontId="63" fillId="50" borderId="35" xfId="1" applyNumberFormat="1" applyFont="1" applyFill="1" applyBorder="1" applyAlignment="1">
      <alignment horizontal="center" vertical="center" wrapText="1"/>
    </xf>
    <xf numFmtId="1" fontId="63" fillId="50" borderId="40" xfId="1" applyNumberFormat="1" applyFont="1" applyFill="1" applyBorder="1" applyAlignment="1">
      <alignment horizontal="center" vertical="center" wrapText="1"/>
    </xf>
    <xf numFmtId="1" fontId="63" fillId="50" borderId="42" xfId="1" applyNumberFormat="1" applyFont="1" applyFill="1" applyBorder="1" applyAlignment="1">
      <alignment horizontal="center" vertical="center" wrapText="1"/>
    </xf>
    <xf numFmtId="0" fontId="67" fillId="21" borderId="36" xfId="0" applyFont="1" applyFill="1" applyBorder="1" applyAlignment="1">
      <alignment horizontal="left" vertical="center" wrapText="1"/>
    </xf>
    <xf numFmtId="0" fontId="67" fillId="21" borderId="3" xfId="0" applyFont="1" applyFill="1" applyBorder="1" applyAlignment="1">
      <alignment horizontal="left" vertical="center" wrapText="1"/>
    </xf>
    <xf numFmtId="0" fontId="67" fillId="21" borderId="43" xfId="0" applyFont="1" applyFill="1" applyBorder="1" applyAlignment="1">
      <alignment horizontal="left" vertical="center" wrapText="1"/>
    </xf>
    <xf numFmtId="0" fontId="2" fillId="0" borderId="0" xfId="0" applyFont="1" applyBorder="1" applyAlignment="1">
      <alignment horizontal="center" vertical="center" wrapText="1" readingOrder="1"/>
    </xf>
    <xf numFmtId="0" fontId="65" fillId="0" borderId="1" xfId="0" applyFont="1" applyBorder="1" applyAlignment="1">
      <alignment horizontal="center" vertical="center"/>
    </xf>
    <xf numFmtId="0" fontId="5" fillId="3" borderId="1" xfId="0" applyFont="1" applyFill="1" applyBorder="1" applyAlignment="1">
      <alignment horizontal="center" vertical="center"/>
    </xf>
    <xf numFmtId="0" fontId="2" fillId="3" borderId="0" xfId="0" applyFont="1" applyFill="1" applyBorder="1" applyAlignment="1">
      <alignment horizontal="left" vertical="center" wrapText="1" readingOrder="1"/>
    </xf>
    <xf numFmtId="49" fontId="0" fillId="3" borderId="1" xfId="0" applyNumberFormat="1" applyFont="1" applyFill="1" applyBorder="1" applyAlignment="1">
      <alignment horizontal="center"/>
    </xf>
    <xf numFmtId="0" fontId="56" fillId="3" borderId="1" xfId="0" applyFont="1" applyFill="1" applyBorder="1" applyAlignment="1">
      <alignment horizontal="center" vertical="center"/>
    </xf>
    <xf numFmtId="183" fontId="69" fillId="49" borderId="36" xfId="0" applyNumberFormat="1" applyFont="1" applyFill="1" applyBorder="1" applyAlignment="1">
      <alignment horizontal="center" vertical="center" wrapText="1"/>
    </xf>
    <xf numFmtId="183" fontId="69" fillId="49" borderId="3" xfId="0" applyNumberFormat="1" applyFont="1" applyFill="1" applyBorder="1" applyAlignment="1">
      <alignment horizontal="center" vertical="center" wrapText="1"/>
    </xf>
    <xf numFmtId="183" fontId="69" fillId="49" borderId="43" xfId="0" applyNumberFormat="1" applyFont="1" applyFill="1" applyBorder="1" applyAlignment="1">
      <alignment horizontal="center" vertical="center" wrapText="1"/>
    </xf>
    <xf numFmtId="0" fontId="49" fillId="46" borderId="27" xfId="0" applyFont="1" applyFill="1" applyBorder="1" applyAlignment="1">
      <alignment horizontal="center" vertical="center"/>
    </xf>
    <xf numFmtId="170" fontId="49" fillId="47" borderId="27" xfId="0" applyNumberFormat="1" applyFont="1" applyFill="1" applyBorder="1" applyAlignment="1">
      <alignment horizontal="center" vertical="center"/>
    </xf>
    <xf numFmtId="49" fontId="48" fillId="47" borderId="27" xfId="0" applyNumberFormat="1" applyFont="1" applyFill="1" applyBorder="1" applyAlignment="1">
      <alignment horizontal="center" vertical="center"/>
    </xf>
    <xf numFmtId="170" fontId="57" fillId="3" borderId="36" xfId="0" applyNumberFormat="1" applyFont="1" applyFill="1" applyBorder="1" applyAlignment="1">
      <alignment horizontal="center" vertical="center" wrapText="1"/>
    </xf>
    <xf numFmtId="170" fontId="57" fillId="3" borderId="3" xfId="0" applyNumberFormat="1" applyFont="1" applyFill="1" applyBorder="1" applyAlignment="1">
      <alignment horizontal="center" vertical="center" wrapText="1"/>
    </xf>
    <xf numFmtId="10" fontId="57" fillId="45" borderId="36" xfId="1" applyNumberFormat="1" applyFont="1" applyFill="1" applyBorder="1" applyAlignment="1">
      <alignment horizontal="center" vertical="center" wrapText="1"/>
    </xf>
    <xf numFmtId="10" fontId="57" fillId="45" borderId="3" xfId="1" applyNumberFormat="1" applyFont="1" applyFill="1" applyBorder="1" applyAlignment="1">
      <alignment horizontal="center" vertical="center" wrapText="1"/>
    </xf>
    <xf numFmtId="10" fontId="57" fillId="45" borderId="43" xfId="1" applyNumberFormat="1" applyFont="1" applyFill="1" applyBorder="1" applyAlignment="1">
      <alignment horizontal="center" vertical="center" wrapText="1"/>
    </xf>
    <xf numFmtId="0" fontId="50" fillId="46" borderId="28" xfId="0" applyFont="1" applyFill="1" applyBorder="1" applyAlignment="1">
      <alignment horizontal="center" vertical="center" wrapText="1"/>
    </xf>
    <xf numFmtId="0" fontId="50" fillId="46" borderId="3" xfId="0" applyFont="1" applyFill="1" applyBorder="1" applyAlignment="1">
      <alignment horizontal="center" vertical="center" wrapText="1"/>
    </xf>
    <xf numFmtId="170" fontId="57" fillId="3" borderId="43" xfId="0" applyNumberFormat="1" applyFont="1" applyFill="1" applyBorder="1" applyAlignment="1">
      <alignment horizontal="center" vertical="center" wrapText="1"/>
    </xf>
    <xf numFmtId="0" fontId="90" fillId="56" borderId="58" xfId="0" applyFont="1" applyFill="1" applyBorder="1" applyAlignment="1">
      <alignment horizontal="center" vertical="center" wrapText="1" readingOrder="1"/>
    </xf>
    <xf numFmtId="0" fontId="90" fillId="56" borderId="60" xfId="0" applyFont="1" applyFill="1" applyBorder="1" applyAlignment="1">
      <alignment horizontal="center" vertical="center" wrapText="1" readingOrder="1"/>
    </xf>
    <xf numFmtId="0" fontId="92" fillId="58" borderId="72" xfId="0" applyFont="1" applyFill="1" applyBorder="1" applyAlignment="1">
      <alignment horizontal="center" vertical="center" wrapText="1" readingOrder="1"/>
    </xf>
    <xf numFmtId="0" fontId="92" fillId="58" borderId="73" xfId="0" applyFont="1" applyFill="1" applyBorder="1" applyAlignment="1">
      <alignment horizontal="center" vertical="center" wrapText="1" readingOrder="1"/>
    </xf>
    <xf numFmtId="0" fontId="92" fillId="58" borderId="74" xfId="0" applyFont="1" applyFill="1" applyBorder="1" applyAlignment="1">
      <alignment horizontal="center" vertical="center" wrapText="1" readingOrder="1"/>
    </xf>
    <xf numFmtId="0" fontId="78" fillId="0" borderId="0" xfId="0" applyFont="1" applyAlignment="1">
      <alignment horizontal="left" vertical="top" wrapText="1"/>
    </xf>
    <xf numFmtId="0" fontId="79" fillId="0" borderId="0" xfId="0" applyFont="1" applyAlignment="1">
      <alignment horizontal="center" vertical="top" wrapText="1"/>
    </xf>
    <xf numFmtId="0" fontId="78" fillId="0" borderId="0" xfId="0" applyFont="1" applyAlignment="1">
      <alignment horizontal="right" vertical="top" wrapText="1"/>
    </xf>
    <xf numFmtId="19" fontId="78" fillId="0" borderId="0" xfId="0" applyNumberFormat="1" applyFont="1" applyAlignment="1">
      <alignment horizontal="left" vertical="top"/>
    </xf>
    <xf numFmtId="0" fontId="81" fillId="0" borderId="1" xfId="0" applyFont="1" applyBorder="1" applyAlignment="1">
      <alignment horizontal="center" vertical="top" wrapText="1"/>
    </xf>
    <xf numFmtId="0" fontId="79" fillId="59" borderId="0" xfId="0" applyFont="1" applyFill="1" applyAlignment="1">
      <alignment horizontal="left" vertical="top" wrapText="1"/>
    </xf>
    <xf numFmtId="0" fontId="79" fillId="0" borderId="0" xfId="0" applyFont="1" applyAlignment="1">
      <alignment horizontal="left" vertical="top" wrapText="1"/>
    </xf>
    <xf numFmtId="0" fontId="79" fillId="0" borderId="0" xfId="0" applyFont="1" applyAlignment="1">
      <alignment horizontal="left" vertical="top"/>
    </xf>
    <xf numFmtId="0" fontId="80" fillId="0" borderId="1" xfId="0" applyFont="1" applyBorder="1" applyAlignment="1">
      <alignment horizontal="center" vertical="top" wrapText="1"/>
    </xf>
    <xf numFmtId="0" fontId="82" fillId="0" borderId="1" xfId="0" applyFont="1" applyBorder="1" applyAlignment="1">
      <alignment horizontal="center" vertical="top" wrapText="1"/>
    </xf>
    <xf numFmtId="184" fontId="81" fillId="0" borderId="0" xfId="0" applyNumberFormat="1" applyFont="1" applyAlignment="1">
      <alignment horizontal="right" vertical="top"/>
    </xf>
    <xf numFmtId="185" fontId="81" fillId="0" borderId="0" xfId="0" applyNumberFormat="1" applyFont="1" applyAlignment="1">
      <alignment horizontal="right" vertical="top"/>
    </xf>
    <xf numFmtId="0" fontId="81" fillId="0" borderId="0" xfId="0" applyFont="1" applyAlignment="1">
      <alignment horizontal="right" vertical="top" wrapText="1"/>
    </xf>
    <xf numFmtId="0" fontId="81" fillId="0" borderId="0" xfId="0" applyFont="1" applyAlignment="1">
      <alignment horizontal="left" vertical="top" wrapText="1"/>
    </xf>
    <xf numFmtId="184" fontId="83" fillId="0" borderId="0" xfId="0" applyNumberFormat="1" applyFont="1" applyAlignment="1">
      <alignment horizontal="right" vertical="top"/>
    </xf>
    <xf numFmtId="185" fontId="83" fillId="0" borderId="0" xfId="0" applyNumberFormat="1" applyFont="1" applyAlignment="1">
      <alignment horizontal="right" vertical="top"/>
    </xf>
    <xf numFmtId="0" fontId="83" fillId="0" borderId="0" xfId="0" applyFont="1" applyAlignment="1">
      <alignment horizontal="right" vertical="top" wrapText="1"/>
    </xf>
    <xf numFmtId="0" fontId="83" fillId="0" borderId="0" xfId="0" applyFont="1" applyAlignment="1">
      <alignment horizontal="left" vertical="top" wrapText="1"/>
    </xf>
    <xf numFmtId="184" fontId="85" fillId="0" borderId="0" xfId="0" applyNumberFormat="1" applyFont="1" applyAlignment="1">
      <alignment horizontal="right" vertical="top"/>
    </xf>
    <xf numFmtId="185" fontId="85" fillId="0" borderId="0" xfId="0" applyNumberFormat="1" applyFont="1" applyAlignment="1">
      <alignment horizontal="right" vertical="top"/>
    </xf>
    <xf numFmtId="0" fontId="85" fillId="0" borderId="0" xfId="0" applyFont="1" applyAlignment="1">
      <alignment horizontal="right" vertical="top" wrapText="1"/>
    </xf>
    <xf numFmtId="0" fontId="85" fillId="0" borderId="0" xfId="0" applyFont="1" applyAlignment="1">
      <alignment horizontal="left" vertical="top" wrapText="1"/>
    </xf>
    <xf numFmtId="0" fontId="87" fillId="0" borderId="0" xfId="0" applyFont="1" applyAlignment="1">
      <alignment horizontal="left" vertical="top" wrapText="1"/>
    </xf>
    <xf numFmtId="0" fontId="80" fillId="0" borderId="0" xfId="0" applyFont="1" applyAlignment="1">
      <alignment horizontal="right" vertical="top" wrapText="1"/>
    </xf>
    <xf numFmtId="0" fontId="88" fillId="0" borderId="0" xfId="0" applyFont="1" applyAlignment="1">
      <alignment horizontal="left" vertical="top" wrapText="1"/>
    </xf>
    <xf numFmtId="0" fontId="89" fillId="0" borderId="0" xfId="0" applyFont="1" applyAlignment="1">
      <alignment horizontal="left" vertical="top" wrapText="1"/>
    </xf>
    <xf numFmtId="0" fontId="92" fillId="58" borderId="61" xfId="0" applyFont="1" applyFill="1" applyBorder="1" applyAlignment="1">
      <alignment horizontal="center" vertical="center" wrapText="1" readingOrder="1"/>
    </xf>
    <xf numFmtId="0" fontId="92" fillId="58" borderId="62" xfId="0" applyFont="1" applyFill="1" applyBorder="1" applyAlignment="1">
      <alignment horizontal="center" vertical="center" wrapText="1" readingOrder="1"/>
    </xf>
    <xf numFmtId="0" fontId="92" fillId="58" borderId="63" xfId="0" applyFont="1" applyFill="1" applyBorder="1" applyAlignment="1">
      <alignment horizontal="center" vertical="center" wrapText="1" readingOrder="1"/>
    </xf>
    <xf numFmtId="0" fontId="72" fillId="55" borderId="53" xfId="0" applyFont="1" applyFill="1" applyBorder="1" applyAlignment="1">
      <alignment vertical="center" wrapText="1"/>
    </xf>
    <xf numFmtId="0" fontId="72" fillId="55" borderId="16" xfId="0" applyFont="1" applyFill="1" applyBorder="1" applyAlignment="1">
      <alignment vertical="center" wrapText="1"/>
    </xf>
    <xf numFmtId="0" fontId="71" fillId="51" borderId="53" xfId="0" applyFont="1" applyFill="1" applyBorder="1" applyAlignment="1">
      <alignment horizontal="center" vertical="center"/>
    </xf>
    <xf numFmtId="0" fontId="71" fillId="51" borderId="16" xfId="0" applyFont="1" applyFill="1" applyBorder="1" applyAlignment="1">
      <alignment horizontal="center" vertical="center"/>
    </xf>
    <xf numFmtId="0" fontId="71" fillId="51" borderId="54" xfId="0" applyFont="1" applyFill="1" applyBorder="1" applyAlignment="1">
      <alignment horizontal="center" vertical="center"/>
    </xf>
    <xf numFmtId="0" fontId="72" fillId="55" borderId="54" xfId="0" applyFont="1" applyFill="1" applyBorder="1" applyAlignment="1">
      <alignment vertical="center" wrapText="1"/>
    </xf>
    <xf numFmtId="171" fontId="5" fillId="6" borderId="12" xfId="2" applyNumberFormat="1" applyFont="1" applyFill="1" applyBorder="1" applyAlignment="1">
      <alignment horizontal="justify" vertical="center" wrapText="1"/>
    </xf>
    <xf numFmtId="0" fontId="0" fillId="0" borderId="9" xfId="0" applyBorder="1" applyAlignment="1">
      <alignment horizontal="left" vertical="center" wrapText="1"/>
    </xf>
    <xf numFmtId="0" fontId="0" fillId="0" borderId="0" xfId="0" applyBorder="1" applyAlignment="1">
      <alignment horizontal="left" vertical="center" wrapText="1"/>
    </xf>
    <xf numFmtId="0" fontId="0" fillId="0" borderId="14" xfId="0" applyBorder="1" applyAlignment="1">
      <alignment horizontal="left" vertical="center" wrapText="1"/>
    </xf>
    <xf numFmtId="171" fontId="4" fillId="0" borderId="9" xfId="2" applyNumberFormat="1" applyFont="1" applyBorder="1" applyAlignment="1">
      <alignment horizontal="center" vertical="center"/>
    </xf>
    <xf numFmtId="171" fontId="4" fillId="0" borderId="0" xfId="2" applyNumberFormat="1" applyFont="1" applyBorder="1" applyAlignment="1">
      <alignment horizontal="center" vertical="center"/>
    </xf>
    <xf numFmtId="171" fontId="4" fillId="0" borderId="14" xfId="2" applyNumberFormat="1" applyFont="1" applyBorder="1" applyAlignment="1">
      <alignment horizontal="center" vertical="center"/>
    </xf>
    <xf numFmtId="171" fontId="5" fillId="0" borderId="0" xfId="2" applyNumberFormat="1" applyFont="1" applyBorder="1" applyAlignment="1">
      <alignment horizontal="justify" wrapText="1"/>
    </xf>
    <xf numFmtId="171" fontId="5" fillId="0" borderId="14"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4" xfId="2" applyNumberFormat="1" applyFont="1" applyBorder="1" applyAlignment="1">
      <alignment horizontal="justify"/>
    </xf>
    <xf numFmtId="171" fontId="5" fillId="6" borderId="10" xfId="2" applyNumberFormat="1" applyFont="1" applyFill="1" applyBorder="1" applyAlignment="1">
      <alignment horizontal="justify" vertical="center" wrapText="1"/>
    </xf>
    <xf numFmtId="171" fontId="5" fillId="6" borderId="15" xfId="2" applyNumberFormat="1" applyFont="1" applyFill="1" applyBorder="1" applyAlignment="1">
      <alignment horizontal="justify" vertical="center" wrapText="1"/>
    </xf>
    <xf numFmtId="171" fontId="5" fillId="0" borderId="9" xfId="2" applyNumberFormat="1" applyFont="1" applyBorder="1" applyAlignment="1">
      <alignment horizontal="justify" wrapText="1"/>
    </xf>
    <xf numFmtId="171" fontId="5" fillId="0" borderId="9" xfId="2" applyNumberFormat="1" applyFont="1" applyBorder="1" applyAlignment="1">
      <alignment horizontal="center"/>
    </xf>
    <xf numFmtId="171" fontId="5" fillId="0" borderId="14" xfId="2" applyNumberFormat="1" applyFont="1" applyBorder="1" applyAlignment="1">
      <alignment horizontal="center"/>
    </xf>
    <xf numFmtId="171" fontId="5" fillId="0" borderId="0" xfId="2" applyNumberFormat="1" applyFont="1" applyBorder="1" applyAlignment="1">
      <alignment horizontal="justify" vertical="center" wrapText="1"/>
    </xf>
    <xf numFmtId="171" fontId="5" fillId="0" borderId="14" xfId="2" applyNumberFormat="1" applyFont="1" applyBorder="1" applyAlignment="1">
      <alignment horizontal="justify" vertical="center" wrapText="1"/>
    </xf>
    <xf numFmtId="0" fontId="4" fillId="20" borderId="0" xfId="0" applyFont="1" applyFill="1" applyAlignment="1">
      <alignment horizontal="center"/>
    </xf>
    <xf numFmtId="171" fontId="4" fillId="0" borderId="0" xfId="2" applyNumberFormat="1" applyFont="1" applyBorder="1" applyAlignment="1">
      <alignment vertical="center"/>
    </xf>
    <xf numFmtId="171" fontId="4" fillId="0" borderId="14" xfId="2" applyNumberFormat="1" applyFont="1" applyBorder="1" applyAlignment="1">
      <alignment vertical="center"/>
    </xf>
  </cellXfs>
  <cellStyles count="3041">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0] 2" xfId="3039" xr:uid="{00000000-0005-0000-0000-000093060000}"/>
    <cellStyle name="Millares 10" xfId="1686" xr:uid="{00000000-0005-0000-0000-000094060000}"/>
    <cellStyle name="Millares 10 2" xfId="1687" xr:uid="{00000000-0005-0000-0000-000095060000}"/>
    <cellStyle name="Millares 10 2 2" xfId="2799" xr:uid="{00000000-0005-0000-0000-000096060000}"/>
    <cellStyle name="Millares 10 3" xfId="1688" xr:uid="{00000000-0005-0000-0000-000097060000}"/>
    <cellStyle name="Millares 10 3 2" xfId="2800" xr:uid="{00000000-0005-0000-0000-000098060000}"/>
    <cellStyle name="Millares 10 4" xfId="1689" xr:uid="{00000000-0005-0000-0000-000099060000}"/>
    <cellStyle name="Millares 10 4 2" xfId="2801" xr:uid="{00000000-0005-0000-0000-00009A060000}"/>
    <cellStyle name="Millares 10 5" xfId="1690" xr:uid="{00000000-0005-0000-0000-00009B060000}"/>
    <cellStyle name="Millares 10 5 2" xfId="2802" xr:uid="{00000000-0005-0000-0000-00009C060000}"/>
    <cellStyle name="Millares 10 6" xfId="1691" xr:uid="{00000000-0005-0000-0000-00009D060000}"/>
    <cellStyle name="Millares 10 6 2" xfId="2803" xr:uid="{00000000-0005-0000-0000-00009E060000}"/>
    <cellStyle name="Millares 11" xfId="1692" xr:uid="{00000000-0005-0000-0000-00009F060000}"/>
    <cellStyle name="Millares 12" xfId="1693" xr:uid="{00000000-0005-0000-0000-0000A0060000}"/>
    <cellStyle name="Millares 12 2" xfId="1694" xr:uid="{00000000-0005-0000-0000-0000A1060000}"/>
    <cellStyle name="Millares 12 2 2" xfId="2804" xr:uid="{00000000-0005-0000-0000-0000A2060000}"/>
    <cellStyle name="Millares 12 3" xfId="1695" xr:uid="{00000000-0005-0000-0000-0000A3060000}"/>
    <cellStyle name="Millares 12 3 2" xfId="2805" xr:uid="{00000000-0005-0000-0000-0000A4060000}"/>
    <cellStyle name="Millares 12 4" xfId="1696" xr:uid="{00000000-0005-0000-0000-0000A5060000}"/>
    <cellStyle name="Millares 12 4 2" xfId="2806" xr:uid="{00000000-0005-0000-0000-0000A6060000}"/>
    <cellStyle name="Millares 12 5" xfId="1697" xr:uid="{00000000-0005-0000-0000-0000A7060000}"/>
    <cellStyle name="Millares 12 5 2" xfId="2807" xr:uid="{00000000-0005-0000-0000-0000A8060000}"/>
    <cellStyle name="Millares 13" xfId="1698" xr:uid="{00000000-0005-0000-0000-0000A9060000}"/>
    <cellStyle name="Millares 13 2" xfId="1699" xr:uid="{00000000-0005-0000-0000-0000AA060000}"/>
    <cellStyle name="Millares 13 2 2" xfId="2808" xr:uid="{00000000-0005-0000-0000-0000AB060000}"/>
    <cellStyle name="Millares 13 3" xfId="1700" xr:uid="{00000000-0005-0000-0000-0000AC060000}"/>
    <cellStyle name="Millares 13 3 2" xfId="2809" xr:uid="{00000000-0005-0000-0000-0000AD060000}"/>
    <cellStyle name="Millares 13 4" xfId="1701" xr:uid="{00000000-0005-0000-0000-0000AE060000}"/>
    <cellStyle name="Millares 13 4 2" xfId="2810" xr:uid="{00000000-0005-0000-0000-0000AF060000}"/>
    <cellStyle name="Millares 13 5" xfId="1702" xr:uid="{00000000-0005-0000-0000-0000B0060000}"/>
    <cellStyle name="Millares 13 5 2" xfId="2811" xr:uid="{00000000-0005-0000-0000-0000B1060000}"/>
    <cellStyle name="Millares 14" xfId="1703" xr:uid="{00000000-0005-0000-0000-0000B2060000}"/>
    <cellStyle name="Millares 14 2" xfId="1704" xr:uid="{00000000-0005-0000-0000-0000B3060000}"/>
    <cellStyle name="Millares 14 2 2" xfId="2812" xr:uid="{00000000-0005-0000-0000-0000B4060000}"/>
    <cellStyle name="Millares 14 3" xfId="1705" xr:uid="{00000000-0005-0000-0000-0000B5060000}"/>
    <cellStyle name="Millares 14 3 2" xfId="2813" xr:uid="{00000000-0005-0000-0000-0000B6060000}"/>
    <cellStyle name="Millares 14 4" xfId="1706" xr:uid="{00000000-0005-0000-0000-0000B7060000}"/>
    <cellStyle name="Millares 14 4 2" xfId="2814" xr:uid="{00000000-0005-0000-0000-0000B8060000}"/>
    <cellStyle name="Millares 14 5" xfId="1707" xr:uid="{00000000-0005-0000-0000-0000B9060000}"/>
    <cellStyle name="Millares 14 5 2" xfId="2815" xr:uid="{00000000-0005-0000-0000-0000BA060000}"/>
    <cellStyle name="Millares 15" xfId="1708" xr:uid="{00000000-0005-0000-0000-0000BB060000}"/>
    <cellStyle name="Millares 15 2" xfId="1709" xr:uid="{00000000-0005-0000-0000-0000BC060000}"/>
    <cellStyle name="Millares 15 2 2" xfId="2816" xr:uid="{00000000-0005-0000-0000-0000BD060000}"/>
    <cellStyle name="Millares 15 3" xfId="1710" xr:uid="{00000000-0005-0000-0000-0000BE060000}"/>
    <cellStyle name="Millares 15 3 2" xfId="2817" xr:uid="{00000000-0005-0000-0000-0000BF060000}"/>
    <cellStyle name="Millares 15 4" xfId="1711" xr:uid="{00000000-0005-0000-0000-0000C0060000}"/>
    <cellStyle name="Millares 15 4 2" xfId="2818" xr:uid="{00000000-0005-0000-0000-0000C1060000}"/>
    <cellStyle name="Millares 15 5" xfId="1712" xr:uid="{00000000-0005-0000-0000-0000C2060000}"/>
    <cellStyle name="Millares 15 5 2" xfId="2819" xr:uid="{00000000-0005-0000-0000-0000C3060000}"/>
    <cellStyle name="Millares 16" xfId="1713" xr:uid="{00000000-0005-0000-0000-0000C4060000}"/>
    <cellStyle name="Millares 17" xfId="1714" xr:uid="{00000000-0005-0000-0000-0000C5060000}"/>
    <cellStyle name="Millares 18" xfId="1715" xr:uid="{00000000-0005-0000-0000-0000C6060000}"/>
    <cellStyle name="Millares 19" xfId="1716" xr:uid="{00000000-0005-0000-0000-0000C7060000}"/>
    <cellStyle name="Millares 2" xfId="2" xr:uid="{00000000-0005-0000-0000-0000C8060000}"/>
    <cellStyle name="Millares 2 10" xfId="1717" xr:uid="{00000000-0005-0000-0000-0000C9060000}"/>
    <cellStyle name="Millares 2 11" xfId="1718" xr:uid="{00000000-0005-0000-0000-0000CA060000}"/>
    <cellStyle name="Millares 2 11 2" xfId="2820" xr:uid="{00000000-0005-0000-0000-0000CB060000}"/>
    <cellStyle name="Millares 2 12" xfId="1719" xr:uid="{00000000-0005-0000-0000-0000CC060000}"/>
    <cellStyle name="Millares 2 12 2" xfId="2821" xr:uid="{00000000-0005-0000-0000-0000CD060000}"/>
    <cellStyle name="Millares 2 13" xfId="2798" xr:uid="{00000000-0005-0000-0000-0000CE060000}"/>
    <cellStyle name="Millares 2 2" xfId="1720" xr:uid="{00000000-0005-0000-0000-0000CF060000}"/>
    <cellStyle name="Millares 2 2 2" xfId="1721" xr:uid="{00000000-0005-0000-0000-0000D0060000}"/>
    <cellStyle name="Millares 2 2 2 2" xfId="1722" xr:uid="{00000000-0005-0000-0000-0000D1060000}"/>
    <cellStyle name="Millares 2 2 2 2 2" xfId="2823" xr:uid="{00000000-0005-0000-0000-0000D2060000}"/>
    <cellStyle name="Millares 2 2 2 3" xfId="1723" xr:uid="{00000000-0005-0000-0000-0000D3060000}"/>
    <cellStyle name="Millares 2 2 2 3 2" xfId="2824" xr:uid="{00000000-0005-0000-0000-0000D4060000}"/>
    <cellStyle name="Millares 2 2 2 4" xfId="1724" xr:uid="{00000000-0005-0000-0000-0000D5060000}"/>
    <cellStyle name="Millares 2 2 2 4 2" xfId="2825" xr:uid="{00000000-0005-0000-0000-0000D6060000}"/>
    <cellStyle name="Millares 2 2 2 5" xfId="1725" xr:uid="{00000000-0005-0000-0000-0000D7060000}"/>
    <cellStyle name="Millares 2 2 2 5 2" xfId="2826" xr:uid="{00000000-0005-0000-0000-0000D8060000}"/>
    <cellStyle name="Millares 2 2 3" xfId="1726" xr:uid="{00000000-0005-0000-0000-0000D9060000}"/>
    <cellStyle name="Millares 2 2 3 2" xfId="2827" xr:uid="{00000000-0005-0000-0000-0000DA060000}"/>
    <cellStyle name="Millares 2 2 4" xfId="1727" xr:uid="{00000000-0005-0000-0000-0000DB060000}"/>
    <cellStyle name="Millares 2 2 4 2" xfId="2828" xr:uid="{00000000-0005-0000-0000-0000DC060000}"/>
    <cellStyle name="Millares 2 2 5" xfId="1728" xr:uid="{00000000-0005-0000-0000-0000DD060000}"/>
    <cellStyle name="Millares 2 2 5 2" xfId="2829" xr:uid="{00000000-0005-0000-0000-0000DE060000}"/>
    <cellStyle name="Millares 2 2 6" xfId="1729" xr:uid="{00000000-0005-0000-0000-0000DF060000}"/>
    <cellStyle name="Millares 2 2 6 2" xfId="2830" xr:uid="{00000000-0005-0000-0000-0000E0060000}"/>
    <cellStyle name="Millares 2 2 7" xfId="2822" xr:uid="{00000000-0005-0000-0000-0000E1060000}"/>
    <cellStyle name="Millares 2 3" xfId="1730" xr:uid="{00000000-0005-0000-0000-0000E2060000}"/>
    <cellStyle name="Millares 2 3 2" xfId="1731" xr:uid="{00000000-0005-0000-0000-0000E3060000}"/>
    <cellStyle name="Millares 2 3 2 2" xfId="1732" xr:uid="{00000000-0005-0000-0000-0000E4060000}"/>
    <cellStyle name="Millares 2 3 2 3" xfId="1733" xr:uid="{00000000-0005-0000-0000-0000E5060000}"/>
    <cellStyle name="Millares 2 3 2 3 2" xfId="2831" xr:uid="{00000000-0005-0000-0000-0000E6060000}"/>
    <cellStyle name="Millares 2 3 2 4" xfId="1734" xr:uid="{00000000-0005-0000-0000-0000E7060000}"/>
    <cellStyle name="Millares 2 3 2 4 2" xfId="2832" xr:uid="{00000000-0005-0000-0000-0000E8060000}"/>
    <cellStyle name="Millares 2 3 2 5" xfId="1735" xr:uid="{00000000-0005-0000-0000-0000E9060000}"/>
    <cellStyle name="Millares 2 3 2 5 2" xfId="2833" xr:uid="{00000000-0005-0000-0000-0000EA060000}"/>
    <cellStyle name="Millares 2 3 3" xfId="1736" xr:uid="{00000000-0005-0000-0000-0000EB060000}"/>
    <cellStyle name="Millares 2 3 4" xfId="1737" xr:uid="{00000000-0005-0000-0000-0000EC060000}"/>
    <cellStyle name="Millares 2 3 4 2" xfId="2834" xr:uid="{00000000-0005-0000-0000-0000ED060000}"/>
    <cellStyle name="Millares 2 3 5" xfId="1738" xr:uid="{00000000-0005-0000-0000-0000EE060000}"/>
    <cellStyle name="Millares 2 3 5 2" xfId="2835" xr:uid="{00000000-0005-0000-0000-0000EF060000}"/>
    <cellStyle name="Millares 2 3 6" xfId="1739" xr:uid="{00000000-0005-0000-0000-0000F0060000}"/>
    <cellStyle name="Millares 2 3 6 2" xfId="2836" xr:uid="{00000000-0005-0000-0000-0000F1060000}"/>
    <cellStyle name="Millares 2 4" xfId="1740" xr:uid="{00000000-0005-0000-0000-0000F2060000}"/>
    <cellStyle name="Millares 2 4 2" xfId="1741" xr:uid="{00000000-0005-0000-0000-0000F3060000}"/>
    <cellStyle name="Millares 2 4 2 2" xfId="1742" xr:uid="{00000000-0005-0000-0000-0000F4060000}"/>
    <cellStyle name="Millares 2 4 2 2 2" xfId="2837" xr:uid="{00000000-0005-0000-0000-0000F5060000}"/>
    <cellStyle name="Millares 2 4 2 3" xfId="1743" xr:uid="{00000000-0005-0000-0000-0000F6060000}"/>
    <cellStyle name="Millares 2 4 2 3 2" xfId="2838" xr:uid="{00000000-0005-0000-0000-0000F7060000}"/>
    <cellStyle name="Millares 2 4 2 4" xfId="1744" xr:uid="{00000000-0005-0000-0000-0000F8060000}"/>
    <cellStyle name="Millares 2 4 2 4 2" xfId="2839" xr:uid="{00000000-0005-0000-0000-0000F9060000}"/>
    <cellStyle name="Millares 2 4 2 5" xfId="1745" xr:uid="{00000000-0005-0000-0000-0000FA060000}"/>
    <cellStyle name="Millares 2 4 2 5 2" xfId="2840" xr:uid="{00000000-0005-0000-0000-0000FB060000}"/>
    <cellStyle name="Millares 2 4 3" xfId="1746" xr:uid="{00000000-0005-0000-0000-0000FC060000}"/>
    <cellStyle name="Millares 2 4 3 2" xfId="2841" xr:uid="{00000000-0005-0000-0000-0000FD060000}"/>
    <cellStyle name="Millares 2 4 4" xfId="1747" xr:uid="{00000000-0005-0000-0000-0000FE060000}"/>
    <cellStyle name="Millares 2 4 4 2" xfId="2842" xr:uid="{00000000-0005-0000-0000-0000FF060000}"/>
    <cellStyle name="Millares 2 4 5" xfId="1748" xr:uid="{00000000-0005-0000-0000-000000070000}"/>
    <cellStyle name="Millares 2 4 5 2" xfId="2843" xr:uid="{00000000-0005-0000-0000-000001070000}"/>
    <cellStyle name="Millares 2 4 6" xfId="1749" xr:uid="{00000000-0005-0000-0000-000002070000}"/>
    <cellStyle name="Millares 2 4 6 2" xfId="2844" xr:uid="{00000000-0005-0000-0000-000003070000}"/>
    <cellStyle name="Millares 2 5" xfId="1750" xr:uid="{00000000-0005-0000-0000-000004070000}"/>
    <cellStyle name="Millares 2 5 2" xfId="1751" xr:uid="{00000000-0005-0000-0000-000005070000}"/>
    <cellStyle name="Millares 2 5 2 2" xfId="1752" xr:uid="{00000000-0005-0000-0000-000006070000}"/>
    <cellStyle name="Millares 2 5 2 2 2" xfId="2846" xr:uid="{00000000-0005-0000-0000-000007070000}"/>
    <cellStyle name="Millares 2 5 2 3" xfId="1753" xr:uid="{00000000-0005-0000-0000-000008070000}"/>
    <cellStyle name="Millares 2 5 2 3 2" xfId="2847" xr:uid="{00000000-0005-0000-0000-000009070000}"/>
    <cellStyle name="Millares 2 5 2 4" xfId="1754" xr:uid="{00000000-0005-0000-0000-00000A070000}"/>
    <cellStyle name="Millares 2 5 2 4 2" xfId="2848" xr:uid="{00000000-0005-0000-0000-00000B070000}"/>
    <cellStyle name="Millares 2 5 2 5" xfId="1755" xr:uid="{00000000-0005-0000-0000-00000C070000}"/>
    <cellStyle name="Millares 2 5 2 5 2" xfId="2849" xr:uid="{00000000-0005-0000-0000-00000D070000}"/>
    <cellStyle name="Millares 2 5 2 6" xfId="2845" xr:uid="{00000000-0005-0000-0000-00000E070000}"/>
    <cellStyle name="Millares 2 5 3" xfId="1756" xr:uid="{00000000-0005-0000-0000-00000F070000}"/>
    <cellStyle name="Millares 2 5 3 2" xfId="2850" xr:uid="{00000000-0005-0000-0000-000010070000}"/>
    <cellStyle name="Millares 2 5 4" xfId="1757" xr:uid="{00000000-0005-0000-0000-000011070000}"/>
    <cellStyle name="Millares 2 5 4 2" xfId="2851" xr:uid="{00000000-0005-0000-0000-000012070000}"/>
    <cellStyle name="Millares 2 5 5" xfId="1758" xr:uid="{00000000-0005-0000-0000-000013070000}"/>
    <cellStyle name="Millares 2 5 5 2" xfId="2852" xr:uid="{00000000-0005-0000-0000-000014070000}"/>
    <cellStyle name="Millares 2 5 6" xfId="1759" xr:uid="{00000000-0005-0000-0000-000015070000}"/>
    <cellStyle name="Millares 2 5 6 2" xfId="2853" xr:uid="{00000000-0005-0000-0000-000016070000}"/>
    <cellStyle name="Millares 2 6" xfId="1760" xr:uid="{00000000-0005-0000-0000-000017070000}"/>
    <cellStyle name="Millares 2 6 2" xfId="1761" xr:uid="{00000000-0005-0000-0000-000018070000}"/>
    <cellStyle name="Millares 2 6 2 2" xfId="2854" xr:uid="{00000000-0005-0000-0000-000019070000}"/>
    <cellStyle name="Millares 2 6 3" xfId="1762" xr:uid="{00000000-0005-0000-0000-00001A070000}"/>
    <cellStyle name="Millares 2 6 3 2" xfId="2855" xr:uid="{00000000-0005-0000-0000-00001B070000}"/>
    <cellStyle name="Millares 2 6 4" xfId="1763" xr:uid="{00000000-0005-0000-0000-00001C070000}"/>
    <cellStyle name="Millares 2 6 4 2" xfId="2856" xr:uid="{00000000-0005-0000-0000-00001D070000}"/>
    <cellStyle name="Millares 2 6 5" xfId="1764" xr:uid="{00000000-0005-0000-0000-00001E070000}"/>
    <cellStyle name="Millares 2 6 5 2" xfId="2857" xr:uid="{00000000-0005-0000-0000-00001F070000}"/>
    <cellStyle name="Millares 2 7" xfId="1765" xr:uid="{00000000-0005-0000-0000-000020070000}"/>
    <cellStyle name="Millares 2 8" xfId="1766" xr:uid="{00000000-0005-0000-0000-000021070000}"/>
    <cellStyle name="Millares 2 8 2" xfId="1767" xr:uid="{00000000-0005-0000-0000-000022070000}"/>
    <cellStyle name="Millares 2 8 2 2" xfId="1768" xr:uid="{00000000-0005-0000-0000-000023070000}"/>
    <cellStyle name="Millares 2 8 2 2 2" xfId="2858" xr:uid="{00000000-0005-0000-0000-000024070000}"/>
    <cellStyle name="Millares 2 9" xfId="1769" xr:uid="{00000000-0005-0000-0000-000025070000}"/>
    <cellStyle name="Millares 20" xfId="1770" xr:uid="{00000000-0005-0000-0000-000026070000}"/>
    <cellStyle name="Millares 20 2" xfId="1771" xr:uid="{00000000-0005-0000-0000-000027070000}"/>
    <cellStyle name="Millares 21" xfId="1772" xr:uid="{00000000-0005-0000-0000-000028070000}"/>
    <cellStyle name="Millares 21 2" xfId="1773" xr:uid="{00000000-0005-0000-0000-000029070000}"/>
    <cellStyle name="Millares 21 2 2" xfId="2860" xr:uid="{00000000-0005-0000-0000-00002A070000}"/>
    <cellStyle name="Millares 21 3" xfId="2859" xr:uid="{00000000-0005-0000-0000-00002B070000}"/>
    <cellStyle name="Millares 22" xfId="1774" xr:uid="{00000000-0005-0000-0000-00002C070000}"/>
    <cellStyle name="Millares 23" xfId="1775" xr:uid="{00000000-0005-0000-0000-00002D070000}"/>
    <cellStyle name="Millares 23 2" xfId="2861" xr:uid="{00000000-0005-0000-0000-00002E070000}"/>
    <cellStyle name="Millares 24" xfId="1776" xr:uid="{00000000-0005-0000-0000-00002F070000}"/>
    <cellStyle name="Millares 24 2" xfId="1777" xr:uid="{00000000-0005-0000-0000-000030070000}"/>
    <cellStyle name="Millares 24 2 2" xfId="2863" xr:uid="{00000000-0005-0000-0000-000031070000}"/>
    <cellStyle name="Millares 24 3" xfId="1778" xr:uid="{00000000-0005-0000-0000-000032070000}"/>
    <cellStyle name="Millares 24 3 2" xfId="2864" xr:uid="{00000000-0005-0000-0000-000033070000}"/>
    <cellStyle name="Millares 24 4" xfId="2862" xr:uid="{00000000-0005-0000-0000-000034070000}"/>
    <cellStyle name="Millares 25" xfId="1779" xr:uid="{00000000-0005-0000-0000-000035070000}"/>
    <cellStyle name="Millares 25 2" xfId="2865" xr:uid="{00000000-0005-0000-0000-000036070000}"/>
    <cellStyle name="Millares 26" xfId="1780" xr:uid="{00000000-0005-0000-0000-000037070000}"/>
    <cellStyle name="Millares 26 2" xfId="2866" xr:uid="{00000000-0005-0000-0000-000038070000}"/>
    <cellStyle name="Millares 27" xfId="1781" xr:uid="{00000000-0005-0000-0000-000039070000}"/>
    <cellStyle name="Millares 27 2" xfId="2867" xr:uid="{00000000-0005-0000-0000-00003A070000}"/>
    <cellStyle name="Millares 28" xfId="1782" xr:uid="{00000000-0005-0000-0000-00003B070000}"/>
    <cellStyle name="Millares 28 2" xfId="2868" xr:uid="{00000000-0005-0000-0000-00003C070000}"/>
    <cellStyle name="Millares 29" xfId="1783" xr:uid="{00000000-0005-0000-0000-00003D070000}"/>
    <cellStyle name="Millares 29 2" xfId="2869" xr:uid="{00000000-0005-0000-0000-00003E070000}"/>
    <cellStyle name="Millares 3" xfId="1784" xr:uid="{00000000-0005-0000-0000-00003F070000}"/>
    <cellStyle name="Millares 3 10" xfId="1785" xr:uid="{00000000-0005-0000-0000-000040070000}"/>
    <cellStyle name="Millares 3 10 2" xfId="2871" xr:uid="{00000000-0005-0000-0000-000041070000}"/>
    <cellStyle name="Millares 3 11" xfId="1786" xr:uid="{00000000-0005-0000-0000-000042070000}"/>
    <cellStyle name="Millares 3 11 2" xfId="2872" xr:uid="{00000000-0005-0000-0000-000043070000}"/>
    <cellStyle name="Millares 3 12" xfId="1787" xr:uid="{00000000-0005-0000-0000-000044070000}"/>
    <cellStyle name="Millares 3 12 2" xfId="2873" xr:uid="{00000000-0005-0000-0000-000045070000}"/>
    <cellStyle name="Millares 3 13" xfId="2870" xr:uid="{00000000-0005-0000-0000-000046070000}"/>
    <cellStyle name="Millares 3 2" xfId="1788" xr:uid="{00000000-0005-0000-0000-000047070000}"/>
    <cellStyle name="Millares 3 2 2" xfId="1789" xr:uid="{00000000-0005-0000-0000-000048070000}"/>
    <cellStyle name="Millares 3 2 2 2" xfId="1790" xr:uid="{00000000-0005-0000-0000-000049070000}"/>
    <cellStyle name="Millares 3 2 2 2 2" xfId="2876" xr:uid="{00000000-0005-0000-0000-00004A070000}"/>
    <cellStyle name="Millares 3 2 2 3" xfId="1791" xr:uid="{00000000-0005-0000-0000-00004B070000}"/>
    <cellStyle name="Millares 3 2 2 3 2" xfId="2877" xr:uid="{00000000-0005-0000-0000-00004C070000}"/>
    <cellStyle name="Millares 3 2 2 4" xfId="1792" xr:uid="{00000000-0005-0000-0000-00004D070000}"/>
    <cellStyle name="Millares 3 2 2 4 2" xfId="2878" xr:uid="{00000000-0005-0000-0000-00004E070000}"/>
    <cellStyle name="Millares 3 2 2 5" xfId="1793" xr:uid="{00000000-0005-0000-0000-00004F070000}"/>
    <cellStyle name="Millares 3 2 2 5 2" xfId="2879" xr:uid="{00000000-0005-0000-0000-000050070000}"/>
    <cellStyle name="Millares 3 2 2 6" xfId="2875" xr:uid="{00000000-0005-0000-0000-000051070000}"/>
    <cellStyle name="Millares 3 2 3" xfId="1794" xr:uid="{00000000-0005-0000-0000-000052070000}"/>
    <cellStyle name="Millares 3 2 3 2" xfId="2880" xr:uid="{00000000-0005-0000-0000-000053070000}"/>
    <cellStyle name="Millares 3 2 4" xfId="1795" xr:uid="{00000000-0005-0000-0000-000054070000}"/>
    <cellStyle name="Millares 3 2 4 2" xfId="2881" xr:uid="{00000000-0005-0000-0000-000055070000}"/>
    <cellStyle name="Millares 3 2 5" xfId="1796" xr:uid="{00000000-0005-0000-0000-000056070000}"/>
    <cellStyle name="Millares 3 2 5 2" xfId="2882" xr:uid="{00000000-0005-0000-0000-000057070000}"/>
    <cellStyle name="Millares 3 2 6" xfId="1797" xr:uid="{00000000-0005-0000-0000-000058070000}"/>
    <cellStyle name="Millares 3 2 6 2" xfId="2883" xr:uid="{00000000-0005-0000-0000-000059070000}"/>
    <cellStyle name="Millares 3 2 7" xfId="2874" xr:uid="{00000000-0005-0000-0000-00005A070000}"/>
    <cellStyle name="Millares 3 3" xfId="1798" xr:uid="{00000000-0005-0000-0000-00005B070000}"/>
    <cellStyle name="Millares 3 3 2" xfId="1799" xr:uid="{00000000-0005-0000-0000-00005C070000}"/>
    <cellStyle name="Millares 3 3 2 2" xfId="1800" xr:uid="{00000000-0005-0000-0000-00005D070000}"/>
    <cellStyle name="Millares 3 3 2 2 2" xfId="2886" xr:uid="{00000000-0005-0000-0000-00005E070000}"/>
    <cellStyle name="Millares 3 3 2 3" xfId="1801" xr:uid="{00000000-0005-0000-0000-00005F070000}"/>
    <cellStyle name="Millares 3 3 2 3 2" xfId="2887" xr:uid="{00000000-0005-0000-0000-000060070000}"/>
    <cellStyle name="Millares 3 3 2 4" xfId="1802" xr:uid="{00000000-0005-0000-0000-000061070000}"/>
    <cellStyle name="Millares 3 3 2 4 2" xfId="2888" xr:uid="{00000000-0005-0000-0000-000062070000}"/>
    <cellStyle name="Millares 3 3 2 5" xfId="1803" xr:uid="{00000000-0005-0000-0000-000063070000}"/>
    <cellStyle name="Millares 3 3 2 5 2" xfId="2889" xr:uid="{00000000-0005-0000-0000-000064070000}"/>
    <cellStyle name="Millares 3 3 2 6" xfId="2885" xr:uid="{00000000-0005-0000-0000-000065070000}"/>
    <cellStyle name="Millares 3 3 3" xfId="1804" xr:uid="{00000000-0005-0000-0000-000066070000}"/>
    <cellStyle name="Millares 3 3 3 2" xfId="2890" xr:uid="{00000000-0005-0000-0000-000067070000}"/>
    <cellStyle name="Millares 3 3 4" xfId="1805" xr:uid="{00000000-0005-0000-0000-000068070000}"/>
    <cellStyle name="Millares 3 3 4 2" xfId="2891" xr:uid="{00000000-0005-0000-0000-000069070000}"/>
    <cellStyle name="Millares 3 3 5" xfId="1806" xr:uid="{00000000-0005-0000-0000-00006A070000}"/>
    <cellStyle name="Millares 3 3 5 2" xfId="2892" xr:uid="{00000000-0005-0000-0000-00006B070000}"/>
    <cellStyle name="Millares 3 3 6" xfId="1807" xr:uid="{00000000-0005-0000-0000-00006C070000}"/>
    <cellStyle name="Millares 3 3 6 2" xfId="2893" xr:uid="{00000000-0005-0000-0000-00006D070000}"/>
    <cellStyle name="Millares 3 3 7" xfId="2884" xr:uid="{00000000-0005-0000-0000-00006E070000}"/>
    <cellStyle name="Millares 3 4" xfId="1808" xr:uid="{00000000-0005-0000-0000-00006F070000}"/>
    <cellStyle name="Millares 3 4 2" xfId="1809" xr:uid="{00000000-0005-0000-0000-000070070000}"/>
    <cellStyle name="Millares 3 4 2 2" xfId="1810" xr:uid="{00000000-0005-0000-0000-000071070000}"/>
    <cellStyle name="Millares 3 4 2 2 2" xfId="2896" xr:uid="{00000000-0005-0000-0000-000072070000}"/>
    <cellStyle name="Millares 3 4 2 3" xfId="1811" xr:uid="{00000000-0005-0000-0000-000073070000}"/>
    <cellStyle name="Millares 3 4 2 3 2" xfId="2897" xr:uid="{00000000-0005-0000-0000-000074070000}"/>
    <cellStyle name="Millares 3 4 2 4" xfId="1812" xr:uid="{00000000-0005-0000-0000-000075070000}"/>
    <cellStyle name="Millares 3 4 2 4 2" xfId="2898" xr:uid="{00000000-0005-0000-0000-000076070000}"/>
    <cellStyle name="Millares 3 4 2 5" xfId="1813" xr:uid="{00000000-0005-0000-0000-000077070000}"/>
    <cellStyle name="Millares 3 4 2 5 2" xfId="2899" xr:uid="{00000000-0005-0000-0000-000078070000}"/>
    <cellStyle name="Millares 3 4 2 6" xfId="2895" xr:uid="{00000000-0005-0000-0000-000079070000}"/>
    <cellStyle name="Millares 3 4 3" xfId="1814" xr:uid="{00000000-0005-0000-0000-00007A070000}"/>
    <cellStyle name="Millares 3 4 3 2" xfId="2900" xr:uid="{00000000-0005-0000-0000-00007B070000}"/>
    <cellStyle name="Millares 3 4 4" xfId="1815" xr:uid="{00000000-0005-0000-0000-00007C070000}"/>
    <cellStyle name="Millares 3 4 4 2" xfId="2901" xr:uid="{00000000-0005-0000-0000-00007D070000}"/>
    <cellStyle name="Millares 3 4 5" xfId="1816" xr:uid="{00000000-0005-0000-0000-00007E070000}"/>
    <cellStyle name="Millares 3 4 5 2" xfId="2902" xr:uid="{00000000-0005-0000-0000-00007F070000}"/>
    <cellStyle name="Millares 3 4 6" xfId="1817" xr:uid="{00000000-0005-0000-0000-000080070000}"/>
    <cellStyle name="Millares 3 4 6 2" xfId="2903" xr:uid="{00000000-0005-0000-0000-000081070000}"/>
    <cellStyle name="Millares 3 4 7" xfId="2894" xr:uid="{00000000-0005-0000-0000-000082070000}"/>
    <cellStyle name="Millares 3 5" xfId="1818" xr:uid="{00000000-0005-0000-0000-000083070000}"/>
    <cellStyle name="Millares 3 5 2" xfId="1819" xr:uid="{00000000-0005-0000-0000-000084070000}"/>
    <cellStyle name="Millares 3 5 2 2" xfId="1820" xr:uid="{00000000-0005-0000-0000-000085070000}"/>
    <cellStyle name="Millares 3 5 2 2 2" xfId="2905" xr:uid="{00000000-0005-0000-0000-000086070000}"/>
    <cellStyle name="Millares 3 5 2 3" xfId="1821" xr:uid="{00000000-0005-0000-0000-000087070000}"/>
    <cellStyle name="Millares 3 5 2 3 2" xfId="2906" xr:uid="{00000000-0005-0000-0000-000088070000}"/>
    <cellStyle name="Millares 3 5 2 4" xfId="1822" xr:uid="{00000000-0005-0000-0000-000089070000}"/>
    <cellStyle name="Millares 3 5 2 4 2" xfId="2907" xr:uid="{00000000-0005-0000-0000-00008A070000}"/>
    <cellStyle name="Millares 3 5 2 5" xfId="1823" xr:uid="{00000000-0005-0000-0000-00008B070000}"/>
    <cellStyle name="Millares 3 5 2 5 2" xfId="2908" xr:uid="{00000000-0005-0000-0000-00008C070000}"/>
    <cellStyle name="Millares 3 5 2 6" xfId="2904" xr:uid="{00000000-0005-0000-0000-00008D070000}"/>
    <cellStyle name="Millares 3 5 3" xfId="1824" xr:uid="{00000000-0005-0000-0000-00008E070000}"/>
    <cellStyle name="Millares 3 5 3 2" xfId="2909" xr:uid="{00000000-0005-0000-0000-00008F070000}"/>
    <cellStyle name="Millares 3 5 4" xfId="1825" xr:uid="{00000000-0005-0000-0000-000090070000}"/>
    <cellStyle name="Millares 3 5 4 2" xfId="2910" xr:uid="{00000000-0005-0000-0000-000091070000}"/>
    <cellStyle name="Millares 3 5 5" xfId="1826" xr:uid="{00000000-0005-0000-0000-000092070000}"/>
    <cellStyle name="Millares 3 5 5 2" xfId="2911" xr:uid="{00000000-0005-0000-0000-000093070000}"/>
    <cellStyle name="Millares 3 5 6" xfId="1827" xr:uid="{00000000-0005-0000-0000-000094070000}"/>
    <cellStyle name="Millares 3 5 6 2" xfId="2912" xr:uid="{00000000-0005-0000-0000-000095070000}"/>
    <cellStyle name="Millares 3 6" xfId="1828" xr:uid="{00000000-0005-0000-0000-000096070000}"/>
    <cellStyle name="Millares 3 6 2" xfId="1829" xr:uid="{00000000-0005-0000-0000-000097070000}"/>
    <cellStyle name="Millares 3 6 2 2" xfId="2913" xr:uid="{00000000-0005-0000-0000-000098070000}"/>
    <cellStyle name="Millares 3 6 3" xfId="1830" xr:uid="{00000000-0005-0000-0000-000099070000}"/>
    <cellStyle name="Millares 3 6 3 2" xfId="2914" xr:uid="{00000000-0005-0000-0000-00009A070000}"/>
    <cellStyle name="Millares 3 6 4" xfId="1831" xr:uid="{00000000-0005-0000-0000-00009B070000}"/>
    <cellStyle name="Millares 3 6 4 2" xfId="2915" xr:uid="{00000000-0005-0000-0000-00009C070000}"/>
    <cellStyle name="Millares 3 6 5" xfId="1832" xr:uid="{00000000-0005-0000-0000-00009D070000}"/>
    <cellStyle name="Millares 3 6 5 2" xfId="2916" xr:uid="{00000000-0005-0000-0000-00009E070000}"/>
    <cellStyle name="Millares 3 7" xfId="1833" xr:uid="{00000000-0005-0000-0000-00009F070000}"/>
    <cellStyle name="Millares 3 7 2" xfId="2917" xr:uid="{00000000-0005-0000-0000-0000A0070000}"/>
    <cellStyle name="Millares 3 8" xfId="1834" xr:uid="{00000000-0005-0000-0000-0000A1070000}"/>
    <cellStyle name="Millares 3 8 2" xfId="2918" xr:uid="{00000000-0005-0000-0000-0000A2070000}"/>
    <cellStyle name="Millares 3 9" xfId="1835" xr:uid="{00000000-0005-0000-0000-0000A3070000}"/>
    <cellStyle name="Millares 3 9 2" xfId="2919" xr:uid="{00000000-0005-0000-0000-0000A4070000}"/>
    <cellStyle name="Millares 30" xfId="1836" xr:uid="{00000000-0005-0000-0000-0000A5070000}"/>
    <cellStyle name="Millares 30 2" xfId="2920" xr:uid="{00000000-0005-0000-0000-0000A6070000}"/>
    <cellStyle name="Millares 31" xfId="1837" xr:uid="{00000000-0005-0000-0000-0000A7070000}"/>
    <cellStyle name="Millares 31 2" xfId="2921" xr:uid="{00000000-0005-0000-0000-0000A8070000}"/>
    <cellStyle name="Millares 32" xfId="1838" xr:uid="{00000000-0005-0000-0000-0000A9070000}"/>
    <cellStyle name="Millares 32 2" xfId="1839" xr:uid="{00000000-0005-0000-0000-0000AA070000}"/>
    <cellStyle name="Millares 32 2 2" xfId="2923" xr:uid="{00000000-0005-0000-0000-0000AB070000}"/>
    <cellStyle name="Millares 32 3" xfId="2922" xr:uid="{00000000-0005-0000-0000-0000AC070000}"/>
    <cellStyle name="Millares 33" xfId="3038" xr:uid="{00000000-0005-0000-0000-0000AD070000}"/>
    <cellStyle name="Millares 4" xfId="1840" xr:uid="{00000000-0005-0000-0000-0000AE070000}"/>
    <cellStyle name="Millares 4 2" xfId="1841" xr:uid="{00000000-0005-0000-0000-0000AF070000}"/>
    <cellStyle name="Millares 4 2 2" xfId="2925" xr:uid="{00000000-0005-0000-0000-0000B0070000}"/>
    <cellStyle name="Millares 4 3" xfId="1842" xr:uid="{00000000-0005-0000-0000-0000B1070000}"/>
    <cellStyle name="Millares 4 4" xfId="1843" xr:uid="{00000000-0005-0000-0000-0000B2070000}"/>
    <cellStyle name="Millares 4 4 2" xfId="2926" xr:uid="{00000000-0005-0000-0000-0000B3070000}"/>
    <cellStyle name="Millares 4 5" xfId="1844" xr:uid="{00000000-0005-0000-0000-0000B4070000}"/>
    <cellStyle name="Millares 4 5 2" xfId="2927" xr:uid="{00000000-0005-0000-0000-0000B5070000}"/>
    <cellStyle name="Millares 4 6" xfId="1845" xr:uid="{00000000-0005-0000-0000-0000B6070000}"/>
    <cellStyle name="Millares 4 6 2" xfId="2928" xr:uid="{00000000-0005-0000-0000-0000B7070000}"/>
    <cellStyle name="Millares 4 7" xfId="1846" xr:uid="{00000000-0005-0000-0000-0000B8070000}"/>
    <cellStyle name="Millares 4 7 2" xfId="2929" xr:uid="{00000000-0005-0000-0000-0000B9070000}"/>
    <cellStyle name="Millares 4 8" xfId="2924" xr:uid="{00000000-0005-0000-0000-0000BA070000}"/>
    <cellStyle name="Millares 5" xfId="1847" xr:uid="{00000000-0005-0000-0000-0000BB070000}"/>
    <cellStyle name="Millares 5 10" xfId="2930" xr:uid="{00000000-0005-0000-0000-0000BC070000}"/>
    <cellStyle name="Millares 5 2" xfId="1848" xr:uid="{00000000-0005-0000-0000-0000BD070000}"/>
    <cellStyle name="Millares 5 2 2" xfId="1849" xr:uid="{00000000-0005-0000-0000-0000BE070000}"/>
    <cellStyle name="Millares 5 2 2 2" xfId="1850" xr:uid="{00000000-0005-0000-0000-0000BF070000}"/>
    <cellStyle name="Millares 5 2 2 2 2" xfId="2933" xr:uid="{00000000-0005-0000-0000-0000C0070000}"/>
    <cellStyle name="Millares 5 2 2 3" xfId="1851" xr:uid="{00000000-0005-0000-0000-0000C1070000}"/>
    <cellStyle name="Millares 5 2 2 3 2" xfId="2934" xr:uid="{00000000-0005-0000-0000-0000C2070000}"/>
    <cellStyle name="Millares 5 2 2 4" xfId="1852" xr:uid="{00000000-0005-0000-0000-0000C3070000}"/>
    <cellStyle name="Millares 5 2 2 4 2" xfId="2935" xr:uid="{00000000-0005-0000-0000-0000C4070000}"/>
    <cellStyle name="Millares 5 2 2 5" xfId="1853" xr:uid="{00000000-0005-0000-0000-0000C5070000}"/>
    <cellStyle name="Millares 5 2 2 5 2" xfId="2936" xr:uid="{00000000-0005-0000-0000-0000C6070000}"/>
    <cellStyle name="Millares 5 2 2 6" xfId="2932" xr:uid="{00000000-0005-0000-0000-0000C7070000}"/>
    <cellStyle name="Millares 5 2 3" xfId="1854" xr:uid="{00000000-0005-0000-0000-0000C8070000}"/>
    <cellStyle name="Millares 5 2 3 2" xfId="2937" xr:uid="{00000000-0005-0000-0000-0000C9070000}"/>
    <cellStyle name="Millares 5 2 4" xfId="1855" xr:uid="{00000000-0005-0000-0000-0000CA070000}"/>
    <cellStyle name="Millares 5 2 4 2" xfId="2938" xr:uid="{00000000-0005-0000-0000-0000CB070000}"/>
    <cellStyle name="Millares 5 2 5" xfId="1856" xr:uid="{00000000-0005-0000-0000-0000CC070000}"/>
    <cellStyle name="Millares 5 2 5 2" xfId="2939" xr:uid="{00000000-0005-0000-0000-0000CD070000}"/>
    <cellStyle name="Millares 5 2 6" xfId="1857" xr:uid="{00000000-0005-0000-0000-0000CE070000}"/>
    <cellStyle name="Millares 5 2 6 2" xfId="2940" xr:uid="{00000000-0005-0000-0000-0000CF070000}"/>
    <cellStyle name="Millares 5 2 7" xfId="2931" xr:uid="{00000000-0005-0000-0000-0000D0070000}"/>
    <cellStyle name="Millares 5 3" xfId="1858" xr:uid="{00000000-0005-0000-0000-0000D1070000}"/>
    <cellStyle name="Millares 5 3 2" xfId="1859" xr:uid="{00000000-0005-0000-0000-0000D2070000}"/>
    <cellStyle name="Millares 5 3 2 2" xfId="1860" xr:uid="{00000000-0005-0000-0000-0000D3070000}"/>
    <cellStyle name="Millares 5 3 2 2 2" xfId="2942" xr:uid="{00000000-0005-0000-0000-0000D4070000}"/>
    <cellStyle name="Millares 5 3 2 3" xfId="1861" xr:uid="{00000000-0005-0000-0000-0000D5070000}"/>
    <cellStyle name="Millares 5 3 2 3 2" xfId="2943" xr:uid="{00000000-0005-0000-0000-0000D6070000}"/>
    <cellStyle name="Millares 5 3 2 4" xfId="1862" xr:uid="{00000000-0005-0000-0000-0000D7070000}"/>
    <cellStyle name="Millares 5 3 2 4 2" xfId="2944" xr:uid="{00000000-0005-0000-0000-0000D8070000}"/>
    <cellStyle name="Millares 5 3 2 5" xfId="1863" xr:uid="{00000000-0005-0000-0000-0000D9070000}"/>
    <cellStyle name="Millares 5 3 2 5 2" xfId="2945" xr:uid="{00000000-0005-0000-0000-0000DA070000}"/>
    <cellStyle name="Millares 5 3 2 6" xfId="2941" xr:uid="{00000000-0005-0000-0000-0000DB070000}"/>
    <cellStyle name="Millares 5 3 3" xfId="1864" xr:uid="{00000000-0005-0000-0000-0000DC070000}"/>
    <cellStyle name="Millares 5 3 3 2" xfId="2946" xr:uid="{00000000-0005-0000-0000-0000DD070000}"/>
    <cellStyle name="Millares 5 3 4" xfId="1865" xr:uid="{00000000-0005-0000-0000-0000DE070000}"/>
    <cellStyle name="Millares 5 3 4 2" xfId="2947" xr:uid="{00000000-0005-0000-0000-0000DF070000}"/>
    <cellStyle name="Millares 5 3 5" xfId="1866" xr:uid="{00000000-0005-0000-0000-0000E0070000}"/>
    <cellStyle name="Millares 5 3 5 2" xfId="2948" xr:uid="{00000000-0005-0000-0000-0000E1070000}"/>
    <cellStyle name="Millares 5 3 6" xfId="1867" xr:uid="{00000000-0005-0000-0000-0000E2070000}"/>
    <cellStyle name="Millares 5 3 6 2" xfId="2949" xr:uid="{00000000-0005-0000-0000-0000E3070000}"/>
    <cellStyle name="Millares 5 4" xfId="1868" xr:uid="{00000000-0005-0000-0000-0000E4070000}"/>
    <cellStyle name="Millares 5 4 2" xfId="1869" xr:uid="{00000000-0005-0000-0000-0000E5070000}"/>
    <cellStyle name="Millares 5 4 2 2" xfId="1870" xr:uid="{00000000-0005-0000-0000-0000E6070000}"/>
    <cellStyle name="Millares 5 4 2 2 2" xfId="2952" xr:uid="{00000000-0005-0000-0000-0000E7070000}"/>
    <cellStyle name="Millares 5 4 2 3" xfId="1871" xr:uid="{00000000-0005-0000-0000-0000E8070000}"/>
    <cellStyle name="Millares 5 4 2 3 2" xfId="2953" xr:uid="{00000000-0005-0000-0000-0000E9070000}"/>
    <cellStyle name="Millares 5 4 2 4" xfId="1872" xr:uid="{00000000-0005-0000-0000-0000EA070000}"/>
    <cellStyle name="Millares 5 4 2 4 2" xfId="2954" xr:uid="{00000000-0005-0000-0000-0000EB070000}"/>
    <cellStyle name="Millares 5 4 2 5" xfId="1873" xr:uid="{00000000-0005-0000-0000-0000EC070000}"/>
    <cellStyle name="Millares 5 4 2 5 2" xfId="2955" xr:uid="{00000000-0005-0000-0000-0000ED070000}"/>
    <cellStyle name="Millares 5 4 2 6" xfId="2951" xr:uid="{00000000-0005-0000-0000-0000EE070000}"/>
    <cellStyle name="Millares 5 4 3" xfId="1874" xr:uid="{00000000-0005-0000-0000-0000EF070000}"/>
    <cellStyle name="Millares 5 4 3 2" xfId="2956" xr:uid="{00000000-0005-0000-0000-0000F0070000}"/>
    <cellStyle name="Millares 5 4 4" xfId="1875" xr:uid="{00000000-0005-0000-0000-0000F1070000}"/>
    <cellStyle name="Millares 5 4 4 2" xfId="2957" xr:uid="{00000000-0005-0000-0000-0000F2070000}"/>
    <cellStyle name="Millares 5 4 5" xfId="1876" xr:uid="{00000000-0005-0000-0000-0000F3070000}"/>
    <cellStyle name="Millares 5 4 5 2" xfId="2958" xr:uid="{00000000-0005-0000-0000-0000F4070000}"/>
    <cellStyle name="Millares 5 4 6" xfId="1877" xr:uid="{00000000-0005-0000-0000-0000F5070000}"/>
    <cellStyle name="Millares 5 4 6 2" xfId="2959" xr:uid="{00000000-0005-0000-0000-0000F6070000}"/>
    <cellStyle name="Millares 5 4 7" xfId="2950" xr:uid="{00000000-0005-0000-0000-0000F7070000}"/>
    <cellStyle name="Millares 5 5" xfId="1878" xr:uid="{00000000-0005-0000-0000-0000F8070000}"/>
    <cellStyle name="Millares 5 5 2" xfId="1879" xr:uid="{00000000-0005-0000-0000-0000F9070000}"/>
    <cellStyle name="Millares 5 5 2 2" xfId="1880" xr:uid="{00000000-0005-0000-0000-0000FA070000}"/>
    <cellStyle name="Millares 5 5 2 2 2" xfId="2962" xr:uid="{00000000-0005-0000-0000-0000FB070000}"/>
    <cellStyle name="Millares 5 5 2 3" xfId="1881" xr:uid="{00000000-0005-0000-0000-0000FC070000}"/>
    <cellStyle name="Millares 5 5 2 3 2" xfId="2963" xr:uid="{00000000-0005-0000-0000-0000FD070000}"/>
    <cellStyle name="Millares 5 5 2 4" xfId="1882" xr:uid="{00000000-0005-0000-0000-0000FE070000}"/>
    <cellStyle name="Millares 5 5 2 4 2" xfId="2964" xr:uid="{00000000-0005-0000-0000-0000FF070000}"/>
    <cellStyle name="Millares 5 5 2 5" xfId="1883" xr:uid="{00000000-0005-0000-0000-000000080000}"/>
    <cellStyle name="Millares 5 5 2 5 2" xfId="2965" xr:uid="{00000000-0005-0000-0000-000001080000}"/>
    <cellStyle name="Millares 5 5 2 6" xfId="2961" xr:uid="{00000000-0005-0000-0000-000002080000}"/>
    <cellStyle name="Millares 5 5 3" xfId="1884" xr:uid="{00000000-0005-0000-0000-000003080000}"/>
    <cellStyle name="Millares 5 5 3 2" xfId="2966" xr:uid="{00000000-0005-0000-0000-000004080000}"/>
    <cellStyle name="Millares 5 5 4" xfId="1885" xr:uid="{00000000-0005-0000-0000-000005080000}"/>
    <cellStyle name="Millares 5 5 4 2" xfId="2967" xr:uid="{00000000-0005-0000-0000-000006080000}"/>
    <cellStyle name="Millares 5 5 5" xfId="1886" xr:uid="{00000000-0005-0000-0000-000007080000}"/>
    <cellStyle name="Millares 5 5 5 2" xfId="2968" xr:uid="{00000000-0005-0000-0000-000008080000}"/>
    <cellStyle name="Millares 5 5 6" xfId="1887" xr:uid="{00000000-0005-0000-0000-000009080000}"/>
    <cellStyle name="Millares 5 5 6 2" xfId="2969" xr:uid="{00000000-0005-0000-0000-00000A080000}"/>
    <cellStyle name="Millares 5 5 7" xfId="2960" xr:uid="{00000000-0005-0000-0000-00000B080000}"/>
    <cellStyle name="Millares 5 6" xfId="1888" xr:uid="{00000000-0005-0000-0000-00000C080000}"/>
    <cellStyle name="Millares 5 6 2" xfId="2970" xr:uid="{00000000-0005-0000-0000-00000D080000}"/>
    <cellStyle name="Millares 5 7" xfId="1889" xr:uid="{00000000-0005-0000-0000-00000E080000}"/>
    <cellStyle name="Millares 5 7 2" xfId="2971" xr:uid="{00000000-0005-0000-0000-00000F080000}"/>
    <cellStyle name="Millares 5 8" xfId="1890" xr:uid="{00000000-0005-0000-0000-000010080000}"/>
    <cellStyle name="Millares 5 8 2" xfId="2972" xr:uid="{00000000-0005-0000-0000-000011080000}"/>
    <cellStyle name="Millares 5 9" xfId="1891" xr:uid="{00000000-0005-0000-0000-000012080000}"/>
    <cellStyle name="Millares 5 9 2" xfId="2973" xr:uid="{00000000-0005-0000-0000-000013080000}"/>
    <cellStyle name="Millares 6" xfId="1892" xr:uid="{00000000-0005-0000-0000-000014080000}"/>
    <cellStyle name="Millares 6 2" xfId="1893" xr:uid="{00000000-0005-0000-0000-000015080000}"/>
    <cellStyle name="Millares 6 2 2" xfId="1894" xr:uid="{00000000-0005-0000-0000-000016080000}"/>
    <cellStyle name="Millares 6 2 2 2" xfId="1895" xr:uid="{00000000-0005-0000-0000-000017080000}"/>
    <cellStyle name="Millares 6 2 2 2 2" xfId="2975" xr:uid="{00000000-0005-0000-0000-000018080000}"/>
    <cellStyle name="Millares 6 2 2 3" xfId="1896" xr:uid="{00000000-0005-0000-0000-000019080000}"/>
    <cellStyle name="Millares 6 2 2 3 2" xfId="2976" xr:uid="{00000000-0005-0000-0000-00001A080000}"/>
    <cellStyle name="Millares 6 2 2 4" xfId="1897" xr:uid="{00000000-0005-0000-0000-00001B080000}"/>
    <cellStyle name="Millares 6 2 2 4 2" xfId="2977" xr:uid="{00000000-0005-0000-0000-00001C080000}"/>
    <cellStyle name="Millares 6 2 2 5" xfId="1898" xr:uid="{00000000-0005-0000-0000-00001D080000}"/>
    <cellStyle name="Millares 6 2 2 5 2" xfId="2978" xr:uid="{00000000-0005-0000-0000-00001E080000}"/>
    <cellStyle name="Millares 6 2 2 6" xfId="2974" xr:uid="{00000000-0005-0000-0000-00001F080000}"/>
    <cellStyle name="Millares 6 2 3" xfId="1899" xr:uid="{00000000-0005-0000-0000-000020080000}"/>
    <cellStyle name="Millares 6 2 3 2" xfId="2979" xr:uid="{00000000-0005-0000-0000-000021080000}"/>
    <cellStyle name="Millares 6 2 4" xfId="1900" xr:uid="{00000000-0005-0000-0000-000022080000}"/>
    <cellStyle name="Millares 6 2 4 2" xfId="2980" xr:uid="{00000000-0005-0000-0000-000023080000}"/>
    <cellStyle name="Millares 6 2 5" xfId="1901" xr:uid="{00000000-0005-0000-0000-000024080000}"/>
    <cellStyle name="Millares 6 2 5 2" xfId="2981" xr:uid="{00000000-0005-0000-0000-000025080000}"/>
    <cellStyle name="Millares 6 2 6" xfId="1902" xr:uid="{00000000-0005-0000-0000-000026080000}"/>
    <cellStyle name="Millares 6 2 6 2" xfId="2982" xr:uid="{00000000-0005-0000-0000-000027080000}"/>
    <cellStyle name="Millares 6 3" xfId="1903" xr:uid="{00000000-0005-0000-0000-000028080000}"/>
    <cellStyle name="Millares 6 3 2" xfId="1904" xr:uid="{00000000-0005-0000-0000-000029080000}"/>
    <cellStyle name="Millares 6 3 2 2" xfId="1905" xr:uid="{00000000-0005-0000-0000-00002A080000}"/>
    <cellStyle name="Millares 6 3 2 2 2" xfId="2984" xr:uid="{00000000-0005-0000-0000-00002B080000}"/>
    <cellStyle name="Millares 6 3 2 3" xfId="1906" xr:uid="{00000000-0005-0000-0000-00002C080000}"/>
    <cellStyle name="Millares 6 3 2 3 2" xfId="2985" xr:uid="{00000000-0005-0000-0000-00002D080000}"/>
    <cellStyle name="Millares 6 3 2 4" xfId="1907" xr:uid="{00000000-0005-0000-0000-00002E080000}"/>
    <cellStyle name="Millares 6 3 2 4 2" xfId="2986" xr:uid="{00000000-0005-0000-0000-00002F080000}"/>
    <cellStyle name="Millares 6 3 2 5" xfId="1908" xr:uid="{00000000-0005-0000-0000-000030080000}"/>
    <cellStyle name="Millares 6 3 2 5 2" xfId="2987" xr:uid="{00000000-0005-0000-0000-000031080000}"/>
    <cellStyle name="Millares 6 3 2 6" xfId="2983" xr:uid="{00000000-0005-0000-0000-000032080000}"/>
    <cellStyle name="Millares 6 3 3" xfId="1909" xr:uid="{00000000-0005-0000-0000-000033080000}"/>
    <cellStyle name="Millares 6 3 3 2" xfId="2988" xr:uid="{00000000-0005-0000-0000-000034080000}"/>
    <cellStyle name="Millares 6 3 4" xfId="1910" xr:uid="{00000000-0005-0000-0000-000035080000}"/>
    <cellStyle name="Millares 6 3 4 2" xfId="2989" xr:uid="{00000000-0005-0000-0000-000036080000}"/>
    <cellStyle name="Millares 6 3 5" xfId="1911" xr:uid="{00000000-0005-0000-0000-000037080000}"/>
    <cellStyle name="Millares 6 3 5 2" xfId="2990" xr:uid="{00000000-0005-0000-0000-000038080000}"/>
    <cellStyle name="Millares 6 3 6" xfId="1912" xr:uid="{00000000-0005-0000-0000-000039080000}"/>
    <cellStyle name="Millares 6 3 6 2" xfId="2991" xr:uid="{00000000-0005-0000-0000-00003A080000}"/>
    <cellStyle name="Millares 6 4" xfId="1913" xr:uid="{00000000-0005-0000-0000-00003B080000}"/>
    <cellStyle name="Millares 6 4 2" xfId="1914" xr:uid="{00000000-0005-0000-0000-00003C080000}"/>
    <cellStyle name="Millares 6 4 2 2" xfId="1915" xr:uid="{00000000-0005-0000-0000-00003D080000}"/>
    <cellStyle name="Millares 6 4 2 2 2" xfId="2993" xr:uid="{00000000-0005-0000-0000-00003E080000}"/>
    <cellStyle name="Millares 6 4 2 3" xfId="1916" xr:uid="{00000000-0005-0000-0000-00003F080000}"/>
    <cellStyle name="Millares 6 4 2 3 2" xfId="2994" xr:uid="{00000000-0005-0000-0000-000040080000}"/>
    <cellStyle name="Millares 6 4 2 4" xfId="1917" xr:uid="{00000000-0005-0000-0000-000041080000}"/>
    <cellStyle name="Millares 6 4 2 4 2" xfId="2995" xr:uid="{00000000-0005-0000-0000-000042080000}"/>
    <cellStyle name="Millares 6 4 2 5" xfId="1918" xr:uid="{00000000-0005-0000-0000-000043080000}"/>
    <cellStyle name="Millares 6 4 2 5 2" xfId="2996" xr:uid="{00000000-0005-0000-0000-000044080000}"/>
    <cellStyle name="Millares 6 4 2 6" xfId="2992" xr:uid="{00000000-0005-0000-0000-000045080000}"/>
    <cellStyle name="Millares 6 4 3" xfId="1919" xr:uid="{00000000-0005-0000-0000-000046080000}"/>
    <cellStyle name="Millares 6 4 3 2" xfId="2997" xr:uid="{00000000-0005-0000-0000-000047080000}"/>
    <cellStyle name="Millares 6 4 4" xfId="1920" xr:uid="{00000000-0005-0000-0000-000048080000}"/>
    <cellStyle name="Millares 6 4 4 2" xfId="2998" xr:uid="{00000000-0005-0000-0000-000049080000}"/>
    <cellStyle name="Millares 6 4 5" xfId="1921" xr:uid="{00000000-0005-0000-0000-00004A080000}"/>
    <cellStyle name="Millares 6 4 5 2" xfId="2999" xr:uid="{00000000-0005-0000-0000-00004B080000}"/>
    <cellStyle name="Millares 6 4 6" xfId="1922" xr:uid="{00000000-0005-0000-0000-00004C080000}"/>
    <cellStyle name="Millares 6 4 6 2" xfId="3000" xr:uid="{00000000-0005-0000-0000-00004D080000}"/>
    <cellStyle name="Millares 6 5" xfId="1923" xr:uid="{00000000-0005-0000-0000-00004E080000}"/>
    <cellStyle name="Millares 6 5 2" xfId="1924" xr:uid="{00000000-0005-0000-0000-00004F080000}"/>
    <cellStyle name="Millares 6 5 2 2" xfId="1925" xr:uid="{00000000-0005-0000-0000-000050080000}"/>
    <cellStyle name="Millares 6 5 2 2 2" xfId="3003" xr:uid="{00000000-0005-0000-0000-000051080000}"/>
    <cellStyle name="Millares 6 5 2 3" xfId="1926" xr:uid="{00000000-0005-0000-0000-000052080000}"/>
    <cellStyle name="Millares 6 5 2 3 2" xfId="3004" xr:uid="{00000000-0005-0000-0000-000053080000}"/>
    <cellStyle name="Millares 6 5 2 4" xfId="1927" xr:uid="{00000000-0005-0000-0000-000054080000}"/>
    <cellStyle name="Millares 6 5 2 4 2" xfId="3005" xr:uid="{00000000-0005-0000-0000-000055080000}"/>
    <cellStyle name="Millares 6 5 2 5" xfId="1928" xr:uid="{00000000-0005-0000-0000-000056080000}"/>
    <cellStyle name="Millares 6 5 2 5 2" xfId="3006" xr:uid="{00000000-0005-0000-0000-000057080000}"/>
    <cellStyle name="Millares 6 5 2 6" xfId="3002" xr:uid="{00000000-0005-0000-0000-000058080000}"/>
    <cellStyle name="Millares 6 5 3" xfId="1929" xr:uid="{00000000-0005-0000-0000-000059080000}"/>
    <cellStyle name="Millares 6 5 3 2" xfId="3007" xr:uid="{00000000-0005-0000-0000-00005A080000}"/>
    <cellStyle name="Millares 6 5 4" xfId="1930" xr:uid="{00000000-0005-0000-0000-00005B080000}"/>
    <cellStyle name="Millares 6 5 4 2" xfId="3008" xr:uid="{00000000-0005-0000-0000-00005C080000}"/>
    <cellStyle name="Millares 6 5 5" xfId="1931" xr:uid="{00000000-0005-0000-0000-00005D080000}"/>
    <cellStyle name="Millares 6 5 5 2" xfId="3009" xr:uid="{00000000-0005-0000-0000-00005E080000}"/>
    <cellStyle name="Millares 6 5 6" xfId="1932" xr:uid="{00000000-0005-0000-0000-00005F080000}"/>
    <cellStyle name="Millares 6 5 6 2" xfId="3010" xr:uid="{00000000-0005-0000-0000-000060080000}"/>
    <cellStyle name="Millares 6 5 7" xfId="3001" xr:uid="{00000000-0005-0000-0000-000061080000}"/>
    <cellStyle name="Millares 6 6" xfId="1933" xr:uid="{00000000-0005-0000-0000-000062080000}"/>
    <cellStyle name="Millares 6 7" xfId="1934" xr:uid="{00000000-0005-0000-0000-000063080000}"/>
    <cellStyle name="Millares 6 8" xfId="1935" xr:uid="{00000000-0005-0000-0000-000064080000}"/>
    <cellStyle name="Millares 6 9" xfId="1936" xr:uid="{00000000-0005-0000-0000-000065080000}"/>
    <cellStyle name="Millares 7" xfId="1937" xr:uid="{00000000-0005-0000-0000-000066080000}"/>
    <cellStyle name="Millares 7 2" xfId="1938" xr:uid="{00000000-0005-0000-0000-000067080000}"/>
    <cellStyle name="Millares 7 2 2" xfId="1939" xr:uid="{00000000-0005-0000-0000-000068080000}"/>
    <cellStyle name="Millares 7 2 2 2" xfId="3011" xr:uid="{00000000-0005-0000-0000-000069080000}"/>
    <cellStyle name="Millares 7 2 3" xfId="1940" xr:uid="{00000000-0005-0000-0000-00006A080000}"/>
    <cellStyle name="Millares 7 2 3 2" xfId="3012" xr:uid="{00000000-0005-0000-0000-00006B080000}"/>
    <cellStyle name="Millares 7 2 4" xfId="1941" xr:uid="{00000000-0005-0000-0000-00006C080000}"/>
    <cellStyle name="Millares 7 2 4 2" xfId="3013" xr:uid="{00000000-0005-0000-0000-00006D080000}"/>
    <cellStyle name="Millares 7 2 5" xfId="1942" xr:uid="{00000000-0005-0000-0000-00006E080000}"/>
    <cellStyle name="Millares 7 2 5 2" xfId="3014" xr:uid="{00000000-0005-0000-0000-00006F080000}"/>
    <cellStyle name="Millares 7 3" xfId="1943" xr:uid="{00000000-0005-0000-0000-000070080000}"/>
    <cellStyle name="Millares 7 3 2" xfId="3015" xr:uid="{00000000-0005-0000-0000-000071080000}"/>
    <cellStyle name="Millares 7 4" xfId="1944" xr:uid="{00000000-0005-0000-0000-000072080000}"/>
    <cellStyle name="Millares 7 4 2" xfId="3016" xr:uid="{00000000-0005-0000-0000-000073080000}"/>
    <cellStyle name="Millares 7 5" xfId="1945" xr:uid="{00000000-0005-0000-0000-000074080000}"/>
    <cellStyle name="Millares 7 5 2" xfId="3017" xr:uid="{00000000-0005-0000-0000-000075080000}"/>
    <cellStyle name="Millares 7 6" xfId="1946" xr:uid="{00000000-0005-0000-0000-000076080000}"/>
    <cellStyle name="Millares 7 6 2" xfId="3018" xr:uid="{00000000-0005-0000-0000-000077080000}"/>
    <cellStyle name="Millares 8" xfId="1947" xr:uid="{00000000-0005-0000-0000-000078080000}"/>
    <cellStyle name="Millares 8 2" xfId="1948" xr:uid="{00000000-0005-0000-0000-000079080000}"/>
    <cellStyle name="Millares 8 2 2" xfId="1949" xr:uid="{00000000-0005-0000-0000-00007A080000}"/>
    <cellStyle name="Millares 8 2 2 2" xfId="3019" xr:uid="{00000000-0005-0000-0000-00007B080000}"/>
    <cellStyle name="Millares 8 2 3" xfId="1950" xr:uid="{00000000-0005-0000-0000-00007C080000}"/>
    <cellStyle name="Millares 8 2 3 2" xfId="3020" xr:uid="{00000000-0005-0000-0000-00007D080000}"/>
    <cellStyle name="Millares 8 2 4" xfId="1951" xr:uid="{00000000-0005-0000-0000-00007E080000}"/>
    <cellStyle name="Millares 8 2 4 2" xfId="3021" xr:uid="{00000000-0005-0000-0000-00007F080000}"/>
    <cellStyle name="Millares 8 2 5" xfId="1952" xr:uid="{00000000-0005-0000-0000-000080080000}"/>
    <cellStyle name="Millares 8 2 5 2" xfId="3022" xr:uid="{00000000-0005-0000-0000-000081080000}"/>
    <cellStyle name="Millares 8 3" xfId="1953" xr:uid="{00000000-0005-0000-0000-000082080000}"/>
    <cellStyle name="Millares 8 3 2" xfId="3023" xr:uid="{00000000-0005-0000-0000-000083080000}"/>
    <cellStyle name="Millares 8 4" xfId="1954" xr:uid="{00000000-0005-0000-0000-000084080000}"/>
    <cellStyle name="Millares 8 4 2" xfId="3024" xr:uid="{00000000-0005-0000-0000-000085080000}"/>
    <cellStyle name="Millares 8 5" xfId="1955" xr:uid="{00000000-0005-0000-0000-000086080000}"/>
    <cellStyle name="Millares 8 5 2" xfId="3025" xr:uid="{00000000-0005-0000-0000-000087080000}"/>
    <cellStyle name="Millares 8 6" xfId="1956" xr:uid="{00000000-0005-0000-0000-000088080000}"/>
    <cellStyle name="Millares 8 6 2" xfId="3026" xr:uid="{00000000-0005-0000-0000-000089080000}"/>
    <cellStyle name="Millares 8 7" xfId="1957" xr:uid="{00000000-0005-0000-0000-00008A080000}"/>
    <cellStyle name="Millares 8 7 2" xfId="3027" xr:uid="{00000000-0005-0000-0000-00008B080000}"/>
    <cellStyle name="Millares 9" xfId="1958" xr:uid="{00000000-0005-0000-0000-00008C080000}"/>
    <cellStyle name="Millares 9 2" xfId="1959" xr:uid="{00000000-0005-0000-0000-00008D080000}"/>
    <cellStyle name="Millares 9 2 2" xfId="1960" xr:uid="{00000000-0005-0000-0000-00008E080000}"/>
    <cellStyle name="Millares 9 2 2 2" xfId="3029" xr:uid="{00000000-0005-0000-0000-00008F080000}"/>
    <cellStyle name="Millares 9 2 3" xfId="1961" xr:uid="{00000000-0005-0000-0000-000090080000}"/>
    <cellStyle name="Millares 9 2 3 2" xfId="3030" xr:uid="{00000000-0005-0000-0000-000091080000}"/>
    <cellStyle name="Millares 9 2 4" xfId="1962" xr:uid="{00000000-0005-0000-0000-000092080000}"/>
    <cellStyle name="Millares 9 2 4 2" xfId="3031" xr:uid="{00000000-0005-0000-0000-000093080000}"/>
    <cellStyle name="Millares 9 2 5" xfId="1963" xr:uid="{00000000-0005-0000-0000-000094080000}"/>
    <cellStyle name="Millares 9 2 5 2" xfId="3032" xr:uid="{00000000-0005-0000-0000-000095080000}"/>
    <cellStyle name="Millares 9 2 6" xfId="3028" xr:uid="{00000000-0005-0000-0000-000096080000}"/>
    <cellStyle name="Millares 9 3" xfId="1964" xr:uid="{00000000-0005-0000-0000-000097080000}"/>
    <cellStyle name="Millares 9 3 2" xfId="3033" xr:uid="{00000000-0005-0000-0000-000098080000}"/>
    <cellStyle name="Millares 9 4" xfId="1965" xr:uid="{00000000-0005-0000-0000-000099080000}"/>
    <cellStyle name="Millares 9 4 2" xfId="3034" xr:uid="{00000000-0005-0000-0000-00009A080000}"/>
    <cellStyle name="Millares 9 5" xfId="1966" xr:uid="{00000000-0005-0000-0000-00009B080000}"/>
    <cellStyle name="Millares 9 5 2" xfId="3035" xr:uid="{00000000-0005-0000-0000-00009C080000}"/>
    <cellStyle name="Millares 9 6" xfId="1967" xr:uid="{00000000-0005-0000-0000-00009D080000}"/>
    <cellStyle name="Millares 9 6 2" xfId="3036" xr:uid="{00000000-0005-0000-0000-00009E080000}"/>
    <cellStyle name="Moneda 2" xfId="3" xr:uid="{00000000-0005-0000-0000-00009F080000}"/>
    <cellStyle name="Moneda 2 2" xfId="1968" xr:uid="{00000000-0005-0000-0000-0000A0080000}"/>
    <cellStyle name="Moneda 2 3" xfId="1969" xr:uid="{00000000-0005-0000-0000-0000A1080000}"/>
    <cellStyle name="Moneda 2 4" xfId="1970" xr:uid="{00000000-0005-0000-0000-0000A2080000}"/>
    <cellStyle name="Moneda 2 5" xfId="1971" xr:uid="{00000000-0005-0000-0000-0000A3080000}"/>
    <cellStyle name="Moneda 3" xfId="1972" xr:uid="{00000000-0005-0000-0000-0000A4080000}"/>
    <cellStyle name="Moneda 3 2" xfId="1973" xr:uid="{00000000-0005-0000-0000-0000A5080000}"/>
    <cellStyle name="Moneda 3 3" xfId="1974" xr:uid="{00000000-0005-0000-0000-0000A6080000}"/>
    <cellStyle name="Moneda 4" xfId="1975" xr:uid="{00000000-0005-0000-0000-0000A7080000}"/>
    <cellStyle name="Moneda 4 2" xfId="1976" xr:uid="{00000000-0005-0000-0000-0000A8080000}"/>
    <cellStyle name="Moneda 4 3" xfId="3037" xr:uid="{00000000-0005-0000-0000-0000A9080000}"/>
    <cellStyle name="Moneda 5" xfId="1977" xr:uid="{00000000-0005-0000-0000-0000AA080000}"/>
    <cellStyle name="Moneda 6" xfId="1978" xr:uid="{00000000-0005-0000-0000-0000AB080000}"/>
    <cellStyle name="Neutral 2" xfId="1979" xr:uid="{00000000-0005-0000-0000-0000AC080000}"/>
    <cellStyle name="Neutral 3" xfId="1980" xr:uid="{00000000-0005-0000-0000-0000AD080000}"/>
    <cellStyle name="Neutral 4" xfId="1981" xr:uid="{00000000-0005-0000-0000-0000AE080000}"/>
    <cellStyle name="Neutral 5" xfId="1982" xr:uid="{00000000-0005-0000-0000-0000AF080000}"/>
    <cellStyle name="Neutral 6" xfId="1983" xr:uid="{00000000-0005-0000-0000-0000B0080000}"/>
    <cellStyle name="Normal" xfId="0" builtinId="0"/>
    <cellStyle name="Normal 10" xfId="1984" xr:uid="{00000000-0005-0000-0000-0000B2080000}"/>
    <cellStyle name="Normal 10 2" xfId="1985" xr:uid="{00000000-0005-0000-0000-0000B3080000}"/>
    <cellStyle name="Normal 10 2 2" xfId="1986" xr:uid="{00000000-0005-0000-0000-0000B4080000}"/>
    <cellStyle name="Normal 10 2 3" xfId="1987" xr:uid="{00000000-0005-0000-0000-0000B5080000}"/>
    <cellStyle name="Normal 10 2 4" xfId="1988" xr:uid="{00000000-0005-0000-0000-0000B6080000}"/>
    <cellStyle name="Normal 10 2 5" xfId="1989" xr:uid="{00000000-0005-0000-0000-0000B7080000}"/>
    <cellStyle name="Normal 10 3" xfId="1990" xr:uid="{00000000-0005-0000-0000-0000B8080000}"/>
    <cellStyle name="Normal 10 4" xfId="1991" xr:uid="{00000000-0005-0000-0000-0000B9080000}"/>
    <cellStyle name="Normal 10 5" xfId="1992" xr:uid="{00000000-0005-0000-0000-0000BA080000}"/>
    <cellStyle name="Normal 10 6" xfId="1993" xr:uid="{00000000-0005-0000-0000-0000BB080000}"/>
    <cellStyle name="Normal 11" xfId="1994" xr:uid="{00000000-0005-0000-0000-0000BC080000}"/>
    <cellStyle name="Normal 12" xfId="1995" xr:uid="{00000000-0005-0000-0000-0000BD080000}"/>
    <cellStyle name="Normal 12 2" xfId="1996" xr:uid="{00000000-0005-0000-0000-0000BE080000}"/>
    <cellStyle name="Normal 12 3" xfId="1997" xr:uid="{00000000-0005-0000-0000-0000BF080000}"/>
    <cellStyle name="Normal 12 4" xfId="1998" xr:uid="{00000000-0005-0000-0000-0000C0080000}"/>
    <cellStyle name="Normal 12 5" xfId="1999" xr:uid="{00000000-0005-0000-0000-0000C1080000}"/>
    <cellStyle name="Normal 13" xfId="2000" xr:uid="{00000000-0005-0000-0000-0000C2080000}"/>
    <cellStyle name="Normal 13 2" xfId="2001" xr:uid="{00000000-0005-0000-0000-0000C3080000}"/>
    <cellStyle name="Normal 13 3" xfId="2002" xr:uid="{00000000-0005-0000-0000-0000C4080000}"/>
    <cellStyle name="Normal 13 4" xfId="2003" xr:uid="{00000000-0005-0000-0000-0000C5080000}"/>
    <cellStyle name="Normal 13 5" xfId="2004" xr:uid="{00000000-0005-0000-0000-0000C6080000}"/>
    <cellStyle name="Normal 14" xfId="2005" xr:uid="{00000000-0005-0000-0000-0000C7080000}"/>
    <cellStyle name="Normal 14 2" xfId="2006" xr:uid="{00000000-0005-0000-0000-0000C8080000}"/>
    <cellStyle name="Normal 14 3" xfId="2007" xr:uid="{00000000-0005-0000-0000-0000C9080000}"/>
    <cellStyle name="Normal 14 4" xfId="2008" xr:uid="{00000000-0005-0000-0000-0000CA080000}"/>
    <cellStyle name="Normal 14 5" xfId="2009" xr:uid="{00000000-0005-0000-0000-0000CB080000}"/>
    <cellStyle name="Normal 15" xfId="2010" xr:uid="{00000000-0005-0000-0000-0000CC080000}"/>
    <cellStyle name="Normal 15 2" xfId="2011" xr:uid="{00000000-0005-0000-0000-0000CD080000}"/>
    <cellStyle name="Normal 15 3" xfId="2012" xr:uid="{00000000-0005-0000-0000-0000CE080000}"/>
    <cellStyle name="Normal 15 4" xfId="2013" xr:uid="{00000000-0005-0000-0000-0000CF080000}"/>
    <cellStyle name="Normal 15 5" xfId="2014" xr:uid="{00000000-0005-0000-0000-0000D0080000}"/>
    <cellStyle name="Normal 16" xfId="2015" xr:uid="{00000000-0005-0000-0000-0000D1080000}"/>
    <cellStyle name="Normal 17" xfId="2016" xr:uid="{00000000-0005-0000-0000-0000D2080000}"/>
    <cellStyle name="Normal 18" xfId="2017" xr:uid="{00000000-0005-0000-0000-0000D3080000}"/>
    <cellStyle name="Normal 19" xfId="2018" xr:uid="{00000000-0005-0000-0000-0000D4080000}"/>
    <cellStyle name="Normal 19 2" xfId="2019" xr:uid="{00000000-0005-0000-0000-0000D5080000}"/>
    <cellStyle name="Normal 2" xfId="2020" xr:uid="{00000000-0005-0000-0000-0000D6080000}"/>
    <cellStyle name="Normal 2 10" xfId="2021" xr:uid="{00000000-0005-0000-0000-0000D7080000}"/>
    <cellStyle name="Normal 2 11" xfId="2022" xr:uid="{00000000-0005-0000-0000-0000D8080000}"/>
    <cellStyle name="Normal 2 12" xfId="2023" xr:uid="{00000000-0005-0000-0000-0000D9080000}"/>
    <cellStyle name="Normal 2 12 2" xfId="2024" xr:uid="{00000000-0005-0000-0000-0000DA080000}"/>
    <cellStyle name="Normal 2 2" xfId="2025" xr:uid="{00000000-0005-0000-0000-0000DB080000}"/>
    <cellStyle name="Normal 2 2 2" xfId="2026" xr:uid="{00000000-0005-0000-0000-0000DC080000}"/>
    <cellStyle name="Normal 2 2 2 2" xfId="2027" xr:uid="{00000000-0005-0000-0000-0000DD080000}"/>
    <cellStyle name="Normal 2 2 2 2 2" xfId="2028" xr:uid="{00000000-0005-0000-0000-0000DE080000}"/>
    <cellStyle name="Normal 2 2 2 3" xfId="2029" xr:uid="{00000000-0005-0000-0000-0000DF080000}"/>
    <cellStyle name="Normal 2 2 2 4" xfId="2030" xr:uid="{00000000-0005-0000-0000-0000E0080000}"/>
    <cellStyle name="Normal 2 2 2 5" xfId="2031" xr:uid="{00000000-0005-0000-0000-0000E1080000}"/>
    <cellStyle name="Normal 2 2 3" xfId="2032" xr:uid="{00000000-0005-0000-0000-0000E2080000}"/>
    <cellStyle name="Normal 2 2 3 2" xfId="2033" xr:uid="{00000000-0005-0000-0000-0000E3080000}"/>
    <cellStyle name="Normal 2 2 4" xfId="2034" xr:uid="{00000000-0005-0000-0000-0000E4080000}"/>
    <cellStyle name="Normal 2 2 5" xfId="2035" xr:uid="{00000000-0005-0000-0000-0000E5080000}"/>
    <cellStyle name="Normal 2 2 6" xfId="2036" xr:uid="{00000000-0005-0000-0000-0000E6080000}"/>
    <cellStyle name="Normal 2 2 7" xfId="2037" xr:uid="{00000000-0005-0000-0000-0000E7080000}"/>
    <cellStyle name="Normal 2 2 8" xfId="2038" xr:uid="{00000000-0005-0000-0000-0000E8080000}"/>
    <cellStyle name="Normal 2 2 9" xfId="2039" xr:uid="{00000000-0005-0000-0000-0000E9080000}"/>
    <cellStyle name="Normal 2 3" xfId="2040" xr:uid="{00000000-0005-0000-0000-0000EA080000}"/>
    <cellStyle name="Normal 2 3 2" xfId="2041" xr:uid="{00000000-0005-0000-0000-0000EB080000}"/>
    <cellStyle name="Normal 2 3 2 2" xfId="2042" xr:uid="{00000000-0005-0000-0000-0000EC080000}"/>
    <cellStyle name="Normal 2 3 2 3" xfId="2043" xr:uid="{00000000-0005-0000-0000-0000ED080000}"/>
    <cellStyle name="Normal 2 3 2 4" xfId="2044" xr:uid="{00000000-0005-0000-0000-0000EE080000}"/>
    <cellStyle name="Normal 2 3 2 5" xfId="2045" xr:uid="{00000000-0005-0000-0000-0000EF080000}"/>
    <cellStyle name="Normal 2 3 3" xfId="2046" xr:uid="{00000000-0005-0000-0000-0000F0080000}"/>
    <cellStyle name="Normal 2 3 4" xfId="2047" xr:uid="{00000000-0005-0000-0000-0000F1080000}"/>
    <cellStyle name="Normal 2 3 5" xfId="2048" xr:uid="{00000000-0005-0000-0000-0000F2080000}"/>
    <cellStyle name="Normal 2 3 6" xfId="2049" xr:uid="{00000000-0005-0000-0000-0000F3080000}"/>
    <cellStyle name="Normal 2 4" xfId="2050" xr:uid="{00000000-0005-0000-0000-0000F4080000}"/>
    <cellStyle name="Normal 2 4 2" xfId="2051" xr:uid="{00000000-0005-0000-0000-0000F5080000}"/>
    <cellStyle name="Normal 2 4 2 2" xfId="2052" xr:uid="{00000000-0005-0000-0000-0000F6080000}"/>
    <cellStyle name="Normal 2 4 2 3" xfId="2053" xr:uid="{00000000-0005-0000-0000-0000F7080000}"/>
    <cellStyle name="Normal 2 4 2 4" xfId="2054" xr:uid="{00000000-0005-0000-0000-0000F8080000}"/>
    <cellStyle name="Normal 2 4 2 5" xfId="2055" xr:uid="{00000000-0005-0000-0000-0000F9080000}"/>
    <cellStyle name="Normal 2 4 3" xfId="2056" xr:uid="{00000000-0005-0000-0000-0000FA080000}"/>
    <cellStyle name="Normal 2 4 4" xfId="2057" xr:uid="{00000000-0005-0000-0000-0000FB080000}"/>
    <cellStyle name="Normal 2 4 5" xfId="2058" xr:uid="{00000000-0005-0000-0000-0000FC080000}"/>
    <cellStyle name="Normal 2 4 6" xfId="2059" xr:uid="{00000000-0005-0000-0000-0000FD080000}"/>
    <cellStyle name="Normal 2 5" xfId="2060" xr:uid="{00000000-0005-0000-0000-0000FE080000}"/>
    <cellStyle name="Normal 2 5 2" xfId="2061" xr:uid="{00000000-0005-0000-0000-0000FF080000}"/>
    <cellStyle name="Normal 2 5 2 2" xfId="2062" xr:uid="{00000000-0005-0000-0000-000000090000}"/>
    <cellStyle name="Normal 2 5 2 3" xfId="2063" xr:uid="{00000000-0005-0000-0000-000001090000}"/>
    <cellStyle name="Normal 2 5 2 4" xfId="2064" xr:uid="{00000000-0005-0000-0000-000002090000}"/>
    <cellStyle name="Normal 2 5 2 5" xfId="2065" xr:uid="{00000000-0005-0000-0000-000003090000}"/>
    <cellStyle name="Normal 2 5 3" xfId="2066" xr:uid="{00000000-0005-0000-0000-000004090000}"/>
    <cellStyle name="Normal 2 5 4" xfId="2067" xr:uid="{00000000-0005-0000-0000-000005090000}"/>
    <cellStyle name="Normal 2 5 5" xfId="2068" xr:uid="{00000000-0005-0000-0000-000006090000}"/>
    <cellStyle name="Normal 2 5 6" xfId="2069" xr:uid="{00000000-0005-0000-0000-000007090000}"/>
    <cellStyle name="Normal 2 6" xfId="2070" xr:uid="{00000000-0005-0000-0000-000008090000}"/>
    <cellStyle name="Normal 2 6 2" xfId="2071" xr:uid="{00000000-0005-0000-0000-000009090000}"/>
    <cellStyle name="Normal 2 6 3" xfId="2072" xr:uid="{00000000-0005-0000-0000-00000A090000}"/>
    <cellStyle name="Normal 2 6 4" xfId="2073" xr:uid="{00000000-0005-0000-0000-00000B090000}"/>
    <cellStyle name="Normal 2 6 5" xfId="2074" xr:uid="{00000000-0005-0000-0000-00000C090000}"/>
    <cellStyle name="Normal 2 7" xfId="2075" xr:uid="{00000000-0005-0000-0000-00000D090000}"/>
    <cellStyle name="Normal 2 7 2" xfId="2076" xr:uid="{00000000-0005-0000-0000-00000E090000}"/>
    <cellStyle name="Normal 2 8" xfId="2077" xr:uid="{00000000-0005-0000-0000-00000F090000}"/>
    <cellStyle name="Normal 2 8 2" xfId="2078" xr:uid="{00000000-0005-0000-0000-000010090000}"/>
    <cellStyle name="Normal 2 9" xfId="2079" xr:uid="{00000000-0005-0000-0000-000011090000}"/>
    <cellStyle name="Normal 20" xfId="2080" xr:uid="{00000000-0005-0000-0000-000012090000}"/>
    <cellStyle name="Normal 21" xfId="2081" xr:uid="{00000000-0005-0000-0000-000013090000}"/>
    <cellStyle name="Normal 22" xfId="2082" xr:uid="{00000000-0005-0000-0000-000014090000}"/>
    <cellStyle name="Normal 23" xfId="2083" xr:uid="{00000000-0005-0000-0000-000015090000}"/>
    <cellStyle name="Normal 24" xfId="2084" xr:uid="{00000000-0005-0000-0000-000016090000}"/>
    <cellStyle name="Normal 25" xfId="2085" xr:uid="{00000000-0005-0000-0000-000017090000}"/>
    <cellStyle name="Normal 25 2" xfId="2086" xr:uid="{00000000-0005-0000-0000-000018090000}"/>
    <cellStyle name="Normal 25 2 2" xfId="2087" xr:uid="{00000000-0005-0000-0000-000019090000}"/>
    <cellStyle name="Normal 25 3" xfId="2088" xr:uid="{00000000-0005-0000-0000-00001A090000}"/>
    <cellStyle name="Normal 25 4" xfId="2089" xr:uid="{00000000-0005-0000-0000-00001B090000}"/>
    <cellStyle name="Normal 26" xfId="2090" xr:uid="{00000000-0005-0000-0000-00001C090000}"/>
    <cellStyle name="Normal 27" xfId="2091" xr:uid="{00000000-0005-0000-0000-00001D090000}"/>
    <cellStyle name="Normal 28" xfId="2092" xr:uid="{00000000-0005-0000-0000-00001E090000}"/>
    <cellStyle name="Normal 29" xfId="2093" xr:uid="{00000000-0005-0000-0000-00001F090000}"/>
    <cellStyle name="Normal 3" xfId="2094" xr:uid="{00000000-0005-0000-0000-000020090000}"/>
    <cellStyle name="Normal 3 10" xfId="2095" xr:uid="{00000000-0005-0000-0000-000021090000}"/>
    <cellStyle name="Normal 3 11" xfId="2096" xr:uid="{00000000-0005-0000-0000-000022090000}"/>
    <cellStyle name="Normal 3 12" xfId="2097" xr:uid="{00000000-0005-0000-0000-000023090000}"/>
    <cellStyle name="Normal 3 2" xfId="2098" xr:uid="{00000000-0005-0000-0000-000024090000}"/>
    <cellStyle name="Normal 3 2 2" xfId="2099" xr:uid="{00000000-0005-0000-0000-000025090000}"/>
    <cellStyle name="Normal 3 2 2 2" xfId="2100" xr:uid="{00000000-0005-0000-0000-000026090000}"/>
    <cellStyle name="Normal 3 2 2 3" xfId="2101" xr:uid="{00000000-0005-0000-0000-000027090000}"/>
    <cellStyle name="Normal 3 2 2 4" xfId="2102" xr:uid="{00000000-0005-0000-0000-000028090000}"/>
    <cellStyle name="Normal 3 2 2 5" xfId="2103" xr:uid="{00000000-0005-0000-0000-000029090000}"/>
    <cellStyle name="Normal 3 2 3" xfId="2104" xr:uid="{00000000-0005-0000-0000-00002A090000}"/>
    <cellStyle name="Normal 3 2 4" xfId="2105" xr:uid="{00000000-0005-0000-0000-00002B090000}"/>
    <cellStyle name="Normal 3 2 5" xfId="2106" xr:uid="{00000000-0005-0000-0000-00002C090000}"/>
    <cellStyle name="Normal 3 2 6" xfId="2107" xr:uid="{00000000-0005-0000-0000-00002D090000}"/>
    <cellStyle name="Normal 3 3" xfId="2108" xr:uid="{00000000-0005-0000-0000-00002E090000}"/>
    <cellStyle name="Normal 3 3 2" xfId="2109" xr:uid="{00000000-0005-0000-0000-00002F090000}"/>
    <cellStyle name="Normal 3 3 2 2" xfId="2110" xr:uid="{00000000-0005-0000-0000-000030090000}"/>
    <cellStyle name="Normal 3 3 2 3" xfId="2111" xr:uid="{00000000-0005-0000-0000-000031090000}"/>
    <cellStyle name="Normal 3 3 2 4" xfId="2112" xr:uid="{00000000-0005-0000-0000-000032090000}"/>
    <cellStyle name="Normal 3 3 2 5" xfId="2113" xr:uid="{00000000-0005-0000-0000-000033090000}"/>
    <cellStyle name="Normal 3 3 3" xfId="2114" xr:uid="{00000000-0005-0000-0000-000034090000}"/>
    <cellStyle name="Normal 3 3 4" xfId="2115" xr:uid="{00000000-0005-0000-0000-000035090000}"/>
    <cellStyle name="Normal 3 3 5" xfId="2116" xr:uid="{00000000-0005-0000-0000-000036090000}"/>
    <cellStyle name="Normal 3 3 6" xfId="2117" xr:uid="{00000000-0005-0000-0000-000037090000}"/>
    <cellStyle name="Normal 3 4" xfId="2118" xr:uid="{00000000-0005-0000-0000-000038090000}"/>
    <cellStyle name="Normal 3 4 2" xfId="2119" xr:uid="{00000000-0005-0000-0000-000039090000}"/>
    <cellStyle name="Normal 3 4 2 2" xfId="2120" xr:uid="{00000000-0005-0000-0000-00003A090000}"/>
    <cellStyle name="Normal 3 4 2 3" xfId="2121" xr:uid="{00000000-0005-0000-0000-00003B090000}"/>
    <cellStyle name="Normal 3 4 2 4" xfId="2122" xr:uid="{00000000-0005-0000-0000-00003C090000}"/>
    <cellStyle name="Normal 3 4 2 5" xfId="2123" xr:uid="{00000000-0005-0000-0000-00003D090000}"/>
    <cellStyle name="Normal 3 4 3" xfId="2124" xr:uid="{00000000-0005-0000-0000-00003E090000}"/>
    <cellStyle name="Normal 3 4 4" xfId="2125" xr:uid="{00000000-0005-0000-0000-00003F090000}"/>
    <cellStyle name="Normal 3 4 5" xfId="2126" xr:uid="{00000000-0005-0000-0000-000040090000}"/>
    <cellStyle name="Normal 3 4 6" xfId="2127" xr:uid="{00000000-0005-0000-0000-000041090000}"/>
    <cellStyle name="Normal 3 5" xfId="2128" xr:uid="{00000000-0005-0000-0000-000042090000}"/>
    <cellStyle name="Normal 3 5 2" xfId="2129" xr:uid="{00000000-0005-0000-0000-000043090000}"/>
    <cellStyle name="Normal 3 5 2 2" xfId="2130" xr:uid="{00000000-0005-0000-0000-000044090000}"/>
    <cellStyle name="Normal 3 5 2 3" xfId="2131" xr:uid="{00000000-0005-0000-0000-000045090000}"/>
    <cellStyle name="Normal 3 5 2 4" xfId="2132" xr:uid="{00000000-0005-0000-0000-000046090000}"/>
    <cellStyle name="Normal 3 5 2 5" xfId="2133" xr:uid="{00000000-0005-0000-0000-000047090000}"/>
    <cellStyle name="Normal 3 5 3" xfId="2134" xr:uid="{00000000-0005-0000-0000-000048090000}"/>
    <cellStyle name="Normal 3 5 4" xfId="2135" xr:uid="{00000000-0005-0000-0000-000049090000}"/>
    <cellStyle name="Normal 3 5 5" xfId="2136" xr:uid="{00000000-0005-0000-0000-00004A090000}"/>
    <cellStyle name="Normal 3 5 6" xfId="2137" xr:uid="{00000000-0005-0000-0000-00004B090000}"/>
    <cellStyle name="Normal 3 6" xfId="2138" xr:uid="{00000000-0005-0000-0000-00004C090000}"/>
    <cellStyle name="Normal 3 6 2" xfId="2139" xr:uid="{00000000-0005-0000-0000-00004D090000}"/>
    <cellStyle name="Normal 3 6 3" xfId="2140" xr:uid="{00000000-0005-0000-0000-00004E090000}"/>
    <cellStyle name="Normal 3 6 4" xfId="2141" xr:uid="{00000000-0005-0000-0000-00004F090000}"/>
    <cellStyle name="Normal 3 6 5" xfId="2142" xr:uid="{00000000-0005-0000-0000-000050090000}"/>
    <cellStyle name="Normal 3 7" xfId="2143" xr:uid="{00000000-0005-0000-0000-000051090000}"/>
    <cellStyle name="Normal 3 8" xfId="2144" xr:uid="{00000000-0005-0000-0000-000052090000}"/>
    <cellStyle name="Normal 3 9" xfId="2145" xr:uid="{00000000-0005-0000-0000-000053090000}"/>
    <cellStyle name="Normal 30" xfId="2146" xr:uid="{00000000-0005-0000-0000-000054090000}"/>
    <cellStyle name="Normal 31" xfId="2147" xr:uid="{00000000-0005-0000-0000-000055090000}"/>
    <cellStyle name="Normal 32" xfId="2148" xr:uid="{00000000-0005-0000-0000-000056090000}"/>
    <cellStyle name="Normal 33" xfId="2149" xr:uid="{00000000-0005-0000-0000-000057090000}"/>
    <cellStyle name="Normal 34" xfId="2150" xr:uid="{00000000-0005-0000-0000-000058090000}"/>
    <cellStyle name="Normal 35" xfId="2151" xr:uid="{00000000-0005-0000-0000-000059090000}"/>
    <cellStyle name="Normal 36" xfId="2152" xr:uid="{00000000-0005-0000-0000-00005A090000}"/>
    <cellStyle name="Normal 37" xfId="2153" xr:uid="{00000000-0005-0000-0000-00005B090000}"/>
    <cellStyle name="Normal 38" xfId="2154" xr:uid="{00000000-0005-0000-0000-00005C090000}"/>
    <cellStyle name="Normal 39" xfId="2155" xr:uid="{00000000-0005-0000-0000-00005D090000}"/>
    <cellStyle name="Normal 4" xfId="2156" xr:uid="{00000000-0005-0000-0000-00005E090000}"/>
    <cellStyle name="Normal 4 10" xfId="2157" xr:uid="{00000000-0005-0000-0000-00005F090000}"/>
    <cellStyle name="Normal 4 11" xfId="2158" xr:uid="{00000000-0005-0000-0000-000060090000}"/>
    <cellStyle name="Normal 4 2" xfId="2159" xr:uid="{00000000-0005-0000-0000-000061090000}"/>
    <cellStyle name="Normal 4 2 2" xfId="2160" xr:uid="{00000000-0005-0000-0000-000062090000}"/>
    <cellStyle name="Normal 4 2 2 2" xfId="2161" xr:uid="{00000000-0005-0000-0000-000063090000}"/>
    <cellStyle name="Normal 4 2 2 3" xfId="2162" xr:uid="{00000000-0005-0000-0000-000064090000}"/>
    <cellStyle name="Normal 4 2 2 4" xfId="2163" xr:uid="{00000000-0005-0000-0000-000065090000}"/>
    <cellStyle name="Normal 4 2 2 5" xfId="2164" xr:uid="{00000000-0005-0000-0000-000066090000}"/>
    <cellStyle name="Normal 4 2 3" xfId="2165" xr:uid="{00000000-0005-0000-0000-000067090000}"/>
    <cellStyle name="Normal 4 2 4" xfId="2166" xr:uid="{00000000-0005-0000-0000-000068090000}"/>
    <cellStyle name="Normal 4 2 5" xfId="2167" xr:uid="{00000000-0005-0000-0000-000069090000}"/>
    <cellStyle name="Normal 4 2 6" xfId="2168" xr:uid="{00000000-0005-0000-0000-00006A090000}"/>
    <cellStyle name="Normal 4 3" xfId="2169" xr:uid="{00000000-0005-0000-0000-00006B090000}"/>
    <cellStyle name="Normal 4 3 2" xfId="2170" xr:uid="{00000000-0005-0000-0000-00006C090000}"/>
    <cellStyle name="Normal 4 3 2 2" xfId="2171" xr:uid="{00000000-0005-0000-0000-00006D090000}"/>
    <cellStyle name="Normal 4 3 2 3" xfId="2172" xr:uid="{00000000-0005-0000-0000-00006E090000}"/>
    <cellStyle name="Normal 4 3 2 4" xfId="2173" xr:uid="{00000000-0005-0000-0000-00006F090000}"/>
    <cellStyle name="Normal 4 3 2 5" xfId="2174" xr:uid="{00000000-0005-0000-0000-000070090000}"/>
    <cellStyle name="Normal 4 3 3" xfId="2175" xr:uid="{00000000-0005-0000-0000-000071090000}"/>
    <cellStyle name="Normal 4 3 4" xfId="2176" xr:uid="{00000000-0005-0000-0000-000072090000}"/>
    <cellStyle name="Normal 4 3 5" xfId="2177" xr:uid="{00000000-0005-0000-0000-000073090000}"/>
    <cellStyle name="Normal 4 3 6" xfId="2178" xr:uid="{00000000-0005-0000-0000-000074090000}"/>
    <cellStyle name="Normal 4 4" xfId="2179" xr:uid="{00000000-0005-0000-0000-000075090000}"/>
    <cellStyle name="Normal 4 4 2" xfId="2180" xr:uid="{00000000-0005-0000-0000-000076090000}"/>
    <cellStyle name="Normal 4 4 2 2" xfId="2181" xr:uid="{00000000-0005-0000-0000-000077090000}"/>
    <cellStyle name="Normal 4 4 2 3" xfId="2182" xr:uid="{00000000-0005-0000-0000-000078090000}"/>
    <cellStyle name="Normal 4 4 2 4" xfId="2183" xr:uid="{00000000-0005-0000-0000-000079090000}"/>
    <cellStyle name="Normal 4 4 2 5" xfId="2184" xr:uid="{00000000-0005-0000-0000-00007A090000}"/>
    <cellStyle name="Normal 4 4 3" xfId="2185" xr:uid="{00000000-0005-0000-0000-00007B090000}"/>
    <cellStyle name="Normal 4 4 4" xfId="2186" xr:uid="{00000000-0005-0000-0000-00007C090000}"/>
    <cellStyle name="Normal 4 4 5" xfId="2187" xr:uid="{00000000-0005-0000-0000-00007D090000}"/>
    <cellStyle name="Normal 4 4 6" xfId="2188" xr:uid="{00000000-0005-0000-0000-00007E090000}"/>
    <cellStyle name="Normal 4 5" xfId="2189" xr:uid="{00000000-0005-0000-0000-00007F090000}"/>
    <cellStyle name="Normal 4 5 2" xfId="2190" xr:uid="{00000000-0005-0000-0000-000080090000}"/>
    <cellStyle name="Normal 4 5 2 2" xfId="2191" xr:uid="{00000000-0005-0000-0000-000081090000}"/>
    <cellStyle name="Normal 4 5 2 3" xfId="2192" xr:uid="{00000000-0005-0000-0000-000082090000}"/>
    <cellStyle name="Normal 4 5 2 4" xfId="2193" xr:uid="{00000000-0005-0000-0000-000083090000}"/>
    <cellStyle name="Normal 4 5 2 5" xfId="2194" xr:uid="{00000000-0005-0000-0000-000084090000}"/>
    <cellStyle name="Normal 4 5 3" xfId="2195" xr:uid="{00000000-0005-0000-0000-000085090000}"/>
    <cellStyle name="Normal 4 5 4" xfId="2196" xr:uid="{00000000-0005-0000-0000-000086090000}"/>
    <cellStyle name="Normal 4 5 5" xfId="2197" xr:uid="{00000000-0005-0000-0000-000087090000}"/>
    <cellStyle name="Normal 4 5 6" xfId="2198" xr:uid="{00000000-0005-0000-0000-000088090000}"/>
    <cellStyle name="Normal 4 6" xfId="2199" xr:uid="{00000000-0005-0000-0000-000089090000}"/>
    <cellStyle name="Normal 4 7" xfId="2200" xr:uid="{00000000-0005-0000-0000-00008A090000}"/>
    <cellStyle name="Normal 4 8" xfId="2201" xr:uid="{00000000-0005-0000-0000-00008B090000}"/>
    <cellStyle name="Normal 4 9" xfId="2202" xr:uid="{00000000-0005-0000-0000-00008C090000}"/>
    <cellStyle name="Normal 40" xfId="2203" xr:uid="{00000000-0005-0000-0000-00008D090000}"/>
    <cellStyle name="Normal 40 2" xfId="2204" xr:uid="{00000000-0005-0000-0000-00008E090000}"/>
    <cellStyle name="Normal 41" xfId="2205" xr:uid="{00000000-0005-0000-0000-00008F090000}"/>
    <cellStyle name="Normal 42" xfId="2206" xr:uid="{00000000-0005-0000-0000-000090090000}"/>
    <cellStyle name="Normal 43" xfId="2207" xr:uid="{00000000-0005-0000-0000-000091090000}"/>
    <cellStyle name="Normal 44" xfId="2208" xr:uid="{00000000-0005-0000-0000-000092090000}"/>
    <cellStyle name="Normal 45" xfId="2209" xr:uid="{00000000-0005-0000-0000-000093090000}"/>
    <cellStyle name="Normal 46" xfId="2210" xr:uid="{00000000-0005-0000-0000-000094090000}"/>
    <cellStyle name="Normal 47" xfId="2211" xr:uid="{00000000-0005-0000-0000-000095090000}"/>
    <cellStyle name="Normal 48" xfId="2212" xr:uid="{00000000-0005-0000-0000-000096090000}"/>
    <cellStyle name="Normal 49" xfId="2213" xr:uid="{00000000-0005-0000-0000-000097090000}"/>
    <cellStyle name="Normal 5" xfId="2214" xr:uid="{00000000-0005-0000-0000-000098090000}"/>
    <cellStyle name="Normal 5 2" xfId="2215" xr:uid="{00000000-0005-0000-0000-000099090000}"/>
    <cellStyle name="Normal 5 2 2" xfId="2216" xr:uid="{00000000-0005-0000-0000-00009A090000}"/>
    <cellStyle name="Normal 5 3" xfId="2217" xr:uid="{00000000-0005-0000-0000-00009B090000}"/>
    <cellStyle name="Normal 5 4" xfId="2218" xr:uid="{00000000-0005-0000-0000-00009C090000}"/>
    <cellStyle name="Normal 5 5" xfId="2219" xr:uid="{00000000-0005-0000-0000-00009D090000}"/>
    <cellStyle name="Normal 5 6" xfId="2220" xr:uid="{00000000-0005-0000-0000-00009E090000}"/>
    <cellStyle name="Normal 50" xfId="2221" xr:uid="{00000000-0005-0000-0000-00009F090000}"/>
    <cellStyle name="Normal 51" xfId="2222" xr:uid="{00000000-0005-0000-0000-0000A0090000}"/>
    <cellStyle name="Normal 52" xfId="2223" xr:uid="{00000000-0005-0000-0000-0000A1090000}"/>
    <cellStyle name="Normal 53" xfId="2224" xr:uid="{00000000-0005-0000-0000-0000A2090000}"/>
    <cellStyle name="Normal 54" xfId="2225" xr:uid="{00000000-0005-0000-0000-0000A3090000}"/>
    <cellStyle name="Normal 55" xfId="2226" xr:uid="{00000000-0005-0000-0000-0000A4090000}"/>
    <cellStyle name="Normal 56" xfId="2227" xr:uid="{00000000-0005-0000-0000-0000A5090000}"/>
    <cellStyle name="Normal 57" xfId="2228" xr:uid="{00000000-0005-0000-0000-0000A6090000}"/>
    <cellStyle name="Normal 58" xfId="2229" xr:uid="{00000000-0005-0000-0000-0000A7090000}"/>
    <cellStyle name="Normal 59" xfId="2230" xr:uid="{00000000-0005-0000-0000-0000A8090000}"/>
    <cellStyle name="Normal 6" xfId="2231" xr:uid="{00000000-0005-0000-0000-0000A9090000}"/>
    <cellStyle name="Normal 6 10" xfId="2232" xr:uid="{00000000-0005-0000-0000-0000AA090000}"/>
    <cellStyle name="Normal 6 2" xfId="2233" xr:uid="{00000000-0005-0000-0000-0000AB090000}"/>
    <cellStyle name="Normal 6 2 2" xfId="2234" xr:uid="{00000000-0005-0000-0000-0000AC090000}"/>
    <cellStyle name="Normal 6 2 2 2" xfId="2235" xr:uid="{00000000-0005-0000-0000-0000AD090000}"/>
    <cellStyle name="Normal 6 2 2 3" xfId="2236" xr:uid="{00000000-0005-0000-0000-0000AE090000}"/>
    <cellStyle name="Normal 6 2 2 4" xfId="2237" xr:uid="{00000000-0005-0000-0000-0000AF090000}"/>
    <cellStyle name="Normal 6 2 2 5" xfId="2238" xr:uid="{00000000-0005-0000-0000-0000B0090000}"/>
    <cellStyle name="Normal 6 2 3" xfId="2239" xr:uid="{00000000-0005-0000-0000-0000B1090000}"/>
    <cellStyle name="Normal 6 2 4" xfId="2240" xr:uid="{00000000-0005-0000-0000-0000B2090000}"/>
    <cellStyle name="Normal 6 2 5" xfId="2241" xr:uid="{00000000-0005-0000-0000-0000B3090000}"/>
    <cellStyle name="Normal 6 2 6" xfId="2242" xr:uid="{00000000-0005-0000-0000-0000B4090000}"/>
    <cellStyle name="Normal 6 3" xfId="2243" xr:uid="{00000000-0005-0000-0000-0000B5090000}"/>
    <cellStyle name="Normal 6 3 2" xfId="2244" xr:uid="{00000000-0005-0000-0000-0000B6090000}"/>
    <cellStyle name="Normal 6 3 2 2" xfId="2245" xr:uid="{00000000-0005-0000-0000-0000B7090000}"/>
    <cellStyle name="Normal 6 3 2 3" xfId="2246" xr:uid="{00000000-0005-0000-0000-0000B8090000}"/>
    <cellStyle name="Normal 6 3 2 4" xfId="2247" xr:uid="{00000000-0005-0000-0000-0000B9090000}"/>
    <cellStyle name="Normal 6 3 2 5" xfId="2248" xr:uid="{00000000-0005-0000-0000-0000BA090000}"/>
    <cellStyle name="Normal 6 3 3" xfId="2249" xr:uid="{00000000-0005-0000-0000-0000BB090000}"/>
    <cellStyle name="Normal 6 3 4" xfId="2250" xr:uid="{00000000-0005-0000-0000-0000BC090000}"/>
    <cellStyle name="Normal 6 3 5" xfId="2251" xr:uid="{00000000-0005-0000-0000-0000BD090000}"/>
    <cellStyle name="Normal 6 3 6" xfId="2252" xr:uid="{00000000-0005-0000-0000-0000BE090000}"/>
    <cellStyle name="Normal 6 4" xfId="2253" xr:uid="{00000000-0005-0000-0000-0000BF090000}"/>
    <cellStyle name="Normal 6 4 2" xfId="2254" xr:uid="{00000000-0005-0000-0000-0000C0090000}"/>
    <cellStyle name="Normal 6 4 2 2" xfId="2255" xr:uid="{00000000-0005-0000-0000-0000C1090000}"/>
    <cellStyle name="Normal 6 4 2 3" xfId="2256" xr:uid="{00000000-0005-0000-0000-0000C2090000}"/>
    <cellStyle name="Normal 6 4 2 4" xfId="2257" xr:uid="{00000000-0005-0000-0000-0000C3090000}"/>
    <cellStyle name="Normal 6 4 2 5" xfId="2258" xr:uid="{00000000-0005-0000-0000-0000C4090000}"/>
    <cellStyle name="Normal 6 4 3" xfId="2259" xr:uid="{00000000-0005-0000-0000-0000C5090000}"/>
    <cellStyle name="Normal 6 4 4" xfId="2260" xr:uid="{00000000-0005-0000-0000-0000C6090000}"/>
    <cellStyle name="Normal 6 4 5" xfId="2261" xr:uid="{00000000-0005-0000-0000-0000C7090000}"/>
    <cellStyle name="Normal 6 4 6" xfId="2262" xr:uid="{00000000-0005-0000-0000-0000C8090000}"/>
    <cellStyle name="Normal 6 5" xfId="2263" xr:uid="{00000000-0005-0000-0000-0000C9090000}"/>
    <cellStyle name="Normal 6 5 2" xfId="2264" xr:uid="{00000000-0005-0000-0000-0000CA090000}"/>
    <cellStyle name="Normal 6 5 2 2" xfId="2265" xr:uid="{00000000-0005-0000-0000-0000CB090000}"/>
    <cellStyle name="Normal 6 5 2 3" xfId="2266" xr:uid="{00000000-0005-0000-0000-0000CC090000}"/>
    <cellStyle name="Normal 6 5 2 4" xfId="2267" xr:uid="{00000000-0005-0000-0000-0000CD090000}"/>
    <cellStyle name="Normal 6 5 2 5" xfId="2268" xr:uid="{00000000-0005-0000-0000-0000CE090000}"/>
    <cellStyle name="Normal 6 5 3" xfId="2269" xr:uid="{00000000-0005-0000-0000-0000CF090000}"/>
    <cellStyle name="Normal 6 5 4" xfId="2270" xr:uid="{00000000-0005-0000-0000-0000D0090000}"/>
    <cellStyle name="Normal 6 5 5" xfId="2271" xr:uid="{00000000-0005-0000-0000-0000D1090000}"/>
    <cellStyle name="Normal 6 5 6" xfId="2272" xr:uid="{00000000-0005-0000-0000-0000D2090000}"/>
    <cellStyle name="Normal 6 6" xfId="2273" xr:uid="{00000000-0005-0000-0000-0000D3090000}"/>
    <cellStyle name="Normal 6 6 2" xfId="2274" xr:uid="{00000000-0005-0000-0000-0000D4090000}"/>
    <cellStyle name="Normal 6 6 3" xfId="2275" xr:uid="{00000000-0005-0000-0000-0000D5090000}"/>
    <cellStyle name="Normal 6 6 4" xfId="2276" xr:uid="{00000000-0005-0000-0000-0000D6090000}"/>
    <cellStyle name="Normal 6 6 5" xfId="2277" xr:uid="{00000000-0005-0000-0000-0000D7090000}"/>
    <cellStyle name="Normal 6 7" xfId="2278" xr:uid="{00000000-0005-0000-0000-0000D8090000}"/>
    <cellStyle name="Normal 6 8" xfId="2279" xr:uid="{00000000-0005-0000-0000-0000D9090000}"/>
    <cellStyle name="Normal 6 9" xfId="2280" xr:uid="{00000000-0005-0000-0000-0000DA090000}"/>
    <cellStyle name="Normal 60" xfId="2281" xr:uid="{00000000-0005-0000-0000-0000DB090000}"/>
    <cellStyle name="Normal 61" xfId="2282" xr:uid="{00000000-0005-0000-0000-0000DC090000}"/>
    <cellStyle name="Normal 62" xfId="2283" xr:uid="{00000000-0005-0000-0000-0000DD090000}"/>
    <cellStyle name="Normal 63" xfId="2284" xr:uid="{00000000-0005-0000-0000-0000DE090000}"/>
    <cellStyle name="Normal 64" xfId="2285" xr:uid="{00000000-0005-0000-0000-0000DF090000}"/>
    <cellStyle name="Normal 65" xfId="2286" xr:uid="{00000000-0005-0000-0000-0000E0090000}"/>
    <cellStyle name="Normal 66" xfId="2287" xr:uid="{00000000-0005-0000-0000-0000E1090000}"/>
    <cellStyle name="Normal 67" xfId="2288" xr:uid="{00000000-0005-0000-0000-0000E2090000}"/>
    <cellStyle name="Normal 68" xfId="2289" xr:uid="{00000000-0005-0000-0000-0000E3090000}"/>
    <cellStyle name="Normal 69" xfId="2290" xr:uid="{00000000-0005-0000-0000-0000E4090000}"/>
    <cellStyle name="Normal 7" xfId="2291" xr:uid="{00000000-0005-0000-0000-0000E5090000}"/>
    <cellStyle name="Normal 7 2" xfId="2292" xr:uid="{00000000-0005-0000-0000-0000E6090000}"/>
    <cellStyle name="Normal 7 3" xfId="2293" xr:uid="{00000000-0005-0000-0000-0000E7090000}"/>
    <cellStyle name="Normal 7 4" xfId="2294" xr:uid="{00000000-0005-0000-0000-0000E8090000}"/>
    <cellStyle name="Normal 7 5" xfId="2295" xr:uid="{00000000-0005-0000-0000-0000E9090000}"/>
    <cellStyle name="Normal 70" xfId="2296" xr:uid="{00000000-0005-0000-0000-0000EA090000}"/>
    <cellStyle name="Normal 71" xfId="2297" xr:uid="{00000000-0005-0000-0000-0000EB090000}"/>
    <cellStyle name="Normal 72" xfId="2298" xr:uid="{00000000-0005-0000-0000-0000EC090000}"/>
    <cellStyle name="Normal 73" xfId="2299" xr:uid="{00000000-0005-0000-0000-0000ED090000}"/>
    <cellStyle name="Normal 8" xfId="2300" xr:uid="{00000000-0005-0000-0000-0000EE090000}"/>
    <cellStyle name="Normal 8 2" xfId="2301" xr:uid="{00000000-0005-0000-0000-0000EF090000}"/>
    <cellStyle name="Normal 8 2 2" xfId="2302" xr:uid="{00000000-0005-0000-0000-0000F0090000}"/>
    <cellStyle name="Normal 8 2 3" xfId="2303" xr:uid="{00000000-0005-0000-0000-0000F1090000}"/>
    <cellStyle name="Normal 8 2 4" xfId="2304" xr:uid="{00000000-0005-0000-0000-0000F2090000}"/>
    <cellStyle name="Normal 8 2 5" xfId="2305" xr:uid="{00000000-0005-0000-0000-0000F3090000}"/>
    <cellStyle name="Normal 8 3" xfId="2306" xr:uid="{00000000-0005-0000-0000-0000F4090000}"/>
    <cellStyle name="Normal 8 4" xfId="2307" xr:uid="{00000000-0005-0000-0000-0000F5090000}"/>
    <cellStyle name="Normal 8 5" xfId="2308" xr:uid="{00000000-0005-0000-0000-0000F6090000}"/>
    <cellStyle name="Normal 8 6" xfId="2309" xr:uid="{00000000-0005-0000-0000-0000F7090000}"/>
    <cellStyle name="Normal 9" xfId="2310" xr:uid="{00000000-0005-0000-0000-0000F8090000}"/>
    <cellStyle name="Normal 9 2" xfId="2311" xr:uid="{00000000-0005-0000-0000-0000F9090000}"/>
    <cellStyle name="Normal 9 2 2" xfId="2312" xr:uid="{00000000-0005-0000-0000-0000FA090000}"/>
    <cellStyle name="Normal 9 2 3" xfId="2313" xr:uid="{00000000-0005-0000-0000-0000FB090000}"/>
    <cellStyle name="Normal 9 2 4" xfId="2314" xr:uid="{00000000-0005-0000-0000-0000FC090000}"/>
    <cellStyle name="Normal 9 2 5" xfId="2315" xr:uid="{00000000-0005-0000-0000-0000FD090000}"/>
    <cellStyle name="Normal 9 3" xfId="2316" xr:uid="{00000000-0005-0000-0000-0000FE090000}"/>
    <cellStyle name="Normal 9 4" xfId="2317" xr:uid="{00000000-0005-0000-0000-0000FF090000}"/>
    <cellStyle name="Normal 9 5" xfId="2318" xr:uid="{00000000-0005-0000-0000-0000000A0000}"/>
    <cellStyle name="Normal 9 6" xfId="2319" xr:uid="{00000000-0005-0000-0000-0000010A0000}"/>
    <cellStyle name="Notas 10" xfId="2320" xr:uid="{00000000-0005-0000-0000-0000020A0000}"/>
    <cellStyle name="Notas 10 2" xfId="2321" xr:uid="{00000000-0005-0000-0000-0000030A0000}"/>
    <cellStyle name="Notas 10 2 2" xfId="2322" xr:uid="{00000000-0005-0000-0000-0000040A0000}"/>
    <cellStyle name="Notas 10 2 3" xfId="2323" xr:uid="{00000000-0005-0000-0000-0000050A0000}"/>
    <cellStyle name="Notas 10 2 4" xfId="2324" xr:uid="{00000000-0005-0000-0000-0000060A0000}"/>
    <cellStyle name="Notas 10 2 5" xfId="2325" xr:uid="{00000000-0005-0000-0000-0000070A0000}"/>
    <cellStyle name="Notas 10 3" xfId="2326" xr:uid="{00000000-0005-0000-0000-0000080A0000}"/>
    <cellStyle name="Notas 10 4" xfId="2327" xr:uid="{00000000-0005-0000-0000-0000090A0000}"/>
    <cellStyle name="Notas 10 5" xfId="2328" xr:uid="{00000000-0005-0000-0000-00000A0A0000}"/>
    <cellStyle name="Notas 10 6" xfId="2329" xr:uid="{00000000-0005-0000-0000-00000B0A0000}"/>
    <cellStyle name="Notas 11" xfId="2330" xr:uid="{00000000-0005-0000-0000-00000C0A0000}"/>
    <cellStyle name="Notas 11 2" xfId="2331" xr:uid="{00000000-0005-0000-0000-00000D0A0000}"/>
    <cellStyle name="Notas 11 2 2" xfId="2332" xr:uid="{00000000-0005-0000-0000-00000E0A0000}"/>
    <cellStyle name="Notas 11 2 3" xfId="2333" xr:uid="{00000000-0005-0000-0000-00000F0A0000}"/>
    <cellStyle name="Notas 11 2 4" xfId="2334" xr:uid="{00000000-0005-0000-0000-0000100A0000}"/>
    <cellStyle name="Notas 11 2 5" xfId="2335" xr:uid="{00000000-0005-0000-0000-0000110A0000}"/>
    <cellStyle name="Notas 11 3" xfId="2336" xr:uid="{00000000-0005-0000-0000-0000120A0000}"/>
    <cellStyle name="Notas 11 4" xfId="2337" xr:uid="{00000000-0005-0000-0000-0000130A0000}"/>
    <cellStyle name="Notas 11 5" xfId="2338" xr:uid="{00000000-0005-0000-0000-0000140A0000}"/>
    <cellStyle name="Notas 11 6" xfId="2339" xr:uid="{00000000-0005-0000-0000-0000150A0000}"/>
    <cellStyle name="Notas 12" xfId="2340" xr:uid="{00000000-0005-0000-0000-0000160A0000}"/>
    <cellStyle name="Notas 12 2" xfId="2341" xr:uid="{00000000-0005-0000-0000-0000170A0000}"/>
    <cellStyle name="Notas 12 2 2" xfId="2342" xr:uid="{00000000-0005-0000-0000-0000180A0000}"/>
    <cellStyle name="Notas 12 2 3" xfId="2343" xr:uid="{00000000-0005-0000-0000-0000190A0000}"/>
    <cellStyle name="Notas 12 2 4" xfId="2344" xr:uid="{00000000-0005-0000-0000-00001A0A0000}"/>
    <cellStyle name="Notas 12 2 5" xfId="2345" xr:uid="{00000000-0005-0000-0000-00001B0A0000}"/>
    <cellStyle name="Notas 12 3" xfId="2346" xr:uid="{00000000-0005-0000-0000-00001C0A0000}"/>
    <cellStyle name="Notas 12 4" xfId="2347" xr:uid="{00000000-0005-0000-0000-00001D0A0000}"/>
    <cellStyle name="Notas 12 5" xfId="2348" xr:uid="{00000000-0005-0000-0000-00001E0A0000}"/>
    <cellStyle name="Notas 12 6" xfId="2349" xr:uid="{00000000-0005-0000-0000-00001F0A0000}"/>
    <cellStyle name="Notas 13" xfId="2350" xr:uid="{00000000-0005-0000-0000-0000200A0000}"/>
    <cellStyle name="Notas 13 2" xfId="2351" xr:uid="{00000000-0005-0000-0000-0000210A0000}"/>
    <cellStyle name="Notas 13 2 2" xfId="2352" xr:uid="{00000000-0005-0000-0000-0000220A0000}"/>
    <cellStyle name="Notas 13 2 3" xfId="2353" xr:uid="{00000000-0005-0000-0000-0000230A0000}"/>
    <cellStyle name="Notas 13 2 4" xfId="2354" xr:uid="{00000000-0005-0000-0000-0000240A0000}"/>
    <cellStyle name="Notas 13 2 5" xfId="2355" xr:uid="{00000000-0005-0000-0000-0000250A0000}"/>
    <cellStyle name="Notas 13 3" xfId="2356" xr:uid="{00000000-0005-0000-0000-0000260A0000}"/>
    <cellStyle name="Notas 13 4" xfId="2357" xr:uid="{00000000-0005-0000-0000-0000270A0000}"/>
    <cellStyle name="Notas 13 5" xfId="2358" xr:uid="{00000000-0005-0000-0000-0000280A0000}"/>
    <cellStyle name="Notas 13 6" xfId="2359" xr:uid="{00000000-0005-0000-0000-0000290A0000}"/>
    <cellStyle name="Notas 14" xfId="2360" xr:uid="{00000000-0005-0000-0000-00002A0A0000}"/>
    <cellStyle name="Notas 14 2" xfId="2361" xr:uid="{00000000-0005-0000-0000-00002B0A0000}"/>
    <cellStyle name="Notas 14 2 2" xfId="2362" xr:uid="{00000000-0005-0000-0000-00002C0A0000}"/>
    <cellStyle name="Notas 14 2 3" xfId="2363" xr:uid="{00000000-0005-0000-0000-00002D0A0000}"/>
    <cellStyle name="Notas 14 2 4" xfId="2364" xr:uid="{00000000-0005-0000-0000-00002E0A0000}"/>
    <cellStyle name="Notas 14 2 5" xfId="2365" xr:uid="{00000000-0005-0000-0000-00002F0A0000}"/>
    <cellStyle name="Notas 14 3" xfId="2366" xr:uid="{00000000-0005-0000-0000-0000300A0000}"/>
    <cellStyle name="Notas 14 4" xfId="2367" xr:uid="{00000000-0005-0000-0000-0000310A0000}"/>
    <cellStyle name="Notas 14 5" xfId="2368" xr:uid="{00000000-0005-0000-0000-0000320A0000}"/>
    <cellStyle name="Notas 14 6" xfId="2369" xr:uid="{00000000-0005-0000-0000-0000330A0000}"/>
    <cellStyle name="Notas 15" xfId="2370" xr:uid="{00000000-0005-0000-0000-0000340A0000}"/>
    <cellStyle name="Notas 15 2" xfId="2371" xr:uid="{00000000-0005-0000-0000-0000350A0000}"/>
    <cellStyle name="Notas 15 3" xfId="2372" xr:uid="{00000000-0005-0000-0000-0000360A0000}"/>
    <cellStyle name="Notas 15 4" xfId="2373" xr:uid="{00000000-0005-0000-0000-0000370A0000}"/>
    <cellStyle name="Notas 15 5" xfId="2374" xr:uid="{00000000-0005-0000-0000-0000380A0000}"/>
    <cellStyle name="Notas 16" xfId="2375" xr:uid="{00000000-0005-0000-0000-0000390A0000}"/>
    <cellStyle name="Notas 16 2" xfId="2376" xr:uid="{00000000-0005-0000-0000-00003A0A0000}"/>
    <cellStyle name="Notas 16 3" xfId="2377" xr:uid="{00000000-0005-0000-0000-00003B0A0000}"/>
    <cellStyle name="Notas 16 4" xfId="2378" xr:uid="{00000000-0005-0000-0000-00003C0A0000}"/>
    <cellStyle name="Notas 16 5" xfId="2379" xr:uid="{00000000-0005-0000-0000-00003D0A0000}"/>
    <cellStyle name="Notas 17" xfId="2380" xr:uid="{00000000-0005-0000-0000-00003E0A0000}"/>
    <cellStyle name="Notas 17 2" xfId="2381" xr:uid="{00000000-0005-0000-0000-00003F0A0000}"/>
    <cellStyle name="Notas 17 3" xfId="2382" xr:uid="{00000000-0005-0000-0000-0000400A0000}"/>
    <cellStyle name="Notas 17 4" xfId="2383" xr:uid="{00000000-0005-0000-0000-0000410A0000}"/>
    <cellStyle name="Notas 17 5" xfId="2384" xr:uid="{00000000-0005-0000-0000-0000420A0000}"/>
    <cellStyle name="Notas 18" xfId="2385" xr:uid="{00000000-0005-0000-0000-0000430A0000}"/>
    <cellStyle name="Notas 18 2" xfId="2386" xr:uid="{00000000-0005-0000-0000-0000440A0000}"/>
    <cellStyle name="Notas 18 3" xfId="2387" xr:uid="{00000000-0005-0000-0000-0000450A0000}"/>
    <cellStyle name="Notas 18 4" xfId="2388" xr:uid="{00000000-0005-0000-0000-0000460A0000}"/>
    <cellStyle name="Notas 18 5" xfId="2389" xr:uid="{00000000-0005-0000-0000-0000470A0000}"/>
    <cellStyle name="Notas 19" xfId="2390" xr:uid="{00000000-0005-0000-0000-0000480A0000}"/>
    <cellStyle name="Notas 19 2" xfId="2391" xr:uid="{00000000-0005-0000-0000-0000490A0000}"/>
    <cellStyle name="Notas 19 3" xfId="2392" xr:uid="{00000000-0005-0000-0000-00004A0A0000}"/>
    <cellStyle name="Notas 19 4" xfId="2393" xr:uid="{00000000-0005-0000-0000-00004B0A0000}"/>
    <cellStyle name="Notas 19 5" xfId="2394" xr:uid="{00000000-0005-0000-0000-00004C0A0000}"/>
    <cellStyle name="Notas 2" xfId="2395" xr:uid="{00000000-0005-0000-0000-00004D0A0000}"/>
    <cellStyle name="Notas 2 10" xfId="2396" xr:uid="{00000000-0005-0000-0000-00004E0A0000}"/>
    <cellStyle name="Notas 2 2" xfId="2397" xr:uid="{00000000-0005-0000-0000-00004F0A0000}"/>
    <cellStyle name="Notas 2 2 2" xfId="2398" xr:uid="{00000000-0005-0000-0000-0000500A0000}"/>
    <cellStyle name="Notas 2 2 2 2" xfId="2399" xr:uid="{00000000-0005-0000-0000-0000510A0000}"/>
    <cellStyle name="Notas 2 2 2 3" xfId="2400" xr:uid="{00000000-0005-0000-0000-0000520A0000}"/>
    <cellStyle name="Notas 2 2 2 4" xfId="2401" xr:uid="{00000000-0005-0000-0000-0000530A0000}"/>
    <cellStyle name="Notas 2 2 2 5" xfId="2402" xr:uid="{00000000-0005-0000-0000-0000540A0000}"/>
    <cellStyle name="Notas 2 2 3" xfId="2403" xr:uid="{00000000-0005-0000-0000-0000550A0000}"/>
    <cellStyle name="Notas 2 2 4" xfId="2404" xr:uid="{00000000-0005-0000-0000-0000560A0000}"/>
    <cellStyle name="Notas 2 2 5" xfId="2405" xr:uid="{00000000-0005-0000-0000-0000570A0000}"/>
    <cellStyle name="Notas 2 2 6" xfId="2406" xr:uid="{00000000-0005-0000-0000-0000580A0000}"/>
    <cellStyle name="Notas 2 3" xfId="2407" xr:uid="{00000000-0005-0000-0000-0000590A0000}"/>
    <cellStyle name="Notas 2 3 2" xfId="2408" xr:uid="{00000000-0005-0000-0000-00005A0A0000}"/>
    <cellStyle name="Notas 2 3 2 2" xfId="2409" xr:uid="{00000000-0005-0000-0000-00005B0A0000}"/>
    <cellStyle name="Notas 2 3 2 3" xfId="2410" xr:uid="{00000000-0005-0000-0000-00005C0A0000}"/>
    <cellStyle name="Notas 2 3 2 4" xfId="2411" xr:uid="{00000000-0005-0000-0000-00005D0A0000}"/>
    <cellStyle name="Notas 2 3 2 5" xfId="2412" xr:uid="{00000000-0005-0000-0000-00005E0A0000}"/>
    <cellStyle name="Notas 2 3 3" xfId="2413" xr:uid="{00000000-0005-0000-0000-00005F0A0000}"/>
    <cellStyle name="Notas 2 3 4" xfId="2414" xr:uid="{00000000-0005-0000-0000-0000600A0000}"/>
    <cellStyle name="Notas 2 3 5" xfId="2415" xr:uid="{00000000-0005-0000-0000-0000610A0000}"/>
    <cellStyle name="Notas 2 3 6" xfId="2416" xr:uid="{00000000-0005-0000-0000-0000620A0000}"/>
    <cellStyle name="Notas 2 4" xfId="2417" xr:uid="{00000000-0005-0000-0000-0000630A0000}"/>
    <cellStyle name="Notas 2 4 2" xfId="2418" xr:uid="{00000000-0005-0000-0000-0000640A0000}"/>
    <cellStyle name="Notas 2 4 2 2" xfId="2419" xr:uid="{00000000-0005-0000-0000-0000650A0000}"/>
    <cellStyle name="Notas 2 4 2 3" xfId="2420" xr:uid="{00000000-0005-0000-0000-0000660A0000}"/>
    <cellStyle name="Notas 2 4 2 4" xfId="2421" xr:uid="{00000000-0005-0000-0000-0000670A0000}"/>
    <cellStyle name="Notas 2 4 2 5" xfId="2422" xr:uid="{00000000-0005-0000-0000-0000680A0000}"/>
    <cellStyle name="Notas 2 4 3" xfId="2423" xr:uid="{00000000-0005-0000-0000-0000690A0000}"/>
    <cellStyle name="Notas 2 4 4" xfId="2424" xr:uid="{00000000-0005-0000-0000-00006A0A0000}"/>
    <cellStyle name="Notas 2 4 5" xfId="2425" xr:uid="{00000000-0005-0000-0000-00006B0A0000}"/>
    <cellStyle name="Notas 2 4 6" xfId="2426" xr:uid="{00000000-0005-0000-0000-00006C0A0000}"/>
    <cellStyle name="Notas 2 5" xfId="2427" xr:uid="{00000000-0005-0000-0000-00006D0A0000}"/>
    <cellStyle name="Notas 2 5 2" xfId="2428" xr:uid="{00000000-0005-0000-0000-00006E0A0000}"/>
    <cellStyle name="Notas 2 5 2 2" xfId="2429" xr:uid="{00000000-0005-0000-0000-00006F0A0000}"/>
    <cellStyle name="Notas 2 5 2 3" xfId="2430" xr:uid="{00000000-0005-0000-0000-0000700A0000}"/>
    <cellStyle name="Notas 2 5 2 4" xfId="2431" xr:uid="{00000000-0005-0000-0000-0000710A0000}"/>
    <cellStyle name="Notas 2 5 2 5" xfId="2432" xr:uid="{00000000-0005-0000-0000-0000720A0000}"/>
    <cellStyle name="Notas 2 5 3" xfId="2433" xr:uid="{00000000-0005-0000-0000-0000730A0000}"/>
    <cellStyle name="Notas 2 5 4" xfId="2434" xr:uid="{00000000-0005-0000-0000-0000740A0000}"/>
    <cellStyle name="Notas 2 5 5" xfId="2435" xr:uid="{00000000-0005-0000-0000-0000750A0000}"/>
    <cellStyle name="Notas 2 5 6" xfId="2436" xr:uid="{00000000-0005-0000-0000-0000760A0000}"/>
    <cellStyle name="Notas 2 6" xfId="2437" xr:uid="{00000000-0005-0000-0000-0000770A0000}"/>
    <cellStyle name="Notas 2 6 2" xfId="2438" xr:uid="{00000000-0005-0000-0000-0000780A0000}"/>
    <cellStyle name="Notas 2 6 3" xfId="2439" xr:uid="{00000000-0005-0000-0000-0000790A0000}"/>
    <cellStyle name="Notas 2 6 4" xfId="2440" xr:uid="{00000000-0005-0000-0000-00007A0A0000}"/>
    <cellStyle name="Notas 2 6 5" xfId="2441" xr:uid="{00000000-0005-0000-0000-00007B0A0000}"/>
    <cellStyle name="Notas 2 7" xfId="2442" xr:uid="{00000000-0005-0000-0000-00007C0A0000}"/>
    <cellStyle name="Notas 2 8" xfId="2443" xr:uid="{00000000-0005-0000-0000-00007D0A0000}"/>
    <cellStyle name="Notas 2 9" xfId="2444" xr:uid="{00000000-0005-0000-0000-00007E0A0000}"/>
    <cellStyle name="Notas 20" xfId="2445" xr:uid="{00000000-0005-0000-0000-00007F0A0000}"/>
    <cellStyle name="Notas 20 2" xfId="2446" xr:uid="{00000000-0005-0000-0000-0000800A0000}"/>
    <cellStyle name="Notas 20 3" xfId="2447" xr:uid="{00000000-0005-0000-0000-0000810A0000}"/>
    <cellStyle name="Notas 20 4" xfId="2448" xr:uid="{00000000-0005-0000-0000-0000820A0000}"/>
    <cellStyle name="Notas 20 5" xfId="2449" xr:uid="{00000000-0005-0000-0000-0000830A0000}"/>
    <cellStyle name="Notas 21" xfId="2450" xr:uid="{00000000-0005-0000-0000-0000840A0000}"/>
    <cellStyle name="Notas 21 2" xfId="2451" xr:uid="{00000000-0005-0000-0000-0000850A0000}"/>
    <cellStyle name="Notas 21 3" xfId="2452" xr:uid="{00000000-0005-0000-0000-0000860A0000}"/>
    <cellStyle name="Notas 21 4" xfId="2453" xr:uid="{00000000-0005-0000-0000-0000870A0000}"/>
    <cellStyle name="Notas 21 5" xfId="2454" xr:uid="{00000000-0005-0000-0000-0000880A0000}"/>
    <cellStyle name="Notas 22" xfId="2455" xr:uid="{00000000-0005-0000-0000-0000890A0000}"/>
    <cellStyle name="Notas 22 2" xfId="2456" xr:uid="{00000000-0005-0000-0000-00008A0A0000}"/>
    <cellStyle name="Notas 22 3" xfId="2457" xr:uid="{00000000-0005-0000-0000-00008B0A0000}"/>
    <cellStyle name="Notas 22 4" xfId="2458" xr:uid="{00000000-0005-0000-0000-00008C0A0000}"/>
    <cellStyle name="Notas 22 5" xfId="2459" xr:uid="{00000000-0005-0000-0000-00008D0A0000}"/>
    <cellStyle name="Notas 23" xfId="2460" xr:uid="{00000000-0005-0000-0000-00008E0A0000}"/>
    <cellStyle name="Notas 24" xfId="2461" xr:uid="{00000000-0005-0000-0000-00008F0A0000}"/>
    <cellStyle name="Notas 25" xfId="2462" xr:uid="{00000000-0005-0000-0000-0000900A0000}"/>
    <cellStyle name="Notas 26" xfId="2463" xr:uid="{00000000-0005-0000-0000-0000910A0000}"/>
    <cellStyle name="Notas 27" xfId="2464" xr:uid="{00000000-0005-0000-0000-0000920A0000}"/>
    <cellStyle name="Notas 28" xfId="2465" xr:uid="{00000000-0005-0000-0000-0000930A0000}"/>
    <cellStyle name="Notas 29" xfId="2466" xr:uid="{00000000-0005-0000-0000-0000940A0000}"/>
    <cellStyle name="Notas 3" xfId="2467" xr:uid="{00000000-0005-0000-0000-0000950A0000}"/>
    <cellStyle name="Notas 3 10" xfId="2468" xr:uid="{00000000-0005-0000-0000-0000960A0000}"/>
    <cellStyle name="Notas 3 2" xfId="2469" xr:uid="{00000000-0005-0000-0000-0000970A0000}"/>
    <cellStyle name="Notas 3 2 2" xfId="2470" xr:uid="{00000000-0005-0000-0000-0000980A0000}"/>
    <cellStyle name="Notas 3 2 2 2" xfId="2471" xr:uid="{00000000-0005-0000-0000-0000990A0000}"/>
    <cellStyle name="Notas 3 2 2 3" xfId="2472" xr:uid="{00000000-0005-0000-0000-00009A0A0000}"/>
    <cellStyle name="Notas 3 2 2 4" xfId="2473" xr:uid="{00000000-0005-0000-0000-00009B0A0000}"/>
    <cellStyle name="Notas 3 2 2 5" xfId="2474" xr:uid="{00000000-0005-0000-0000-00009C0A0000}"/>
    <cellStyle name="Notas 3 2 3" xfId="2475" xr:uid="{00000000-0005-0000-0000-00009D0A0000}"/>
    <cellStyle name="Notas 3 2 4" xfId="2476" xr:uid="{00000000-0005-0000-0000-00009E0A0000}"/>
    <cellStyle name="Notas 3 2 5" xfId="2477" xr:uid="{00000000-0005-0000-0000-00009F0A0000}"/>
    <cellStyle name="Notas 3 2 6" xfId="2478" xr:uid="{00000000-0005-0000-0000-0000A00A0000}"/>
    <cellStyle name="Notas 3 3" xfId="2479" xr:uid="{00000000-0005-0000-0000-0000A10A0000}"/>
    <cellStyle name="Notas 3 3 2" xfId="2480" xr:uid="{00000000-0005-0000-0000-0000A20A0000}"/>
    <cellStyle name="Notas 3 3 2 2" xfId="2481" xr:uid="{00000000-0005-0000-0000-0000A30A0000}"/>
    <cellStyle name="Notas 3 3 2 3" xfId="2482" xr:uid="{00000000-0005-0000-0000-0000A40A0000}"/>
    <cellStyle name="Notas 3 3 2 4" xfId="2483" xr:uid="{00000000-0005-0000-0000-0000A50A0000}"/>
    <cellStyle name="Notas 3 3 2 5" xfId="2484" xr:uid="{00000000-0005-0000-0000-0000A60A0000}"/>
    <cellStyle name="Notas 3 3 3" xfId="2485" xr:uid="{00000000-0005-0000-0000-0000A70A0000}"/>
    <cellStyle name="Notas 3 3 4" xfId="2486" xr:uid="{00000000-0005-0000-0000-0000A80A0000}"/>
    <cellStyle name="Notas 3 3 5" xfId="2487" xr:uid="{00000000-0005-0000-0000-0000A90A0000}"/>
    <cellStyle name="Notas 3 3 6" xfId="2488" xr:uid="{00000000-0005-0000-0000-0000AA0A0000}"/>
    <cellStyle name="Notas 3 4" xfId="2489" xr:uid="{00000000-0005-0000-0000-0000AB0A0000}"/>
    <cellStyle name="Notas 3 4 2" xfId="2490" xr:uid="{00000000-0005-0000-0000-0000AC0A0000}"/>
    <cellStyle name="Notas 3 4 2 2" xfId="2491" xr:uid="{00000000-0005-0000-0000-0000AD0A0000}"/>
    <cellStyle name="Notas 3 4 2 3" xfId="2492" xr:uid="{00000000-0005-0000-0000-0000AE0A0000}"/>
    <cellStyle name="Notas 3 4 2 4" xfId="2493" xr:uid="{00000000-0005-0000-0000-0000AF0A0000}"/>
    <cellStyle name="Notas 3 4 2 5" xfId="2494" xr:uid="{00000000-0005-0000-0000-0000B00A0000}"/>
    <cellStyle name="Notas 3 4 3" xfId="2495" xr:uid="{00000000-0005-0000-0000-0000B10A0000}"/>
    <cellStyle name="Notas 3 4 4" xfId="2496" xr:uid="{00000000-0005-0000-0000-0000B20A0000}"/>
    <cellStyle name="Notas 3 4 5" xfId="2497" xr:uid="{00000000-0005-0000-0000-0000B30A0000}"/>
    <cellStyle name="Notas 3 4 6" xfId="2498" xr:uid="{00000000-0005-0000-0000-0000B40A0000}"/>
    <cellStyle name="Notas 3 5" xfId="2499" xr:uid="{00000000-0005-0000-0000-0000B50A0000}"/>
    <cellStyle name="Notas 3 5 2" xfId="2500" xr:uid="{00000000-0005-0000-0000-0000B60A0000}"/>
    <cellStyle name="Notas 3 5 2 2" xfId="2501" xr:uid="{00000000-0005-0000-0000-0000B70A0000}"/>
    <cellStyle name="Notas 3 5 2 3" xfId="2502" xr:uid="{00000000-0005-0000-0000-0000B80A0000}"/>
    <cellStyle name="Notas 3 5 2 4" xfId="2503" xr:uid="{00000000-0005-0000-0000-0000B90A0000}"/>
    <cellStyle name="Notas 3 5 2 5" xfId="2504" xr:uid="{00000000-0005-0000-0000-0000BA0A0000}"/>
    <cellStyle name="Notas 3 5 3" xfId="2505" xr:uid="{00000000-0005-0000-0000-0000BB0A0000}"/>
    <cellStyle name="Notas 3 5 4" xfId="2506" xr:uid="{00000000-0005-0000-0000-0000BC0A0000}"/>
    <cellStyle name="Notas 3 5 5" xfId="2507" xr:uid="{00000000-0005-0000-0000-0000BD0A0000}"/>
    <cellStyle name="Notas 3 5 6" xfId="2508" xr:uid="{00000000-0005-0000-0000-0000BE0A0000}"/>
    <cellStyle name="Notas 3 6" xfId="2509" xr:uid="{00000000-0005-0000-0000-0000BF0A0000}"/>
    <cellStyle name="Notas 3 6 2" xfId="2510" xr:uid="{00000000-0005-0000-0000-0000C00A0000}"/>
    <cellStyle name="Notas 3 6 3" xfId="2511" xr:uid="{00000000-0005-0000-0000-0000C10A0000}"/>
    <cellStyle name="Notas 3 6 4" xfId="2512" xr:uid="{00000000-0005-0000-0000-0000C20A0000}"/>
    <cellStyle name="Notas 3 6 5" xfId="2513" xr:uid="{00000000-0005-0000-0000-0000C30A0000}"/>
    <cellStyle name="Notas 3 7" xfId="2514" xr:uid="{00000000-0005-0000-0000-0000C40A0000}"/>
    <cellStyle name="Notas 3 8" xfId="2515" xr:uid="{00000000-0005-0000-0000-0000C50A0000}"/>
    <cellStyle name="Notas 3 9" xfId="2516" xr:uid="{00000000-0005-0000-0000-0000C60A0000}"/>
    <cellStyle name="Notas 30" xfId="2517" xr:uid="{00000000-0005-0000-0000-0000C70A0000}"/>
    <cellStyle name="Notas 31" xfId="2518" xr:uid="{00000000-0005-0000-0000-0000C80A0000}"/>
    <cellStyle name="Notas 32" xfId="2519" xr:uid="{00000000-0005-0000-0000-0000C90A0000}"/>
    <cellStyle name="Notas 33" xfId="2520" xr:uid="{00000000-0005-0000-0000-0000CA0A0000}"/>
    <cellStyle name="Notas 34" xfId="2521" xr:uid="{00000000-0005-0000-0000-0000CB0A0000}"/>
    <cellStyle name="Notas 35" xfId="2522" xr:uid="{00000000-0005-0000-0000-0000CC0A0000}"/>
    <cellStyle name="Notas 36" xfId="2523" xr:uid="{00000000-0005-0000-0000-0000CD0A0000}"/>
    <cellStyle name="Notas 37" xfId="2524" xr:uid="{00000000-0005-0000-0000-0000CE0A0000}"/>
    <cellStyle name="Notas 4" xfId="2525" xr:uid="{00000000-0005-0000-0000-0000CF0A0000}"/>
    <cellStyle name="Notas 4 10" xfId="2526" xr:uid="{00000000-0005-0000-0000-0000D00A0000}"/>
    <cellStyle name="Notas 4 2" xfId="2527" xr:uid="{00000000-0005-0000-0000-0000D10A0000}"/>
    <cellStyle name="Notas 4 2 2" xfId="2528" xr:uid="{00000000-0005-0000-0000-0000D20A0000}"/>
    <cellStyle name="Notas 4 2 2 2" xfId="2529" xr:uid="{00000000-0005-0000-0000-0000D30A0000}"/>
    <cellStyle name="Notas 4 2 2 3" xfId="2530" xr:uid="{00000000-0005-0000-0000-0000D40A0000}"/>
    <cellStyle name="Notas 4 2 2 4" xfId="2531" xr:uid="{00000000-0005-0000-0000-0000D50A0000}"/>
    <cellStyle name="Notas 4 2 2 5" xfId="2532" xr:uid="{00000000-0005-0000-0000-0000D60A0000}"/>
    <cellStyle name="Notas 4 2 3" xfId="2533" xr:uid="{00000000-0005-0000-0000-0000D70A0000}"/>
    <cellStyle name="Notas 4 2 4" xfId="2534" xr:uid="{00000000-0005-0000-0000-0000D80A0000}"/>
    <cellStyle name="Notas 4 2 5" xfId="2535" xr:uid="{00000000-0005-0000-0000-0000D90A0000}"/>
    <cellStyle name="Notas 4 2 6" xfId="2536" xr:uid="{00000000-0005-0000-0000-0000DA0A0000}"/>
    <cellStyle name="Notas 4 3" xfId="2537" xr:uid="{00000000-0005-0000-0000-0000DB0A0000}"/>
    <cellStyle name="Notas 4 3 2" xfId="2538" xr:uid="{00000000-0005-0000-0000-0000DC0A0000}"/>
    <cellStyle name="Notas 4 3 2 2" xfId="2539" xr:uid="{00000000-0005-0000-0000-0000DD0A0000}"/>
    <cellStyle name="Notas 4 3 2 3" xfId="2540" xr:uid="{00000000-0005-0000-0000-0000DE0A0000}"/>
    <cellStyle name="Notas 4 3 2 4" xfId="2541" xr:uid="{00000000-0005-0000-0000-0000DF0A0000}"/>
    <cellStyle name="Notas 4 3 2 5" xfId="2542" xr:uid="{00000000-0005-0000-0000-0000E00A0000}"/>
    <cellStyle name="Notas 4 3 3" xfId="2543" xr:uid="{00000000-0005-0000-0000-0000E10A0000}"/>
    <cellStyle name="Notas 4 3 4" xfId="2544" xr:uid="{00000000-0005-0000-0000-0000E20A0000}"/>
    <cellStyle name="Notas 4 3 5" xfId="2545" xr:uid="{00000000-0005-0000-0000-0000E30A0000}"/>
    <cellStyle name="Notas 4 3 6" xfId="2546" xr:uid="{00000000-0005-0000-0000-0000E40A0000}"/>
    <cellStyle name="Notas 4 4" xfId="2547" xr:uid="{00000000-0005-0000-0000-0000E50A0000}"/>
    <cellStyle name="Notas 4 4 2" xfId="2548" xr:uid="{00000000-0005-0000-0000-0000E60A0000}"/>
    <cellStyle name="Notas 4 4 2 2" xfId="2549" xr:uid="{00000000-0005-0000-0000-0000E70A0000}"/>
    <cellStyle name="Notas 4 4 2 3" xfId="2550" xr:uid="{00000000-0005-0000-0000-0000E80A0000}"/>
    <cellStyle name="Notas 4 4 2 4" xfId="2551" xr:uid="{00000000-0005-0000-0000-0000E90A0000}"/>
    <cellStyle name="Notas 4 4 2 5" xfId="2552" xr:uid="{00000000-0005-0000-0000-0000EA0A0000}"/>
    <cellStyle name="Notas 4 4 3" xfId="2553" xr:uid="{00000000-0005-0000-0000-0000EB0A0000}"/>
    <cellStyle name="Notas 4 4 4" xfId="2554" xr:uid="{00000000-0005-0000-0000-0000EC0A0000}"/>
    <cellStyle name="Notas 4 4 5" xfId="2555" xr:uid="{00000000-0005-0000-0000-0000ED0A0000}"/>
    <cellStyle name="Notas 4 4 6" xfId="2556" xr:uid="{00000000-0005-0000-0000-0000EE0A0000}"/>
    <cellStyle name="Notas 4 5" xfId="2557" xr:uid="{00000000-0005-0000-0000-0000EF0A0000}"/>
    <cellStyle name="Notas 4 5 2" xfId="2558" xr:uid="{00000000-0005-0000-0000-0000F00A0000}"/>
    <cellStyle name="Notas 4 5 2 2" xfId="2559" xr:uid="{00000000-0005-0000-0000-0000F10A0000}"/>
    <cellStyle name="Notas 4 5 2 3" xfId="2560" xr:uid="{00000000-0005-0000-0000-0000F20A0000}"/>
    <cellStyle name="Notas 4 5 2 4" xfId="2561" xr:uid="{00000000-0005-0000-0000-0000F30A0000}"/>
    <cellStyle name="Notas 4 5 2 5" xfId="2562" xr:uid="{00000000-0005-0000-0000-0000F40A0000}"/>
    <cellStyle name="Notas 4 5 3" xfId="2563" xr:uid="{00000000-0005-0000-0000-0000F50A0000}"/>
    <cellStyle name="Notas 4 5 4" xfId="2564" xr:uid="{00000000-0005-0000-0000-0000F60A0000}"/>
    <cellStyle name="Notas 4 5 5" xfId="2565" xr:uid="{00000000-0005-0000-0000-0000F70A0000}"/>
    <cellStyle name="Notas 4 5 6" xfId="2566" xr:uid="{00000000-0005-0000-0000-0000F80A0000}"/>
    <cellStyle name="Notas 4 6" xfId="2567" xr:uid="{00000000-0005-0000-0000-0000F90A0000}"/>
    <cellStyle name="Notas 4 6 2" xfId="2568" xr:uid="{00000000-0005-0000-0000-0000FA0A0000}"/>
    <cellStyle name="Notas 4 6 3" xfId="2569" xr:uid="{00000000-0005-0000-0000-0000FB0A0000}"/>
    <cellStyle name="Notas 4 6 4" xfId="2570" xr:uid="{00000000-0005-0000-0000-0000FC0A0000}"/>
    <cellStyle name="Notas 4 6 5" xfId="2571" xr:uid="{00000000-0005-0000-0000-0000FD0A0000}"/>
    <cellStyle name="Notas 4 7" xfId="2572" xr:uid="{00000000-0005-0000-0000-0000FE0A0000}"/>
    <cellStyle name="Notas 4 8" xfId="2573" xr:uid="{00000000-0005-0000-0000-0000FF0A0000}"/>
    <cellStyle name="Notas 4 9" xfId="2574" xr:uid="{00000000-0005-0000-0000-0000000B0000}"/>
    <cellStyle name="Notas 5" xfId="2575" xr:uid="{00000000-0005-0000-0000-0000010B0000}"/>
    <cellStyle name="Notas 5 10" xfId="2576" xr:uid="{00000000-0005-0000-0000-0000020B0000}"/>
    <cellStyle name="Notas 5 2" xfId="2577" xr:uid="{00000000-0005-0000-0000-0000030B0000}"/>
    <cellStyle name="Notas 5 2 2" xfId="2578" xr:uid="{00000000-0005-0000-0000-0000040B0000}"/>
    <cellStyle name="Notas 5 2 2 2" xfId="2579" xr:uid="{00000000-0005-0000-0000-0000050B0000}"/>
    <cellStyle name="Notas 5 2 2 3" xfId="2580" xr:uid="{00000000-0005-0000-0000-0000060B0000}"/>
    <cellStyle name="Notas 5 2 2 4" xfId="2581" xr:uid="{00000000-0005-0000-0000-0000070B0000}"/>
    <cellStyle name="Notas 5 2 2 5" xfId="2582" xr:uid="{00000000-0005-0000-0000-0000080B0000}"/>
    <cellStyle name="Notas 5 2 3" xfId="2583" xr:uid="{00000000-0005-0000-0000-0000090B0000}"/>
    <cellStyle name="Notas 5 2 4" xfId="2584" xr:uid="{00000000-0005-0000-0000-00000A0B0000}"/>
    <cellStyle name="Notas 5 2 5" xfId="2585" xr:uid="{00000000-0005-0000-0000-00000B0B0000}"/>
    <cellStyle name="Notas 5 2 6" xfId="2586" xr:uid="{00000000-0005-0000-0000-00000C0B0000}"/>
    <cellStyle name="Notas 5 3" xfId="2587" xr:uid="{00000000-0005-0000-0000-00000D0B0000}"/>
    <cellStyle name="Notas 5 3 2" xfId="2588" xr:uid="{00000000-0005-0000-0000-00000E0B0000}"/>
    <cellStyle name="Notas 5 3 2 2" xfId="2589" xr:uid="{00000000-0005-0000-0000-00000F0B0000}"/>
    <cellStyle name="Notas 5 3 2 3" xfId="2590" xr:uid="{00000000-0005-0000-0000-0000100B0000}"/>
    <cellStyle name="Notas 5 3 2 4" xfId="2591" xr:uid="{00000000-0005-0000-0000-0000110B0000}"/>
    <cellStyle name="Notas 5 3 2 5" xfId="2592" xr:uid="{00000000-0005-0000-0000-0000120B0000}"/>
    <cellStyle name="Notas 5 3 3" xfId="2593" xr:uid="{00000000-0005-0000-0000-0000130B0000}"/>
    <cellStyle name="Notas 5 3 4" xfId="2594" xr:uid="{00000000-0005-0000-0000-0000140B0000}"/>
    <cellStyle name="Notas 5 3 5" xfId="2595" xr:uid="{00000000-0005-0000-0000-0000150B0000}"/>
    <cellStyle name="Notas 5 3 6" xfId="2596" xr:uid="{00000000-0005-0000-0000-0000160B0000}"/>
    <cellStyle name="Notas 5 4" xfId="2597" xr:uid="{00000000-0005-0000-0000-0000170B0000}"/>
    <cellStyle name="Notas 5 4 2" xfId="2598" xr:uid="{00000000-0005-0000-0000-0000180B0000}"/>
    <cellStyle name="Notas 5 4 2 2" xfId="2599" xr:uid="{00000000-0005-0000-0000-0000190B0000}"/>
    <cellStyle name="Notas 5 4 2 3" xfId="2600" xr:uid="{00000000-0005-0000-0000-00001A0B0000}"/>
    <cellStyle name="Notas 5 4 2 4" xfId="2601" xr:uid="{00000000-0005-0000-0000-00001B0B0000}"/>
    <cellStyle name="Notas 5 4 2 5" xfId="2602" xr:uid="{00000000-0005-0000-0000-00001C0B0000}"/>
    <cellStyle name="Notas 5 4 3" xfId="2603" xr:uid="{00000000-0005-0000-0000-00001D0B0000}"/>
    <cellStyle name="Notas 5 4 4" xfId="2604" xr:uid="{00000000-0005-0000-0000-00001E0B0000}"/>
    <cellStyle name="Notas 5 4 5" xfId="2605" xr:uid="{00000000-0005-0000-0000-00001F0B0000}"/>
    <cellStyle name="Notas 5 4 6" xfId="2606" xr:uid="{00000000-0005-0000-0000-0000200B0000}"/>
    <cellStyle name="Notas 5 5" xfId="2607" xr:uid="{00000000-0005-0000-0000-0000210B0000}"/>
    <cellStyle name="Notas 5 5 2" xfId="2608" xr:uid="{00000000-0005-0000-0000-0000220B0000}"/>
    <cellStyle name="Notas 5 5 2 2" xfId="2609" xr:uid="{00000000-0005-0000-0000-0000230B0000}"/>
    <cellStyle name="Notas 5 5 2 3" xfId="2610" xr:uid="{00000000-0005-0000-0000-0000240B0000}"/>
    <cellStyle name="Notas 5 5 2 4" xfId="2611" xr:uid="{00000000-0005-0000-0000-0000250B0000}"/>
    <cellStyle name="Notas 5 5 2 5" xfId="2612" xr:uid="{00000000-0005-0000-0000-0000260B0000}"/>
    <cellStyle name="Notas 5 5 3" xfId="2613" xr:uid="{00000000-0005-0000-0000-0000270B0000}"/>
    <cellStyle name="Notas 5 5 4" xfId="2614" xr:uid="{00000000-0005-0000-0000-0000280B0000}"/>
    <cellStyle name="Notas 5 5 5" xfId="2615" xr:uid="{00000000-0005-0000-0000-0000290B0000}"/>
    <cellStyle name="Notas 5 5 6" xfId="2616" xr:uid="{00000000-0005-0000-0000-00002A0B0000}"/>
    <cellStyle name="Notas 5 6" xfId="2617" xr:uid="{00000000-0005-0000-0000-00002B0B0000}"/>
    <cellStyle name="Notas 5 6 2" xfId="2618" xr:uid="{00000000-0005-0000-0000-00002C0B0000}"/>
    <cellStyle name="Notas 5 6 3" xfId="2619" xr:uid="{00000000-0005-0000-0000-00002D0B0000}"/>
    <cellStyle name="Notas 5 6 4" xfId="2620" xr:uid="{00000000-0005-0000-0000-00002E0B0000}"/>
    <cellStyle name="Notas 5 6 5" xfId="2621" xr:uid="{00000000-0005-0000-0000-00002F0B0000}"/>
    <cellStyle name="Notas 5 7" xfId="2622" xr:uid="{00000000-0005-0000-0000-0000300B0000}"/>
    <cellStyle name="Notas 5 8" xfId="2623" xr:uid="{00000000-0005-0000-0000-0000310B0000}"/>
    <cellStyle name="Notas 5 9" xfId="2624" xr:uid="{00000000-0005-0000-0000-0000320B0000}"/>
    <cellStyle name="Notas 6" xfId="2625" xr:uid="{00000000-0005-0000-0000-0000330B0000}"/>
    <cellStyle name="Notas 6 10" xfId="2626" xr:uid="{00000000-0005-0000-0000-0000340B0000}"/>
    <cellStyle name="Notas 6 2" xfId="2627" xr:uid="{00000000-0005-0000-0000-0000350B0000}"/>
    <cellStyle name="Notas 6 2 2" xfId="2628" xr:uid="{00000000-0005-0000-0000-0000360B0000}"/>
    <cellStyle name="Notas 6 2 2 2" xfId="2629" xr:uid="{00000000-0005-0000-0000-0000370B0000}"/>
    <cellStyle name="Notas 6 2 2 3" xfId="2630" xr:uid="{00000000-0005-0000-0000-0000380B0000}"/>
    <cellStyle name="Notas 6 2 2 4" xfId="2631" xr:uid="{00000000-0005-0000-0000-0000390B0000}"/>
    <cellStyle name="Notas 6 2 2 5" xfId="2632" xr:uid="{00000000-0005-0000-0000-00003A0B0000}"/>
    <cellStyle name="Notas 6 2 3" xfId="2633" xr:uid="{00000000-0005-0000-0000-00003B0B0000}"/>
    <cellStyle name="Notas 6 2 4" xfId="2634" xr:uid="{00000000-0005-0000-0000-00003C0B0000}"/>
    <cellStyle name="Notas 6 2 5" xfId="2635" xr:uid="{00000000-0005-0000-0000-00003D0B0000}"/>
    <cellStyle name="Notas 6 2 6" xfId="2636" xr:uid="{00000000-0005-0000-0000-00003E0B0000}"/>
    <cellStyle name="Notas 6 3" xfId="2637" xr:uid="{00000000-0005-0000-0000-00003F0B0000}"/>
    <cellStyle name="Notas 6 3 2" xfId="2638" xr:uid="{00000000-0005-0000-0000-0000400B0000}"/>
    <cellStyle name="Notas 6 3 2 2" xfId="2639" xr:uid="{00000000-0005-0000-0000-0000410B0000}"/>
    <cellStyle name="Notas 6 3 2 3" xfId="2640" xr:uid="{00000000-0005-0000-0000-0000420B0000}"/>
    <cellStyle name="Notas 6 3 2 4" xfId="2641" xr:uid="{00000000-0005-0000-0000-0000430B0000}"/>
    <cellStyle name="Notas 6 3 2 5" xfId="2642" xr:uid="{00000000-0005-0000-0000-0000440B0000}"/>
    <cellStyle name="Notas 6 3 3" xfId="2643" xr:uid="{00000000-0005-0000-0000-0000450B0000}"/>
    <cellStyle name="Notas 6 3 4" xfId="2644" xr:uid="{00000000-0005-0000-0000-0000460B0000}"/>
    <cellStyle name="Notas 6 3 5" xfId="2645" xr:uid="{00000000-0005-0000-0000-0000470B0000}"/>
    <cellStyle name="Notas 6 3 6" xfId="2646" xr:uid="{00000000-0005-0000-0000-0000480B0000}"/>
    <cellStyle name="Notas 6 4" xfId="2647" xr:uid="{00000000-0005-0000-0000-0000490B0000}"/>
    <cellStyle name="Notas 6 4 2" xfId="2648" xr:uid="{00000000-0005-0000-0000-00004A0B0000}"/>
    <cellStyle name="Notas 6 4 2 2" xfId="2649" xr:uid="{00000000-0005-0000-0000-00004B0B0000}"/>
    <cellStyle name="Notas 6 4 2 3" xfId="2650" xr:uid="{00000000-0005-0000-0000-00004C0B0000}"/>
    <cellStyle name="Notas 6 4 2 4" xfId="2651" xr:uid="{00000000-0005-0000-0000-00004D0B0000}"/>
    <cellStyle name="Notas 6 4 2 5" xfId="2652" xr:uid="{00000000-0005-0000-0000-00004E0B0000}"/>
    <cellStyle name="Notas 6 4 3" xfId="2653" xr:uid="{00000000-0005-0000-0000-00004F0B0000}"/>
    <cellStyle name="Notas 6 4 4" xfId="2654" xr:uid="{00000000-0005-0000-0000-0000500B0000}"/>
    <cellStyle name="Notas 6 4 5" xfId="2655" xr:uid="{00000000-0005-0000-0000-0000510B0000}"/>
    <cellStyle name="Notas 6 4 6" xfId="2656" xr:uid="{00000000-0005-0000-0000-0000520B0000}"/>
    <cellStyle name="Notas 6 5" xfId="2657" xr:uid="{00000000-0005-0000-0000-0000530B0000}"/>
    <cellStyle name="Notas 6 5 2" xfId="2658" xr:uid="{00000000-0005-0000-0000-0000540B0000}"/>
    <cellStyle name="Notas 6 5 2 2" xfId="2659" xr:uid="{00000000-0005-0000-0000-0000550B0000}"/>
    <cellStyle name="Notas 6 5 2 3" xfId="2660" xr:uid="{00000000-0005-0000-0000-0000560B0000}"/>
    <cellStyle name="Notas 6 5 2 4" xfId="2661" xr:uid="{00000000-0005-0000-0000-0000570B0000}"/>
    <cellStyle name="Notas 6 5 2 5" xfId="2662" xr:uid="{00000000-0005-0000-0000-0000580B0000}"/>
    <cellStyle name="Notas 6 5 3" xfId="2663" xr:uid="{00000000-0005-0000-0000-0000590B0000}"/>
    <cellStyle name="Notas 6 5 4" xfId="2664" xr:uid="{00000000-0005-0000-0000-00005A0B0000}"/>
    <cellStyle name="Notas 6 5 5" xfId="2665" xr:uid="{00000000-0005-0000-0000-00005B0B0000}"/>
    <cellStyle name="Notas 6 5 6" xfId="2666" xr:uid="{00000000-0005-0000-0000-00005C0B0000}"/>
    <cellStyle name="Notas 6 6" xfId="2667" xr:uid="{00000000-0005-0000-0000-00005D0B0000}"/>
    <cellStyle name="Notas 6 6 2" xfId="2668" xr:uid="{00000000-0005-0000-0000-00005E0B0000}"/>
    <cellStyle name="Notas 6 6 3" xfId="2669" xr:uid="{00000000-0005-0000-0000-00005F0B0000}"/>
    <cellStyle name="Notas 6 6 4" xfId="2670" xr:uid="{00000000-0005-0000-0000-0000600B0000}"/>
    <cellStyle name="Notas 6 6 5" xfId="2671" xr:uid="{00000000-0005-0000-0000-0000610B0000}"/>
    <cellStyle name="Notas 6 7" xfId="2672" xr:uid="{00000000-0005-0000-0000-0000620B0000}"/>
    <cellStyle name="Notas 6 8" xfId="2673" xr:uid="{00000000-0005-0000-0000-0000630B0000}"/>
    <cellStyle name="Notas 6 9" xfId="2674" xr:uid="{00000000-0005-0000-0000-0000640B0000}"/>
    <cellStyle name="Notas 7" xfId="2675" xr:uid="{00000000-0005-0000-0000-0000650B0000}"/>
    <cellStyle name="Notas 7 10" xfId="2676" xr:uid="{00000000-0005-0000-0000-0000660B0000}"/>
    <cellStyle name="Notas 7 2" xfId="2677" xr:uid="{00000000-0005-0000-0000-0000670B0000}"/>
    <cellStyle name="Notas 7 2 2" xfId="2678" xr:uid="{00000000-0005-0000-0000-0000680B0000}"/>
    <cellStyle name="Notas 7 2 2 2" xfId="2679" xr:uid="{00000000-0005-0000-0000-0000690B0000}"/>
    <cellStyle name="Notas 7 2 2 3" xfId="2680" xr:uid="{00000000-0005-0000-0000-00006A0B0000}"/>
    <cellStyle name="Notas 7 2 2 4" xfId="2681" xr:uid="{00000000-0005-0000-0000-00006B0B0000}"/>
    <cellStyle name="Notas 7 2 2 5" xfId="2682" xr:uid="{00000000-0005-0000-0000-00006C0B0000}"/>
    <cellStyle name="Notas 7 2 3" xfId="2683" xr:uid="{00000000-0005-0000-0000-00006D0B0000}"/>
    <cellStyle name="Notas 7 2 4" xfId="2684" xr:uid="{00000000-0005-0000-0000-00006E0B0000}"/>
    <cellStyle name="Notas 7 2 5" xfId="2685" xr:uid="{00000000-0005-0000-0000-00006F0B0000}"/>
    <cellStyle name="Notas 7 2 6" xfId="2686" xr:uid="{00000000-0005-0000-0000-0000700B0000}"/>
    <cellStyle name="Notas 7 3" xfId="2687" xr:uid="{00000000-0005-0000-0000-0000710B0000}"/>
    <cellStyle name="Notas 7 3 2" xfId="2688" xr:uid="{00000000-0005-0000-0000-0000720B0000}"/>
    <cellStyle name="Notas 7 3 2 2" xfId="2689" xr:uid="{00000000-0005-0000-0000-0000730B0000}"/>
    <cellStyle name="Notas 7 3 2 3" xfId="2690" xr:uid="{00000000-0005-0000-0000-0000740B0000}"/>
    <cellStyle name="Notas 7 3 2 4" xfId="2691" xr:uid="{00000000-0005-0000-0000-0000750B0000}"/>
    <cellStyle name="Notas 7 3 2 5" xfId="2692" xr:uid="{00000000-0005-0000-0000-0000760B0000}"/>
    <cellStyle name="Notas 7 3 3" xfId="2693" xr:uid="{00000000-0005-0000-0000-0000770B0000}"/>
    <cellStyle name="Notas 7 3 4" xfId="2694" xr:uid="{00000000-0005-0000-0000-0000780B0000}"/>
    <cellStyle name="Notas 7 3 5" xfId="2695" xr:uid="{00000000-0005-0000-0000-0000790B0000}"/>
    <cellStyle name="Notas 7 3 6" xfId="2696" xr:uid="{00000000-0005-0000-0000-00007A0B0000}"/>
    <cellStyle name="Notas 7 4" xfId="2697" xr:uid="{00000000-0005-0000-0000-00007B0B0000}"/>
    <cellStyle name="Notas 7 4 2" xfId="2698" xr:uid="{00000000-0005-0000-0000-00007C0B0000}"/>
    <cellStyle name="Notas 7 4 2 2" xfId="2699" xr:uid="{00000000-0005-0000-0000-00007D0B0000}"/>
    <cellStyle name="Notas 7 4 2 3" xfId="2700" xr:uid="{00000000-0005-0000-0000-00007E0B0000}"/>
    <cellStyle name="Notas 7 4 2 4" xfId="2701" xr:uid="{00000000-0005-0000-0000-00007F0B0000}"/>
    <cellStyle name="Notas 7 4 2 5" xfId="2702" xr:uid="{00000000-0005-0000-0000-0000800B0000}"/>
    <cellStyle name="Notas 7 4 3" xfId="2703" xr:uid="{00000000-0005-0000-0000-0000810B0000}"/>
    <cellStyle name="Notas 7 4 4" xfId="2704" xr:uid="{00000000-0005-0000-0000-0000820B0000}"/>
    <cellStyle name="Notas 7 4 5" xfId="2705" xr:uid="{00000000-0005-0000-0000-0000830B0000}"/>
    <cellStyle name="Notas 7 4 6" xfId="2706" xr:uid="{00000000-0005-0000-0000-0000840B0000}"/>
    <cellStyle name="Notas 7 5" xfId="2707" xr:uid="{00000000-0005-0000-0000-0000850B0000}"/>
    <cellStyle name="Notas 7 5 2" xfId="2708" xr:uid="{00000000-0005-0000-0000-0000860B0000}"/>
    <cellStyle name="Notas 7 5 2 2" xfId="2709" xr:uid="{00000000-0005-0000-0000-0000870B0000}"/>
    <cellStyle name="Notas 7 5 2 3" xfId="2710" xr:uid="{00000000-0005-0000-0000-0000880B0000}"/>
    <cellStyle name="Notas 7 5 2 4" xfId="2711" xr:uid="{00000000-0005-0000-0000-0000890B0000}"/>
    <cellStyle name="Notas 7 5 2 5" xfId="2712" xr:uid="{00000000-0005-0000-0000-00008A0B0000}"/>
    <cellStyle name="Notas 7 5 3" xfId="2713" xr:uid="{00000000-0005-0000-0000-00008B0B0000}"/>
    <cellStyle name="Notas 7 5 4" xfId="2714" xr:uid="{00000000-0005-0000-0000-00008C0B0000}"/>
    <cellStyle name="Notas 7 5 5" xfId="2715" xr:uid="{00000000-0005-0000-0000-00008D0B0000}"/>
    <cellStyle name="Notas 7 5 6" xfId="2716" xr:uid="{00000000-0005-0000-0000-00008E0B0000}"/>
    <cellStyle name="Notas 7 6" xfId="2717" xr:uid="{00000000-0005-0000-0000-00008F0B0000}"/>
    <cellStyle name="Notas 7 6 2" xfId="2718" xr:uid="{00000000-0005-0000-0000-0000900B0000}"/>
    <cellStyle name="Notas 7 6 3" xfId="2719" xr:uid="{00000000-0005-0000-0000-0000910B0000}"/>
    <cellStyle name="Notas 7 6 4" xfId="2720" xr:uid="{00000000-0005-0000-0000-0000920B0000}"/>
    <cellStyle name="Notas 7 6 5" xfId="2721" xr:uid="{00000000-0005-0000-0000-0000930B0000}"/>
    <cellStyle name="Notas 7 7" xfId="2722" xr:uid="{00000000-0005-0000-0000-0000940B0000}"/>
    <cellStyle name="Notas 7 8" xfId="2723" xr:uid="{00000000-0005-0000-0000-0000950B0000}"/>
    <cellStyle name="Notas 7 9" xfId="2724" xr:uid="{00000000-0005-0000-0000-0000960B0000}"/>
    <cellStyle name="Notas 8" xfId="2725" xr:uid="{00000000-0005-0000-0000-0000970B0000}"/>
    <cellStyle name="Notas 8 2" xfId="2726" xr:uid="{00000000-0005-0000-0000-0000980B0000}"/>
    <cellStyle name="Notas 8 2 2" xfId="2727" xr:uid="{00000000-0005-0000-0000-0000990B0000}"/>
    <cellStyle name="Notas 8 2 3" xfId="2728" xr:uid="{00000000-0005-0000-0000-00009A0B0000}"/>
    <cellStyle name="Notas 8 2 4" xfId="2729" xr:uid="{00000000-0005-0000-0000-00009B0B0000}"/>
    <cellStyle name="Notas 8 2 5" xfId="2730" xr:uid="{00000000-0005-0000-0000-00009C0B0000}"/>
    <cellStyle name="Notas 8 3" xfId="2731" xr:uid="{00000000-0005-0000-0000-00009D0B0000}"/>
    <cellStyle name="Notas 8 4" xfId="2732" xr:uid="{00000000-0005-0000-0000-00009E0B0000}"/>
    <cellStyle name="Notas 8 5" xfId="2733" xr:uid="{00000000-0005-0000-0000-00009F0B0000}"/>
    <cellStyle name="Notas 8 6" xfId="2734" xr:uid="{00000000-0005-0000-0000-0000A00B0000}"/>
    <cellStyle name="Notas 9" xfId="2735" xr:uid="{00000000-0005-0000-0000-0000A10B0000}"/>
    <cellStyle name="Notas 9 2" xfId="2736" xr:uid="{00000000-0005-0000-0000-0000A20B0000}"/>
    <cellStyle name="Notas 9 2 2" xfId="2737" xr:uid="{00000000-0005-0000-0000-0000A30B0000}"/>
    <cellStyle name="Notas 9 2 3" xfId="2738" xr:uid="{00000000-0005-0000-0000-0000A40B0000}"/>
    <cellStyle name="Notas 9 2 4" xfId="2739" xr:uid="{00000000-0005-0000-0000-0000A50B0000}"/>
    <cellStyle name="Notas 9 2 5" xfId="2740" xr:uid="{00000000-0005-0000-0000-0000A60B0000}"/>
    <cellStyle name="Notas 9 3" xfId="2741" xr:uid="{00000000-0005-0000-0000-0000A70B0000}"/>
    <cellStyle name="Notas 9 4" xfId="2742" xr:uid="{00000000-0005-0000-0000-0000A80B0000}"/>
    <cellStyle name="Notas 9 5" xfId="2743" xr:uid="{00000000-0005-0000-0000-0000A90B0000}"/>
    <cellStyle name="Notas 9 6" xfId="2744" xr:uid="{00000000-0005-0000-0000-0000AA0B0000}"/>
    <cellStyle name="Porcentaje" xfId="1" builtinId="5"/>
    <cellStyle name="Porcentaje 2" xfId="2745" xr:uid="{00000000-0005-0000-0000-0000AC0B0000}"/>
    <cellStyle name="Porcentaje 2 2" xfId="3040" xr:uid="{00000000-0005-0000-0000-0000AD0B0000}"/>
    <cellStyle name="Porcentaje 3" xfId="2746" xr:uid="{00000000-0005-0000-0000-0000AE0B0000}"/>
    <cellStyle name="Porcentaje 4" xfId="2747" xr:uid="{00000000-0005-0000-0000-0000AF0B0000}"/>
    <cellStyle name="Porcentaje 5" xfId="2748" xr:uid="{00000000-0005-0000-0000-0000B00B0000}"/>
    <cellStyle name="Porcentaje 5 2" xfId="2749" xr:uid="{00000000-0005-0000-0000-0000B10B0000}"/>
    <cellStyle name="Porcentual 2" xfId="2750" xr:uid="{00000000-0005-0000-0000-0000B20B0000}"/>
    <cellStyle name="Porcentual 2 2" xfId="2751" xr:uid="{00000000-0005-0000-0000-0000B30B0000}"/>
    <cellStyle name="Porcentual 2 3" xfId="2752" xr:uid="{00000000-0005-0000-0000-0000B40B0000}"/>
    <cellStyle name="Porcentual 2 3 2" xfId="2753" xr:uid="{00000000-0005-0000-0000-0000B50B0000}"/>
    <cellStyle name="Porcentual 3" xfId="2754" xr:uid="{00000000-0005-0000-0000-0000B60B0000}"/>
    <cellStyle name="Porcentual 4" xfId="2755" xr:uid="{00000000-0005-0000-0000-0000B70B0000}"/>
    <cellStyle name="Salida 2" xfId="2756" xr:uid="{00000000-0005-0000-0000-0000B80B0000}"/>
    <cellStyle name="Salida 3" xfId="2757" xr:uid="{00000000-0005-0000-0000-0000B90B0000}"/>
    <cellStyle name="Salida 4" xfId="2758" xr:uid="{00000000-0005-0000-0000-0000BA0B0000}"/>
    <cellStyle name="Salida 5" xfId="2759" xr:uid="{00000000-0005-0000-0000-0000BB0B0000}"/>
    <cellStyle name="Salida 6" xfId="2760" xr:uid="{00000000-0005-0000-0000-0000BC0B0000}"/>
    <cellStyle name="TableStyleLight1" xfId="2761" xr:uid="{00000000-0005-0000-0000-0000BD0B0000}"/>
    <cellStyle name="Texto de advertencia 2" xfId="2762" xr:uid="{00000000-0005-0000-0000-0000BE0B0000}"/>
    <cellStyle name="Texto de advertencia 3" xfId="2763" xr:uid="{00000000-0005-0000-0000-0000BF0B0000}"/>
    <cellStyle name="Texto de advertencia 4" xfId="2764" xr:uid="{00000000-0005-0000-0000-0000C00B0000}"/>
    <cellStyle name="Texto de advertencia 5" xfId="2765" xr:uid="{00000000-0005-0000-0000-0000C10B0000}"/>
    <cellStyle name="Texto de advertencia 6" xfId="2766" xr:uid="{00000000-0005-0000-0000-0000C20B0000}"/>
    <cellStyle name="Texto explicativo 2" xfId="2767" xr:uid="{00000000-0005-0000-0000-0000C30B0000}"/>
    <cellStyle name="Texto explicativo 3" xfId="2768" xr:uid="{00000000-0005-0000-0000-0000C40B0000}"/>
    <cellStyle name="Texto explicativo 4" xfId="2769" xr:uid="{00000000-0005-0000-0000-0000C50B0000}"/>
    <cellStyle name="Texto explicativo 5" xfId="2770" xr:uid="{00000000-0005-0000-0000-0000C60B0000}"/>
    <cellStyle name="Texto explicativo 6" xfId="2771" xr:uid="{00000000-0005-0000-0000-0000C70B0000}"/>
    <cellStyle name="Título 1 2" xfId="2772" xr:uid="{00000000-0005-0000-0000-0000C80B0000}"/>
    <cellStyle name="Título 1 3" xfId="2773" xr:uid="{00000000-0005-0000-0000-0000C90B0000}"/>
    <cellStyle name="Título 1 4" xfId="2774" xr:uid="{00000000-0005-0000-0000-0000CA0B0000}"/>
    <cellStyle name="Título 1 5" xfId="2775" xr:uid="{00000000-0005-0000-0000-0000CB0B0000}"/>
    <cellStyle name="Título 1 6" xfId="2776" xr:uid="{00000000-0005-0000-0000-0000CC0B0000}"/>
    <cellStyle name="Título 2 2" xfId="2777" xr:uid="{00000000-0005-0000-0000-0000CD0B0000}"/>
    <cellStyle name="Título 2 3" xfId="2778" xr:uid="{00000000-0005-0000-0000-0000CE0B0000}"/>
    <cellStyle name="Título 2 4" xfId="2779" xr:uid="{00000000-0005-0000-0000-0000CF0B0000}"/>
    <cellStyle name="Título 2 5" xfId="2780" xr:uid="{00000000-0005-0000-0000-0000D00B0000}"/>
    <cellStyle name="Título 2 6" xfId="2781" xr:uid="{00000000-0005-0000-0000-0000D10B0000}"/>
    <cellStyle name="Título 3 2" xfId="2782" xr:uid="{00000000-0005-0000-0000-0000D20B0000}"/>
    <cellStyle name="Título 3 3" xfId="2783" xr:uid="{00000000-0005-0000-0000-0000D30B0000}"/>
    <cellStyle name="Título 3 4" xfId="2784" xr:uid="{00000000-0005-0000-0000-0000D40B0000}"/>
    <cellStyle name="Título 3 5" xfId="2785" xr:uid="{00000000-0005-0000-0000-0000D50B0000}"/>
    <cellStyle name="Título 3 6" xfId="2786" xr:uid="{00000000-0005-0000-0000-0000D60B0000}"/>
    <cellStyle name="Título 4" xfId="2787" xr:uid="{00000000-0005-0000-0000-0000D70B0000}"/>
    <cellStyle name="Título 5" xfId="2788" xr:uid="{00000000-0005-0000-0000-0000D80B0000}"/>
    <cellStyle name="Título 6" xfId="2789" xr:uid="{00000000-0005-0000-0000-0000D90B0000}"/>
    <cellStyle name="Título 7" xfId="2790" xr:uid="{00000000-0005-0000-0000-0000DA0B0000}"/>
    <cellStyle name="Título 8" xfId="2791" xr:uid="{00000000-0005-0000-0000-0000DB0B0000}"/>
    <cellStyle name="Total 2" xfId="2792" xr:uid="{00000000-0005-0000-0000-0000DC0B0000}"/>
    <cellStyle name="Total 3" xfId="2793" xr:uid="{00000000-0005-0000-0000-0000DD0B0000}"/>
    <cellStyle name="Total 4" xfId="2794" xr:uid="{00000000-0005-0000-0000-0000DE0B0000}"/>
    <cellStyle name="Total 5" xfId="2795" xr:uid="{00000000-0005-0000-0000-0000DF0B0000}"/>
    <cellStyle name="Total 6" xfId="2796" xr:uid="{00000000-0005-0000-0000-0000E00B0000}"/>
  </cellStyles>
  <dxfs count="55">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FF00"/>
        </patternFill>
      </fill>
    </dxf>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s>
  <tableStyles count="0" defaultTableStyle="TableStyleMedium2" defaultPivotStyle="PivotStyleLight16"/>
  <colors>
    <mruColors>
      <color rgb="FF4FEA2A"/>
      <color rgb="FFFF5050"/>
      <color rgb="FFE4801C"/>
      <color rgb="FF0AD093"/>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n-US"/>
              <a:t>Proyectos Plan de Desarrollo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BC9C-4EBF-8162-250DD9E4D826}"/>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BC9C-4EBF-8162-250DD9E4D826}"/>
              </c:ext>
            </c:extLst>
          </c:dPt>
          <c:dLbls>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lt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'Grafico Meta'!$D$2:$E$2</c:f>
              <c:strCache>
                <c:ptCount val="2"/>
                <c:pt idx="0">
                  <c:v>Ejecutado</c:v>
                </c:pt>
                <c:pt idx="1">
                  <c:v>Por Ejecutar</c:v>
                </c:pt>
              </c:strCache>
            </c:strRef>
          </c:cat>
          <c:val>
            <c:numRef>
              <c:f>'Grafico Meta'!$D$3:$E$3</c:f>
              <c:numCache>
                <c:formatCode>0.00%</c:formatCode>
                <c:ptCount val="2"/>
                <c:pt idx="0">
                  <c:v>0.42162494040381304</c:v>
                </c:pt>
                <c:pt idx="1">
                  <c:v>0.57837505959618696</c:v>
                </c:pt>
              </c:numCache>
            </c:numRef>
          </c:val>
          <c:extLst>
            <c:ext xmlns:c16="http://schemas.microsoft.com/office/drawing/2014/chart" uri="{C3380CC4-5D6E-409C-BE32-E72D297353CC}">
              <c16:uniqueId val="{00000004-BC9C-4EBF-8162-250DD9E4D826}"/>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layout>
        <c:manualLayout>
          <c:xMode val="edge"/>
          <c:yMode val="edge"/>
          <c:x val="0"/>
          <c:y val="0.89409667541557303"/>
          <c:w val="1"/>
          <c:h val="7.8125546806649168E-2"/>
        </c:manualLayout>
      </c:layout>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Segimiento</a:t>
            </a:r>
            <a:r>
              <a:rPr lang="en-US" baseline="0"/>
              <a:t> Meta</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CCCC-48EE-A1B1-EB18838EDED0}"/>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CCCC-48EE-A1B1-EB18838EDED0}"/>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'Grafico Meta'!$A$28:$B$28</c:f>
              <c:strCache>
                <c:ptCount val="2"/>
                <c:pt idx="0">
                  <c:v>Meta 2023</c:v>
                </c:pt>
                <c:pt idx="1">
                  <c:v>Seguimiento Acumulado Febrero 2023</c:v>
                </c:pt>
              </c:strCache>
            </c:strRef>
          </c:cat>
          <c:val>
            <c:numRef>
              <c:f>'Grafico Meta'!$A$29:$B$29</c:f>
              <c:numCache>
                <c:formatCode>0.00%</c:formatCode>
                <c:ptCount val="2"/>
                <c:pt idx="0">
                  <c:v>0.23</c:v>
                </c:pt>
                <c:pt idx="1">
                  <c:v>2.5000000000000001E-2</c:v>
                </c:pt>
              </c:numCache>
            </c:numRef>
          </c:val>
          <c:extLst>
            <c:ext xmlns:c16="http://schemas.microsoft.com/office/drawing/2014/chart" uri="{C3380CC4-5D6E-409C-BE32-E72D297353CC}">
              <c16:uniqueId val="{00000000-25E2-44E9-958D-98CA28820DA5}"/>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Segimiento</a:t>
            </a:r>
            <a:r>
              <a:rPr lang="en-US" baseline="0"/>
              <a:t> Meta</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a:outerShdw blurRad="254000" sx="102000" sy="102000" algn="ctr" rotWithShape="0">
                <a:prstClr val="black">
                  <a:alpha val="20000"/>
                </a:prstClr>
              </a:outerShdw>
            </a:effectLst>
          </c:spPr>
          <c:invertIfNegative val="0"/>
          <c:dPt>
            <c:idx val="0"/>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BB4D-42CF-83A3-B23FC1CF541F}"/>
              </c:ext>
            </c:extLst>
          </c:dPt>
          <c:dPt>
            <c:idx val="1"/>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BB4D-42CF-83A3-B23FC1CF541F}"/>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'Grafico Meta'!$A$48:$B$48</c:f>
              <c:strCache>
                <c:ptCount val="2"/>
                <c:pt idx="0">
                  <c:v>Meta 2023</c:v>
                </c:pt>
                <c:pt idx="1">
                  <c:v>Seguimiento Acumulado Febrero 2023</c:v>
                </c:pt>
              </c:strCache>
            </c:strRef>
          </c:cat>
          <c:val>
            <c:numRef>
              <c:f>'Grafico Meta'!$A$49:$B$49</c:f>
              <c:numCache>
                <c:formatCode>0.00%</c:formatCode>
                <c:ptCount val="2"/>
                <c:pt idx="0">
                  <c:v>1</c:v>
                </c:pt>
                <c:pt idx="1">
                  <c:v>0.08</c:v>
                </c:pt>
              </c:numCache>
            </c:numRef>
          </c:val>
          <c:extLst>
            <c:ext xmlns:c16="http://schemas.microsoft.com/office/drawing/2014/chart" uri="{C3380CC4-5D6E-409C-BE32-E72D297353CC}">
              <c16:uniqueId val="{00000004-BB4D-42CF-83A3-B23FC1CF541F}"/>
            </c:ext>
          </c:extLst>
        </c:ser>
        <c:dLbls>
          <c:showLegendKey val="0"/>
          <c:showVal val="0"/>
          <c:showCatName val="0"/>
          <c:showSerName val="0"/>
          <c:showPercent val="0"/>
          <c:showBubbleSize val="0"/>
        </c:dLbls>
        <c:gapWidth val="100"/>
        <c:axId val="291590751"/>
        <c:axId val="291593663"/>
      </c:barChart>
      <c:catAx>
        <c:axId val="291590751"/>
        <c:scaling>
          <c:orientation val="minMax"/>
        </c:scaling>
        <c:delete val="0"/>
        <c:axPos val="b"/>
        <c:numFmt formatCode="General" sourceLinked="1"/>
        <c:majorTickMark val="out"/>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291593663"/>
        <c:crosses val="autoZero"/>
        <c:auto val="1"/>
        <c:lblAlgn val="ctr"/>
        <c:lblOffset val="100"/>
        <c:noMultiLvlLbl val="0"/>
      </c:catAx>
      <c:valAx>
        <c:axId val="291593663"/>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crossAx val="291590751"/>
        <c:crosses val="autoZero"/>
        <c:crossBetween val="between"/>
      </c:valAx>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Segimiento</a:t>
            </a:r>
            <a:r>
              <a:rPr lang="en-US" baseline="0"/>
              <a:t> Meta</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a:outerShdw blurRad="254000" sx="102000" sy="102000" algn="ctr" rotWithShape="0">
                <a:prstClr val="black">
                  <a:alpha val="20000"/>
                </a:prstClr>
              </a:outerShdw>
            </a:effectLst>
          </c:spPr>
          <c:invertIfNegative val="0"/>
          <c:dPt>
            <c:idx val="0"/>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114E-478B-B68D-E3A6E684990E}"/>
              </c:ext>
            </c:extLst>
          </c:dPt>
          <c:dPt>
            <c:idx val="1"/>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114E-478B-B68D-E3A6E684990E}"/>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'Grafico Meta'!$A$62:$B$62</c:f>
              <c:strCache>
                <c:ptCount val="2"/>
                <c:pt idx="0">
                  <c:v>Meta 2023</c:v>
                </c:pt>
                <c:pt idx="1">
                  <c:v>Seguimiento Acumulado Febrero 2023</c:v>
                </c:pt>
              </c:strCache>
            </c:strRef>
          </c:cat>
          <c:val>
            <c:numRef>
              <c:f>'Grafico Meta'!$A$63:$B$63</c:f>
              <c:numCache>
                <c:formatCode>0</c:formatCode>
                <c:ptCount val="2"/>
                <c:pt idx="0" formatCode="#,##0">
                  <c:v>2065</c:v>
                </c:pt>
                <c:pt idx="1">
                  <c:v>0</c:v>
                </c:pt>
              </c:numCache>
            </c:numRef>
          </c:val>
          <c:extLst>
            <c:ext xmlns:c16="http://schemas.microsoft.com/office/drawing/2014/chart" uri="{C3380CC4-5D6E-409C-BE32-E72D297353CC}">
              <c16:uniqueId val="{00000004-114E-478B-B68D-E3A6E684990E}"/>
            </c:ext>
          </c:extLst>
        </c:ser>
        <c:dLbls>
          <c:showLegendKey val="0"/>
          <c:showVal val="0"/>
          <c:showCatName val="0"/>
          <c:showSerName val="0"/>
          <c:showPercent val="0"/>
          <c:showBubbleSize val="0"/>
        </c:dLbls>
        <c:gapWidth val="100"/>
        <c:axId val="1275192736"/>
        <c:axId val="1275187744"/>
      </c:barChart>
      <c:catAx>
        <c:axId val="1275192736"/>
        <c:scaling>
          <c:orientation val="minMax"/>
        </c:scaling>
        <c:delete val="0"/>
        <c:axPos val="b"/>
        <c:numFmt formatCode="General" sourceLinked="1"/>
        <c:majorTickMark val="out"/>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1275187744"/>
        <c:crosses val="autoZero"/>
        <c:auto val="1"/>
        <c:lblAlgn val="ctr"/>
        <c:lblOffset val="100"/>
        <c:noMultiLvlLbl val="0"/>
      </c:catAx>
      <c:valAx>
        <c:axId val="1275187744"/>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crossAx val="1275192736"/>
        <c:crosses val="autoZero"/>
        <c:crossBetween val="between"/>
      </c:valAx>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Segimiento</a:t>
            </a:r>
            <a:r>
              <a:rPr lang="en-US" baseline="0"/>
              <a:t> Meta</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a:outerShdw blurRad="254000" sx="102000" sy="102000" algn="ctr" rotWithShape="0">
                <a:prstClr val="black">
                  <a:alpha val="20000"/>
                </a:prstClr>
              </a:outerShdw>
            </a:effectLst>
          </c:spPr>
          <c:invertIfNegative val="0"/>
          <c:dPt>
            <c:idx val="0"/>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D335-4C56-BA49-3AE9554D2BE5}"/>
              </c:ext>
            </c:extLst>
          </c:dPt>
          <c:dPt>
            <c:idx val="1"/>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D335-4C56-BA49-3AE9554D2BE5}"/>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'Grafico Meta'!$A$79:$B$79</c:f>
              <c:strCache>
                <c:ptCount val="2"/>
                <c:pt idx="0">
                  <c:v>Meta 2023</c:v>
                </c:pt>
                <c:pt idx="1">
                  <c:v>Seguimiento Acumulado Febrero 2023</c:v>
                </c:pt>
              </c:strCache>
            </c:strRef>
          </c:cat>
          <c:val>
            <c:numRef>
              <c:f>'Grafico Meta'!$A$80:$B$80</c:f>
              <c:numCache>
                <c:formatCode>0</c:formatCode>
                <c:ptCount val="2"/>
                <c:pt idx="0" formatCode="#,##0">
                  <c:v>1777</c:v>
                </c:pt>
                <c:pt idx="1">
                  <c:v>0</c:v>
                </c:pt>
              </c:numCache>
            </c:numRef>
          </c:val>
          <c:extLst>
            <c:ext xmlns:c16="http://schemas.microsoft.com/office/drawing/2014/chart" uri="{C3380CC4-5D6E-409C-BE32-E72D297353CC}">
              <c16:uniqueId val="{00000004-D335-4C56-BA49-3AE9554D2BE5}"/>
            </c:ext>
          </c:extLst>
        </c:ser>
        <c:dLbls>
          <c:showLegendKey val="0"/>
          <c:showVal val="0"/>
          <c:showCatName val="0"/>
          <c:showSerName val="0"/>
          <c:showPercent val="0"/>
          <c:showBubbleSize val="0"/>
        </c:dLbls>
        <c:gapWidth val="100"/>
        <c:axId val="999996624"/>
        <c:axId val="999989136"/>
      </c:barChart>
      <c:catAx>
        <c:axId val="999996624"/>
        <c:scaling>
          <c:orientation val="minMax"/>
        </c:scaling>
        <c:delete val="0"/>
        <c:axPos val="b"/>
        <c:numFmt formatCode="General" sourceLinked="1"/>
        <c:majorTickMark val="out"/>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999989136"/>
        <c:crosses val="autoZero"/>
        <c:auto val="1"/>
        <c:lblAlgn val="ctr"/>
        <c:lblOffset val="100"/>
        <c:noMultiLvlLbl val="0"/>
      </c:catAx>
      <c:valAx>
        <c:axId val="999989136"/>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crossAx val="999996624"/>
        <c:crosses val="autoZero"/>
        <c:crossBetween val="between"/>
      </c:valAx>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Segimiento</a:t>
            </a:r>
            <a:r>
              <a:rPr lang="en-US" baseline="0"/>
              <a:t> Meta</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barChart>
        <c:barDir val="col"/>
        <c:grouping val="clustered"/>
        <c:varyColors val="0"/>
        <c:ser>
          <c:idx val="0"/>
          <c:order val="0"/>
          <c:tx>
            <c:strRef>
              <c:f>'Grafico Meta'!$A$96</c:f>
              <c:strCache>
                <c:ptCount val="1"/>
                <c:pt idx="0">
                  <c:v>Meta 2023</c:v>
                </c:pt>
              </c:strCache>
            </c:strRef>
          </c:tx>
          <c:spPr>
            <a:solidFill>
              <a:schemeClr val="accent1"/>
            </a:solidFill>
            <a:ln>
              <a:noFill/>
            </a:ln>
            <a:effectLst>
              <a:outerShdw blurRad="254000" sx="102000" sy="102000" algn="ctr" rotWithShape="0">
                <a:prstClr val="black">
                  <a:alpha val="20000"/>
                </a:prstClr>
              </a:outerShdw>
            </a:effectLst>
          </c:spPr>
          <c:invertIfNegative val="0"/>
          <c:dPt>
            <c:idx val="0"/>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7496-48AD-8E8E-5D5932EFC622}"/>
              </c:ext>
            </c:extLst>
          </c:dPt>
          <c:dPt>
            <c:idx val="1"/>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7496-48AD-8E8E-5D5932EFC622}"/>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val>
            <c:numRef>
              <c:f>'Grafico Meta'!$A$97</c:f>
              <c:numCache>
                <c:formatCode>#,##0</c:formatCode>
                <c:ptCount val="1"/>
                <c:pt idx="0">
                  <c:v>75</c:v>
                </c:pt>
              </c:numCache>
            </c:numRef>
          </c:val>
          <c:extLst>
            <c:ext xmlns:c16="http://schemas.microsoft.com/office/drawing/2014/chart" uri="{C3380CC4-5D6E-409C-BE32-E72D297353CC}">
              <c16:uniqueId val="{00000004-7496-48AD-8E8E-5D5932EFC622}"/>
            </c:ext>
          </c:extLst>
        </c:ser>
        <c:ser>
          <c:idx val="1"/>
          <c:order val="1"/>
          <c:tx>
            <c:strRef>
              <c:f>'Grafico Meta'!$B$96</c:f>
              <c:strCache>
                <c:ptCount val="1"/>
                <c:pt idx="0">
                  <c:v>Seguimiento Acumulado Febrero 2023</c:v>
                </c:pt>
              </c:strCache>
            </c:strRef>
          </c:tx>
          <c:spPr>
            <a:solidFill>
              <a:schemeClr val="accent2"/>
            </a:solidFill>
            <a:ln>
              <a:noFill/>
            </a:ln>
            <a:effectLst>
              <a:outerShdw blurRad="254000" sx="102000" sy="102000" algn="ctr" rotWithShape="0">
                <a:prstClr val="black">
                  <a:alpha val="20000"/>
                </a:prstClr>
              </a:outerShdw>
            </a:effectLst>
          </c:spPr>
          <c:invertIfNegative val="0"/>
          <c:val>
            <c:numRef>
              <c:f>'Grafico Meta'!$B$97</c:f>
              <c:numCache>
                <c:formatCode>0</c:formatCode>
                <c:ptCount val="1"/>
                <c:pt idx="0">
                  <c:v>75</c:v>
                </c:pt>
              </c:numCache>
            </c:numRef>
          </c:val>
          <c:extLst>
            <c:ext xmlns:c16="http://schemas.microsoft.com/office/drawing/2014/chart" uri="{C3380CC4-5D6E-409C-BE32-E72D297353CC}">
              <c16:uniqueId val="{00000005-7496-48AD-8E8E-5D5932EFC622}"/>
            </c:ext>
          </c:extLst>
        </c:ser>
        <c:dLbls>
          <c:showLegendKey val="0"/>
          <c:showVal val="0"/>
          <c:showCatName val="0"/>
          <c:showSerName val="0"/>
          <c:showPercent val="0"/>
          <c:showBubbleSize val="0"/>
        </c:dLbls>
        <c:gapWidth val="100"/>
        <c:axId val="1298344560"/>
        <c:axId val="1298338320"/>
      </c:barChart>
      <c:catAx>
        <c:axId val="1298344560"/>
        <c:scaling>
          <c:orientation val="minMax"/>
        </c:scaling>
        <c:delete val="0"/>
        <c:axPos val="b"/>
        <c:numFmt formatCode="General" sourceLinked="1"/>
        <c:majorTickMark val="out"/>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1298338320"/>
        <c:crosses val="autoZero"/>
        <c:auto val="1"/>
        <c:lblAlgn val="ctr"/>
        <c:lblOffset val="100"/>
        <c:noMultiLvlLbl val="0"/>
      </c:catAx>
      <c:valAx>
        <c:axId val="1298338320"/>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crossAx val="1298344560"/>
        <c:crosses val="autoZero"/>
        <c:crossBetween val="between"/>
      </c:valAx>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Segimiento</a:t>
            </a:r>
            <a:r>
              <a:rPr lang="en-US" baseline="0"/>
              <a:t> Meta</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barChart>
        <c:barDir val="col"/>
        <c:grouping val="clustered"/>
        <c:varyColors val="0"/>
        <c:ser>
          <c:idx val="0"/>
          <c:order val="0"/>
          <c:tx>
            <c:strRef>
              <c:f>'Grafico Meta'!$A$112</c:f>
              <c:strCache>
                <c:ptCount val="1"/>
                <c:pt idx="0">
                  <c:v>Meta 2023</c:v>
                </c:pt>
              </c:strCache>
            </c:strRef>
          </c:tx>
          <c:spPr>
            <a:solidFill>
              <a:schemeClr val="accent1"/>
            </a:solidFill>
            <a:ln>
              <a:noFill/>
            </a:ln>
            <a:effectLst>
              <a:outerShdw blurRad="254000" sx="102000" sy="102000" algn="ctr" rotWithShape="0">
                <a:prstClr val="black">
                  <a:alpha val="20000"/>
                </a:prstClr>
              </a:outerShdw>
            </a:effectLst>
          </c:spPr>
          <c:invertIfNegative val="0"/>
          <c:dPt>
            <c:idx val="0"/>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C89F-4B8C-8F0C-50A2E3B52199}"/>
              </c:ext>
            </c:extLst>
          </c:dPt>
          <c:dPt>
            <c:idx val="1"/>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C89F-4B8C-8F0C-50A2E3B52199}"/>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val>
            <c:numRef>
              <c:f>'Grafico Meta'!$A$113</c:f>
              <c:numCache>
                <c:formatCode>#,##0</c:formatCode>
                <c:ptCount val="1"/>
                <c:pt idx="0">
                  <c:v>2800</c:v>
                </c:pt>
              </c:numCache>
            </c:numRef>
          </c:val>
          <c:extLst>
            <c:ext xmlns:c16="http://schemas.microsoft.com/office/drawing/2014/chart" uri="{C3380CC4-5D6E-409C-BE32-E72D297353CC}">
              <c16:uniqueId val="{00000004-C89F-4B8C-8F0C-50A2E3B52199}"/>
            </c:ext>
          </c:extLst>
        </c:ser>
        <c:ser>
          <c:idx val="1"/>
          <c:order val="1"/>
          <c:tx>
            <c:strRef>
              <c:f>'Grafico Meta'!$B$112</c:f>
              <c:strCache>
                <c:ptCount val="1"/>
                <c:pt idx="0">
                  <c:v>Seguimiento Acumulado Febrero 2023</c:v>
                </c:pt>
              </c:strCache>
            </c:strRef>
          </c:tx>
          <c:spPr>
            <a:solidFill>
              <a:schemeClr val="accent2"/>
            </a:solidFill>
            <a:ln>
              <a:noFill/>
            </a:ln>
            <a:effectLst>
              <a:outerShdw blurRad="254000" sx="102000" sy="102000" algn="ctr" rotWithShape="0">
                <a:prstClr val="black">
                  <a:alpha val="20000"/>
                </a:prstClr>
              </a:outerShdw>
            </a:effectLst>
          </c:spPr>
          <c:invertIfNegative val="0"/>
          <c:dLbls>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val>
            <c:numRef>
              <c:f>'Grafico Meta'!$B$113</c:f>
              <c:numCache>
                <c:formatCode>#,##0</c:formatCode>
                <c:ptCount val="1"/>
                <c:pt idx="0">
                  <c:v>5483</c:v>
                </c:pt>
              </c:numCache>
            </c:numRef>
          </c:val>
          <c:extLst>
            <c:ext xmlns:c16="http://schemas.microsoft.com/office/drawing/2014/chart" uri="{C3380CC4-5D6E-409C-BE32-E72D297353CC}">
              <c16:uniqueId val="{00000005-C89F-4B8C-8F0C-50A2E3B52199}"/>
            </c:ext>
          </c:extLst>
        </c:ser>
        <c:dLbls>
          <c:showLegendKey val="0"/>
          <c:showVal val="0"/>
          <c:showCatName val="0"/>
          <c:showSerName val="0"/>
          <c:showPercent val="0"/>
          <c:showBubbleSize val="0"/>
        </c:dLbls>
        <c:gapWidth val="100"/>
        <c:axId val="991798512"/>
        <c:axId val="991798096"/>
      </c:barChart>
      <c:catAx>
        <c:axId val="991798512"/>
        <c:scaling>
          <c:orientation val="minMax"/>
        </c:scaling>
        <c:delete val="0"/>
        <c:axPos val="b"/>
        <c:majorTickMark val="out"/>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991798096"/>
        <c:crosses val="autoZero"/>
        <c:auto val="1"/>
        <c:lblAlgn val="ctr"/>
        <c:lblOffset val="100"/>
        <c:noMultiLvlLbl val="0"/>
      </c:catAx>
      <c:valAx>
        <c:axId val="991798096"/>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crossAx val="991798512"/>
        <c:crosses val="autoZero"/>
        <c:crossBetween val="between"/>
      </c:valAx>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rtl="0">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Segimiento Meta</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plotArea>
      <c:layout/>
      <c:pieChart>
        <c:varyColors val="1"/>
        <c:ser>
          <c:idx val="0"/>
          <c:order val="0"/>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24E8-47C9-B516-EE1152560EF7}"/>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24E8-47C9-B516-EE1152560EF7}"/>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dLblPos val="ctr"/>
            <c:showLegendKey val="0"/>
            <c:showVal val="1"/>
            <c:showCatName val="0"/>
            <c:showSerName val="0"/>
            <c:showPercent val="0"/>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'Grafico Meta'!$A$132:$B$132</c:f>
              <c:strCache>
                <c:ptCount val="2"/>
                <c:pt idx="0">
                  <c:v>Meta 2023</c:v>
                </c:pt>
                <c:pt idx="1">
                  <c:v>Seguimiento Acumulado Febrero 2023</c:v>
                </c:pt>
              </c:strCache>
            </c:strRef>
          </c:cat>
          <c:val>
            <c:numRef>
              <c:f>'Grafico Meta'!$A$133:$B$133</c:f>
              <c:numCache>
                <c:formatCode>0</c:formatCode>
                <c:ptCount val="2"/>
                <c:pt idx="0" formatCode="#,##0">
                  <c:v>1424</c:v>
                </c:pt>
                <c:pt idx="1">
                  <c:v>1423</c:v>
                </c:pt>
              </c:numCache>
            </c:numRef>
          </c:val>
          <c:extLst>
            <c:ext xmlns:c16="http://schemas.microsoft.com/office/drawing/2014/chart" uri="{C3380CC4-5D6E-409C-BE32-E72D297353CC}">
              <c16:uniqueId val="{00000004-24E8-47C9-B516-EE1152560EF7}"/>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Segimiento</a:t>
            </a:r>
            <a:r>
              <a:rPr lang="en-US" baseline="0"/>
              <a:t> Meta</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barChart>
        <c:barDir val="col"/>
        <c:grouping val="clustered"/>
        <c:varyColors val="0"/>
        <c:ser>
          <c:idx val="0"/>
          <c:order val="0"/>
          <c:tx>
            <c:strRef>
              <c:f>'Grafico Meta'!$A$149</c:f>
              <c:strCache>
                <c:ptCount val="1"/>
                <c:pt idx="0">
                  <c:v>Meta 2023</c:v>
                </c:pt>
              </c:strCache>
            </c:strRef>
          </c:tx>
          <c:spPr>
            <a:solidFill>
              <a:schemeClr val="accent1"/>
            </a:solidFill>
            <a:ln>
              <a:noFill/>
            </a:ln>
            <a:effectLst>
              <a:outerShdw blurRad="254000" sx="102000" sy="102000" algn="ctr" rotWithShape="0">
                <a:prstClr val="black">
                  <a:alpha val="20000"/>
                </a:prstClr>
              </a:outerShdw>
            </a:effectLst>
          </c:spPr>
          <c:invertIfNegative val="0"/>
          <c:dPt>
            <c:idx val="0"/>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4715-44F1-B7B5-8BE341CFD7BB}"/>
              </c:ext>
            </c:extLst>
          </c:dPt>
          <c:dPt>
            <c:idx val="1"/>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4715-44F1-B7B5-8BE341CFD7BB}"/>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val>
            <c:numRef>
              <c:f>'Grafico Meta'!$A$150</c:f>
              <c:numCache>
                <c:formatCode>#,##0</c:formatCode>
                <c:ptCount val="1"/>
                <c:pt idx="0">
                  <c:v>75</c:v>
                </c:pt>
              </c:numCache>
            </c:numRef>
          </c:val>
          <c:extLst>
            <c:ext xmlns:c16="http://schemas.microsoft.com/office/drawing/2014/chart" uri="{C3380CC4-5D6E-409C-BE32-E72D297353CC}">
              <c16:uniqueId val="{00000004-4715-44F1-B7B5-8BE341CFD7BB}"/>
            </c:ext>
          </c:extLst>
        </c:ser>
        <c:ser>
          <c:idx val="1"/>
          <c:order val="1"/>
          <c:tx>
            <c:strRef>
              <c:f>'Grafico Meta'!$B$149</c:f>
              <c:strCache>
                <c:ptCount val="1"/>
                <c:pt idx="0">
                  <c:v>Seguimiento Acumulado Febrero 2023</c:v>
                </c:pt>
              </c:strCache>
            </c:strRef>
          </c:tx>
          <c:spPr>
            <a:solidFill>
              <a:schemeClr val="accent2"/>
            </a:solidFill>
            <a:ln>
              <a:noFill/>
            </a:ln>
            <a:effectLst>
              <a:outerShdw blurRad="254000" sx="102000" sy="102000" algn="ctr" rotWithShape="0">
                <a:prstClr val="black">
                  <a:alpha val="20000"/>
                </a:prstClr>
              </a:outerShdw>
            </a:effectLst>
          </c:spPr>
          <c:invertIfNegative val="0"/>
          <c:val>
            <c:numRef>
              <c:f>'Grafico Meta'!$B$150</c:f>
              <c:numCache>
                <c:formatCode>0</c:formatCode>
                <c:ptCount val="1"/>
                <c:pt idx="0">
                  <c:v>75</c:v>
                </c:pt>
              </c:numCache>
            </c:numRef>
          </c:val>
          <c:extLst>
            <c:ext xmlns:c16="http://schemas.microsoft.com/office/drawing/2014/chart" uri="{C3380CC4-5D6E-409C-BE32-E72D297353CC}">
              <c16:uniqueId val="{00000005-4715-44F1-B7B5-8BE341CFD7BB}"/>
            </c:ext>
          </c:extLst>
        </c:ser>
        <c:dLbls>
          <c:showLegendKey val="0"/>
          <c:showVal val="0"/>
          <c:showCatName val="0"/>
          <c:showSerName val="0"/>
          <c:showPercent val="0"/>
          <c:showBubbleSize val="0"/>
        </c:dLbls>
        <c:gapWidth val="100"/>
        <c:axId val="1298344560"/>
        <c:axId val="1298338320"/>
      </c:barChart>
      <c:catAx>
        <c:axId val="1298344560"/>
        <c:scaling>
          <c:orientation val="minMax"/>
        </c:scaling>
        <c:delete val="0"/>
        <c:axPos val="b"/>
        <c:numFmt formatCode="General" sourceLinked="1"/>
        <c:majorTickMark val="out"/>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1298338320"/>
        <c:crosses val="autoZero"/>
        <c:auto val="1"/>
        <c:lblAlgn val="ctr"/>
        <c:lblOffset val="100"/>
        <c:noMultiLvlLbl val="0"/>
      </c:catAx>
      <c:valAx>
        <c:axId val="1298338320"/>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crossAx val="1298344560"/>
        <c:crosses val="autoZero"/>
        <c:crossBetween val="between"/>
      </c:valAx>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Segimiento</a:t>
            </a:r>
            <a:r>
              <a:rPr lang="en-US" baseline="0"/>
              <a:t> Meta</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barChart>
        <c:barDir val="col"/>
        <c:grouping val="clustered"/>
        <c:varyColors val="0"/>
        <c:ser>
          <c:idx val="0"/>
          <c:order val="0"/>
          <c:tx>
            <c:strRef>
              <c:f>'Grafico Meta'!$A$164</c:f>
              <c:strCache>
                <c:ptCount val="1"/>
                <c:pt idx="0">
                  <c:v>Meta 2023</c:v>
                </c:pt>
              </c:strCache>
            </c:strRef>
          </c:tx>
          <c:spPr>
            <a:solidFill>
              <a:schemeClr val="accent1"/>
            </a:solidFill>
            <a:ln>
              <a:noFill/>
            </a:ln>
            <a:effectLst>
              <a:outerShdw blurRad="254000" sx="102000" sy="102000" algn="ctr" rotWithShape="0">
                <a:prstClr val="black">
                  <a:alpha val="20000"/>
                </a:prstClr>
              </a:outerShdw>
            </a:effectLst>
          </c:spPr>
          <c:invertIfNegative val="0"/>
          <c:dPt>
            <c:idx val="0"/>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BE54-4C44-AC81-35DABA3B4214}"/>
              </c:ext>
            </c:extLst>
          </c:dPt>
          <c:dPt>
            <c:idx val="1"/>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BE54-4C44-AC81-35DABA3B4214}"/>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val>
            <c:numRef>
              <c:f>'Grafico Meta'!$A$165</c:f>
              <c:numCache>
                <c:formatCode>#,##0</c:formatCode>
                <c:ptCount val="1"/>
                <c:pt idx="0">
                  <c:v>71</c:v>
                </c:pt>
              </c:numCache>
            </c:numRef>
          </c:val>
          <c:extLst>
            <c:ext xmlns:c16="http://schemas.microsoft.com/office/drawing/2014/chart" uri="{C3380CC4-5D6E-409C-BE32-E72D297353CC}">
              <c16:uniqueId val="{00000004-BE54-4C44-AC81-35DABA3B4214}"/>
            </c:ext>
          </c:extLst>
        </c:ser>
        <c:ser>
          <c:idx val="1"/>
          <c:order val="1"/>
          <c:tx>
            <c:strRef>
              <c:f>'Grafico Meta'!$B$164</c:f>
              <c:strCache>
                <c:ptCount val="1"/>
                <c:pt idx="0">
                  <c:v>Seguimiento Acumulado Febrero 2023</c:v>
                </c:pt>
              </c:strCache>
            </c:strRef>
          </c:tx>
          <c:spPr>
            <a:solidFill>
              <a:schemeClr val="accent2"/>
            </a:solidFill>
            <a:ln>
              <a:noFill/>
            </a:ln>
            <a:effectLst>
              <a:outerShdw blurRad="254000" sx="102000" sy="102000" algn="ctr" rotWithShape="0">
                <a:prstClr val="black">
                  <a:alpha val="20000"/>
                </a:prstClr>
              </a:outerShdw>
            </a:effectLst>
          </c:spPr>
          <c:invertIfNegative val="0"/>
          <c:val>
            <c:numRef>
              <c:f>'Grafico Meta'!$B$165</c:f>
              <c:numCache>
                <c:formatCode>0</c:formatCode>
                <c:ptCount val="1"/>
                <c:pt idx="0">
                  <c:v>71</c:v>
                </c:pt>
              </c:numCache>
            </c:numRef>
          </c:val>
          <c:extLst>
            <c:ext xmlns:c16="http://schemas.microsoft.com/office/drawing/2014/chart" uri="{C3380CC4-5D6E-409C-BE32-E72D297353CC}">
              <c16:uniqueId val="{00000005-BE54-4C44-AC81-35DABA3B4214}"/>
            </c:ext>
          </c:extLst>
        </c:ser>
        <c:dLbls>
          <c:showLegendKey val="0"/>
          <c:showVal val="0"/>
          <c:showCatName val="0"/>
          <c:showSerName val="0"/>
          <c:showPercent val="0"/>
          <c:showBubbleSize val="0"/>
        </c:dLbls>
        <c:gapWidth val="100"/>
        <c:axId val="1298344560"/>
        <c:axId val="1298338320"/>
      </c:barChart>
      <c:catAx>
        <c:axId val="1298344560"/>
        <c:scaling>
          <c:orientation val="minMax"/>
        </c:scaling>
        <c:delete val="0"/>
        <c:axPos val="b"/>
        <c:numFmt formatCode="General" sourceLinked="1"/>
        <c:majorTickMark val="out"/>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1298338320"/>
        <c:crosses val="autoZero"/>
        <c:auto val="1"/>
        <c:lblAlgn val="ctr"/>
        <c:lblOffset val="100"/>
        <c:noMultiLvlLbl val="0"/>
      </c:catAx>
      <c:valAx>
        <c:axId val="1298338320"/>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crossAx val="1298344560"/>
        <c:crosses val="autoZero"/>
        <c:crossBetween val="between"/>
      </c:valAx>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Segimiento</a:t>
            </a:r>
            <a:r>
              <a:rPr lang="en-US" baseline="0"/>
              <a:t> Meta</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a:outerShdw blurRad="254000" sx="102000" sy="102000" algn="ctr" rotWithShape="0">
                <a:prstClr val="black">
                  <a:alpha val="20000"/>
                </a:prstClr>
              </a:outerShdw>
            </a:effectLst>
          </c:spPr>
          <c:invertIfNegative val="0"/>
          <c:dPt>
            <c:idx val="0"/>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726B-4A8B-937B-315B426F27C6}"/>
              </c:ext>
            </c:extLst>
          </c:dPt>
          <c:dPt>
            <c:idx val="1"/>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726B-4A8B-937B-315B426F27C6}"/>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'Grafico Meta'!$A$181:$B$181</c:f>
              <c:strCache>
                <c:ptCount val="2"/>
                <c:pt idx="0">
                  <c:v>Meta 2023</c:v>
                </c:pt>
                <c:pt idx="1">
                  <c:v>Seguimiento Acumulado Febrero 2023</c:v>
                </c:pt>
              </c:strCache>
            </c:strRef>
          </c:cat>
          <c:val>
            <c:numRef>
              <c:f>'Grafico Meta'!$A$182:$B$182</c:f>
              <c:numCache>
                <c:formatCode>0</c:formatCode>
                <c:ptCount val="2"/>
                <c:pt idx="0" formatCode="#,##0">
                  <c:v>113</c:v>
                </c:pt>
                <c:pt idx="1">
                  <c:v>0</c:v>
                </c:pt>
              </c:numCache>
            </c:numRef>
          </c:val>
          <c:extLst>
            <c:ext xmlns:c16="http://schemas.microsoft.com/office/drawing/2014/chart" uri="{C3380CC4-5D6E-409C-BE32-E72D297353CC}">
              <c16:uniqueId val="{00000004-726B-4A8B-937B-315B426F27C6}"/>
            </c:ext>
          </c:extLst>
        </c:ser>
        <c:dLbls>
          <c:showLegendKey val="0"/>
          <c:showVal val="0"/>
          <c:showCatName val="0"/>
          <c:showSerName val="0"/>
          <c:showPercent val="0"/>
          <c:showBubbleSize val="0"/>
        </c:dLbls>
        <c:gapWidth val="100"/>
        <c:axId val="999996624"/>
        <c:axId val="999989136"/>
      </c:barChart>
      <c:catAx>
        <c:axId val="999996624"/>
        <c:scaling>
          <c:orientation val="minMax"/>
        </c:scaling>
        <c:delete val="0"/>
        <c:axPos val="b"/>
        <c:numFmt formatCode="General" sourceLinked="1"/>
        <c:majorTickMark val="out"/>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999989136"/>
        <c:crosses val="autoZero"/>
        <c:auto val="1"/>
        <c:lblAlgn val="ctr"/>
        <c:lblOffset val="100"/>
        <c:noMultiLvlLbl val="0"/>
      </c:catAx>
      <c:valAx>
        <c:axId val="999989136"/>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crossAx val="999996624"/>
        <c:crosses val="autoZero"/>
        <c:crossBetween val="between"/>
      </c:valAx>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Segimiento</a:t>
            </a:r>
            <a:r>
              <a:rPr lang="en-US" baseline="0"/>
              <a:t> Meta</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a:outerShdw blurRad="254000" sx="102000" sy="102000" algn="ctr" rotWithShape="0">
                <a:prstClr val="black">
                  <a:alpha val="20000"/>
                </a:prstClr>
              </a:outerShdw>
            </a:effectLst>
          </c:spPr>
          <c:invertIfNegative val="0"/>
          <c:dPt>
            <c:idx val="0"/>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D55D-4F72-8F34-A8DBBC393DFB}"/>
              </c:ext>
            </c:extLst>
          </c:dPt>
          <c:dPt>
            <c:idx val="1"/>
            <c:invertIfNegative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D55D-4F72-8F34-A8DBBC393DFB}"/>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'Grafico Meta'!$A$205:$B$205</c:f>
              <c:strCache>
                <c:ptCount val="2"/>
                <c:pt idx="0">
                  <c:v>Meta 2023</c:v>
                </c:pt>
                <c:pt idx="1">
                  <c:v>Seguimiento Acumulado Febrero 2023</c:v>
                </c:pt>
              </c:strCache>
            </c:strRef>
          </c:cat>
          <c:val>
            <c:numRef>
              <c:f>'Grafico Meta'!$A$206:$B$206</c:f>
              <c:numCache>
                <c:formatCode>0</c:formatCode>
                <c:ptCount val="2"/>
                <c:pt idx="0" formatCode="#,##0">
                  <c:v>2</c:v>
                </c:pt>
                <c:pt idx="1">
                  <c:v>0</c:v>
                </c:pt>
              </c:numCache>
            </c:numRef>
          </c:val>
          <c:extLst>
            <c:ext xmlns:c16="http://schemas.microsoft.com/office/drawing/2014/chart" uri="{C3380CC4-5D6E-409C-BE32-E72D297353CC}">
              <c16:uniqueId val="{00000004-D55D-4F72-8F34-A8DBBC393DFB}"/>
            </c:ext>
          </c:extLst>
        </c:ser>
        <c:dLbls>
          <c:showLegendKey val="0"/>
          <c:showVal val="0"/>
          <c:showCatName val="0"/>
          <c:showSerName val="0"/>
          <c:showPercent val="0"/>
          <c:showBubbleSize val="0"/>
        </c:dLbls>
        <c:gapWidth val="100"/>
        <c:axId val="999996624"/>
        <c:axId val="999989136"/>
      </c:barChart>
      <c:catAx>
        <c:axId val="999996624"/>
        <c:scaling>
          <c:orientation val="minMax"/>
        </c:scaling>
        <c:delete val="0"/>
        <c:axPos val="b"/>
        <c:numFmt formatCode="General" sourceLinked="1"/>
        <c:majorTickMark val="out"/>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CO"/>
          </a:p>
        </c:txPr>
        <c:crossAx val="999989136"/>
        <c:crosses val="autoZero"/>
        <c:auto val="1"/>
        <c:lblAlgn val="ctr"/>
        <c:lblOffset val="100"/>
        <c:noMultiLvlLbl val="0"/>
      </c:catAx>
      <c:valAx>
        <c:axId val="999989136"/>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crossAx val="999996624"/>
        <c:crosses val="autoZero"/>
        <c:crossBetween val="between"/>
      </c:valAx>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Segimiento Meta</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manualLayout>
          <c:layoutTarget val="inner"/>
          <c:xMode val="edge"/>
          <c:yMode val="edge"/>
          <c:x val="0.1204420384951881"/>
          <c:y val="0.19432888597258677"/>
          <c:w val="0.5620387139107611"/>
          <c:h val="0.69827172645086033"/>
        </c:manualLayout>
      </c:layout>
      <c:barChart>
        <c:barDir val="col"/>
        <c:grouping val="clustered"/>
        <c:varyColors val="0"/>
        <c:ser>
          <c:idx val="0"/>
          <c:order val="0"/>
          <c:tx>
            <c:strRef>
              <c:f>'Grafico Meta'!$A$227</c:f>
              <c:strCache>
                <c:ptCount val="1"/>
                <c:pt idx="0">
                  <c:v>Meta 2023</c:v>
                </c:pt>
              </c:strCache>
            </c:strRef>
          </c:tx>
          <c:spPr>
            <a:solidFill>
              <a:schemeClr val="accent1">
                <a:alpha val="85000"/>
              </a:schemeClr>
            </a:solidFill>
            <a:ln w="9525" cap="flat" cmpd="sng" algn="ctr">
              <a:solidFill>
                <a:schemeClr val="lt1">
                  <a:alpha val="50000"/>
                </a:schemeClr>
              </a:solidFill>
              <a:round/>
            </a:ln>
            <a:effectLst/>
          </c:spPr>
          <c:invertIfNegative val="0"/>
          <c:dPt>
            <c:idx val="0"/>
            <c:invertIfNegative val="0"/>
            <c:bubble3D val="0"/>
            <c:extLst>
              <c:ext xmlns:c16="http://schemas.microsoft.com/office/drawing/2014/chart" uri="{C3380CC4-5D6E-409C-BE32-E72D297353CC}">
                <c16:uniqueId val="{00000001-30DC-4211-8957-F211B379EC5B}"/>
              </c:ext>
            </c:extLst>
          </c:dPt>
          <c:dPt>
            <c:idx val="1"/>
            <c:invertIfNegative val="0"/>
            <c:bubble3D val="0"/>
            <c:extLst>
              <c:ext xmlns:c16="http://schemas.microsoft.com/office/drawing/2014/chart" uri="{C3380CC4-5D6E-409C-BE32-E72D297353CC}">
                <c16:uniqueId val="{00000003-30DC-4211-8957-F211B379EC5B}"/>
              </c:ext>
            </c:extLst>
          </c:dPt>
          <c:dLbls>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s-CO"/>
                </a:p>
              </c:txPr>
              <c:dLblPos val="inEnd"/>
              <c:showLegendKey val="0"/>
              <c:showVal val="1"/>
              <c:showCatName val="0"/>
              <c:showSerName val="0"/>
              <c:showPercent val="0"/>
              <c:showBubbleSize val="0"/>
              <c:extLst>
                <c:ext xmlns:c16="http://schemas.microsoft.com/office/drawing/2014/chart" uri="{C3380CC4-5D6E-409C-BE32-E72D297353CC}">
                  <c16:uniqueId val="{00000001-30DC-4211-8957-F211B379EC5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val>
            <c:numRef>
              <c:f>'Grafico Meta'!$A$228</c:f>
              <c:numCache>
                <c:formatCode>#,##0</c:formatCode>
                <c:ptCount val="1"/>
                <c:pt idx="0">
                  <c:v>1563</c:v>
                </c:pt>
              </c:numCache>
            </c:numRef>
          </c:val>
          <c:extLst>
            <c:ext xmlns:c16="http://schemas.microsoft.com/office/drawing/2014/chart" uri="{C3380CC4-5D6E-409C-BE32-E72D297353CC}">
              <c16:uniqueId val="{00000004-30DC-4211-8957-F211B379EC5B}"/>
            </c:ext>
          </c:extLst>
        </c:ser>
        <c:ser>
          <c:idx val="1"/>
          <c:order val="1"/>
          <c:tx>
            <c:strRef>
              <c:f>'Grafico Meta'!$B$227</c:f>
              <c:strCache>
                <c:ptCount val="1"/>
                <c:pt idx="0">
                  <c:v>Seguimiento Acumulado Febrero 2023</c:v>
                </c:pt>
              </c:strCache>
            </c:strRef>
          </c:tx>
          <c:spPr>
            <a:solidFill>
              <a:schemeClr val="accent2">
                <a:alpha val="85000"/>
              </a:schemeClr>
            </a:solidFill>
            <a:ln w="9525" cap="flat" cmpd="sng" algn="ctr">
              <a:solidFill>
                <a:schemeClr val="lt1">
                  <a:alpha val="50000"/>
                </a:schemeClr>
              </a:solidFill>
              <a:round/>
            </a:ln>
            <a:effectLst/>
          </c:spPr>
          <c:invertIfNegative val="0"/>
          <c:dLbls>
            <c:dLbl>
              <c:idx val="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s-CO"/>
                </a:p>
              </c:txPr>
              <c:dLblPos val="inEnd"/>
              <c:showLegendKey val="0"/>
              <c:showVal val="1"/>
              <c:showCatName val="0"/>
              <c:showSerName val="0"/>
              <c:showPercent val="0"/>
              <c:showBubbleSize val="0"/>
              <c:extLst>
                <c:ext xmlns:c16="http://schemas.microsoft.com/office/drawing/2014/chart" uri="{C3380CC4-5D6E-409C-BE32-E72D297353CC}">
                  <c16:uniqueId val="{00000006-30DC-4211-8957-F211B379EC5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val>
            <c:numRef>
              <c:f>'Grafico Meta'!$B$228</c:f>
              <c:numCache>
                <c:formatCode>0</c:formatCode>
                <c:ptCount val="1"/>
                <c:pt idx="0">
                  <c:v>62</c:v>
                </c:pt>
              </c:numCache>
            </c:numRef>
          </c:val>
          <c:extLst>
            <c:ext xmlns:c16="http://schemas.microsoft.com/office/drawing/2014/chart" uri="{C3380CC4-5D6E-409C-BE32-E72D297353CC}">
              <c16:uniqueId val="{00000005-30DC-4211-8957-F211B379EC5B}"/>
            </c:ext>
          </c:extLst>
        </c:ser>
        <c:dLbls>
          <c:dLblPos val="inEnd"/>
          <c:showLegendKey val="0"/>
          <c:showVal val="1"/>
          <c:showCatName val="0"/>
          <c:showSerName val="0"/>
          <c:showPercent val="0"/>
          <c:showBubbleSize val="0"/>
        </c:dLbls>
        <c:gapWidth val="65"/>
        <c:axId val="1298344560"/>
        <c:axId val="1298338320"/>
      </c:barChart>
      <c:catAx>
        <c:axId val="1298344560"/>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0" i="0" u="none" strike="noStrike" kern="1200" cap="all" baseline="0">
                <a:solidFill>
                  <a:sysClr val="windowText" lastClr="000000"/>
                </a:solidFill>
                <a:latin typeface="+mn-lt"/>
                <a:ea typeface="+mn-ea"/>
                <a:cs typeface="+mn-cs"/>
              </a:defRPr>
            </a:pPr>
            <a:endParaRPr lang="es-CO"/>
          </a:p>
        </c:txPr>
        <c:crossAx val="1298338320"/>
        <c:crosses val="autoZero"/>
        <c:auto val="1"/>
        <c:lblAlgn val="ctr"/>
        <c:lblOffset val="100"/>
        <c:noMultiLvlLbl val="0"/>
      </c:catAx>
      <c:valAx>
        <c:axId val="1298338320"/>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1298344560"/>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Segimiento Meta</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204420384951881"/>
          <c:y val="0.19432888597258677"/>
          <c:w val="0.5620387139107611"/>
          <c:h val="0.69827172645086033"/>
        </c:manualLayout>
      </c:layout>
      <c:barChart>
        <c:barDir val="col"/>
        <c:grouping val="clustered"/>
        <c:varyColors val="0"/>
        <c:ser>
          <c:idx val="0"/>
          <c:order val="0"/>
          <c:tx>
            <c:strRef>
              <c:f>'Grafico Meta'!$A$250</c:f>
              <c:strCache>
                <c:ptCount val="1"/>
                <c:pt idx="0">
                  <c:v>Meta 2023</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Pt>
            <c:idx val="0"/>
            <c:invertIfNegative val="0"/>
            <c:bubble3D val="0"/>
            <c:extLst>
              <c:ext xmlns:c16="http://schemas.microsoft.com/office/drawing/2014/chart" uri="{C3380CC4-5D6E-409C-BE32-E72D297353CC}">
                <c16:uniqueId val="{00000000-2AF1-4FF7-BCE6-747E74210673}"/>
              </c:ext>
            </c:extLst>
          </c:dPt>
          <c:dPt>
            <c:idx val="1"/>
            <c:invertIfNegative val="0"/>
            <c:bubble3D val="0"/>
            <c:extLst>
              <c:ext xmlns:c16="http://schemas.microsoft.com/office/drawing/2014/chart" uri="{C3380CC4-5D6E-409C-BE32-E72D297353CC}">
                <c16:uniqueId val="{00000001-2AF1-4FF7-BCE6-747E7421067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'Grafico Meta'!$A$251</c:f>
              <c:numCache>
                <c:formatCode>#,##0</c:formatCode>
                <c:ptCount val="1"/>
                <c:pt idx="0">
                  <c:v>325</c:v>
                </c:pt>
              </c:numCache>
            </c:numRef>
          </c:val>
          <c:extLst>
            <c:ext xmlns:c16="http://schemas.microsoft.com/office/drawing/2014/chart" uri="{C3380CC4-5D6E-409C-BE32-E72D297353CC}">
              <c16:uniqueId val="{00000002-2AF1-4FF7-BCE6-747E74210673}"/>
            </c:ext>
          </c:extLst>
        </c:ser>
        <c:ser>
          <c:idx val="1"/>
          <c:order val="1"/>
          <c:tx>
            <c:strRef>
              <c:f>'Grafico Meta'!$B$250</c:f>
              <c:strCache>
                <c:ptCount val="1"/>
                <c:pt idx="0">
                  <c:v>Seguimiento Acumulado Febrero 2023</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'Grafico Meta'!$B$251</c:f>
              <c:numCache>
                <c:formatCode>0</c:formatCode>
                <c:ptCount val="1"/>
                <c:pt idx="0">
                  <c:v>3</c:v>
                </c:pt>
              </c:numCache>
            </c:numRef>
          </c:val>
          <c:extLst>
            <c:ext xmlns:c16="http://schemas.microsoft.com/office/drawing/2014/chart" uri="{C3380CC4-5D6E-409C-BE32-E72D297353CC}">
              <c16:uniqueId val="{00000004-2AF1-4FF7-BCE6-747E74210673}"/>
            </c:ext>
          </c:extLst>
        </c:ser>
        <c:dLbls>
          <c:dLblPos val="inEnd"/>
          <c:showLegendKey val="0"/>
          <c:showVal val="1"/>
          <c:showCatName val="0"/>
          <c:showSerName val="0"/>
          <c:showPercent val="0"/>
          <c:showBubbleSize val="0"/>
        </c:dLbls>
        <c:gapWidth val="100"/>
        <c:overlap val="-24"/>
        <c:axId val="1298344560"/>
        <c:axId val="1298338320"/>
      </c:barChart>
      <c:catAx>
        <c:axId val="129834456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298338320"/>
        <c:crosses val="autoZero"/>
        <c:auto val="1"/>
        <c:lblAlgn val="ctr"/>
        <c:lblOffset val="100"/>
        <c:noMultiLvlLbl val="0"/>
      </c:catAx>
      <c:valAx>
        <c:axId val="12983383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2983445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5386-46F0-8925-A97A61C4C0FD}"/>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5386-46F0-8925-A97A61C4C0FD}"/>
              </c:ext>
            </c:extLst>
          </c:dPt>
          <c:dLbls>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lt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val>
            <c:numRef>
              <c:f>#REF!</c:f>
              <c:numCache>
                <c:formatCode>0.00%</c:formatCode>
                <c:ptCount val="2"/>
                <c:pt idx="0">
                  <c:v>0.11845864781613923</c:v>
                </c:pt>
                <c:pt idx="1">
                  <c:v>0.88154135218386076</c:v>
                </c:pt>
              </c:numCache>
            </c:numRef>
          </c:val>
          <c:extLst>
            <c:ext xmlns:c15="http://schemas.microsoft.com/office/drawing/2012/chart" uri="{02D57815-91ED-43cb-92C2-25804820EDAC}">
              <c15:filteredCategoryTitle>
                <c15:cat>
                  <c:multiLvlStrRef>
                    <c:extLst>
                      <c:ext uri="{02D57815-91ED-43cb-92C2-25804820EDAC}">
                        <c15:formulaRef>
                          <c15:sqref>#REF!</c15:sqref>
                        </c15:formulaRef>
                      </c:ext>
                    </c:extLst>
                    <c:multiLvlStrCache>
                      <c:ptCount val="2"/>
                      <c:lvl>
                        <c:pt idx="0">
                          <c:v>Ejecutado</c:v>
                        </c:pt>
                        <c:pt idx="1">
                          <c:v>Por Ejecutar</c:v>
                        </c:pt>
                      </c:lvl>
                      <c:lvl>
                        <c:pt idx="0">
                          <c:v>%</c:v>
                        </c:pt>
                        <c:pt idx="1">
                          <c:v>%</c:v>
                        </c:pt>
                      </c:lvl>
                    </c:multiLvlStrCache>
                  </c:multiLvlStrRef>
                </c15:cat>
              </c15:filteredCategoryTitle>
            </c:ext>
            <c:ext xmlns:c16="http://schemas.microsoft.com/office/drawing/2014/chart" uri="{C3380CC4-5D6E-409C-BE32-E72D297353CC}">
              <c16:uniqueId val="{00000004-5386-46F0-8925-A97A61C4C0FD}"/>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layout>
        <c:manualLayout>
          <c:xMode val="edge"/>
          <c:yMode val="edge"/>
          <c:x val="0"/>
          <c:y val="0.89409667541557303"/>
          <c:w val="1"/>
          <c:h val="7.8125546806649168E-2"/>
        </c:manualLayout>
      </c:layout>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r>
              <a:rPr lang="en-US"/>
              <a:t>Seguimiento Meta</a:t>
            </a:r>
          </a:p>
        </c:rich>
      </c:tx>
      <c:overlay val="0"/>
      <c:spPr>
        <a:noFill/>
        <a:ln>
          <a:noFill/>
        </a:ln>
        <a:effectLst/>
      </c:spPr>
      <c:txPr>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endParaRPr lang="es-CO"/>
        </a:p>
      </c:txPr>
    </c:title>
    <c:autoTitleDeleted val="0"/>
    <c:plotArea>
      <c:layout/>
      <c:pieChart>
        <c:varyColors val="1"/>
        <c:ser>
          <c:idx val="0"/>
          <c:order val="0"/>
          <c:dPt>
            <c:idx val="0"/>
            <c:bubble3D val="0"/>
            <c:spPr>
              <a:gradFill>
                <a:gsLst>
                  <a:gs pos="100000">
                    <a:schemeClr val="accent1">
                      <a:lumMod val="60000"/>
                      <a:lumOff val="40000"/>
                    </a:schemeClr>
                  </a:gs>
                  <a:gs pos="0">
                    <a:schemeClr val="accent1"/>
                  </a:gs>
                </a:gsLst>
                <a:lin ang="5400000" scaled="0"/>
              </a:gradFill>
              <a:ln w="19050">
                <a:solidFill>
                  <a:schemeClr val="lt1"/>
                </a:solidFill>
              </a:ln>
              <a:effectLst/>
            </c:spPr>
            <c:extLst>
              <c:ext xmlns:c16="http://schemas.microsoft.com/office/drawing/2014/chart" uri="{C3380CC4-5D6E-409C-BE32-E72D297353CC}">
                <c16:uniqueId val="{00000001-DC44-4D4D-A2B1-71A606D03008}"/>
              </c:ext>
            </c:extLst>
          </c:dPt>
          <c:dPt>
            <c:idx val="1"/>
            <c:bubble3D val="0"/>
            <c:spPr>
              <a:gradFill>
                <a:gsLst>
                  <a:gs pos="100000">
                    <a:schemeClr val="accent2">
                      <a:lumMod val="60000"/>
                      <a:lumOff val="40000"/>
                    </a:schemeClr>
                  </a:gs>
                  <a:gs pos="0">
                    <a:schemeClr val="accent2"/>
                  </a:gs>
                </a:gsLst>
                <a:lin ang="5400000" scaled="0"/>
              </a:gradFill>
              <a:ln w="19050">
                <a:solidFill>
                  <a:schemeClr val="lt1"/>
                </a:solidFill>
              </a:ln>
              <a:effectLst/>
            </c:spPr>
            <c:extLst>
              <c:ext xmlns:c16="http://schemas.microsoft.com/office/drawing/2014/chart" uri="{C3380CC4-5D6E-409C-BE32-E72D297353CC}">
                <c16:uniqueId val="{00000003-DC44-4D4D-A2B1-71A606D03008}"/>
              </c:ext>
            </c:extLst>
          </c:dPt>
          <c:dLbls>
            <c:dLbl>
              <c:idx val="0"/>
              <c:layout>
                <c:manualLayout>
                  <c:x val="4.6418282095736806E-2"/>
                  <c:y val="-6.697944006999125E-2"/>
                </c:manualLayout>
              </c:layout>
              <c:spPr>
                <a:noFill/>
                <a:ln>
                  <a:noFill/>
                </a:ln>
                <a:effectLst/>
              </c:spPr>
              <c:txPr>
                <a:bodyPr rot="0" spcFirstLastPara="1" vertOverflow="ellipsis" vert="horz" wrap="square" lIns="38100" tIns="19050" rIns="38100" bIns="19050" anchor="ctr" anchorCtr="1">
                  <a:noAutofit/>
                </a:bodyPr>
                <a:lstStyle/>
                <a:p>
                  <a:pPr>
                    <a:defRPr sz="1800" b="0" i="0" u="none" strike="noStrike" kern="1200" baseline="0">
                      <a:solidFill>
                        <a:schemeClr val="dk1">
                          <a:lumMod val="75000"/>
                          <a:lumOff val="25000"/>
                        </a:schemeClr>
                      </a:solidFill>
                      <a:latin typeface="+mn-lt"/>
                      <a:ea typeface="+mn-ea"/>
                      <a:cs typeface="+mn-cs"/>
                    </a:defRPr>
                  </a:pPr>
                  <a:endParaRPr lang="es-CO"/>
                </a:p>
              </c:txPr>
              <c:dLblPos val="bestFit"/>
              <c:showLegendKey val="0"/>
              <c:showVal val="0"/>
              <c:showCatName val="0"/>
              <c:showSerName val="0"/>
              <c:showPercent val="1"/>
              <c:showBubbleSize val="0"/>
              <c:extLst>
                <c:ext xmlns:c15="http://schemas.microsoft.com/office/drawing/2012/chart" uri="{CE6537A1-D6FC-4f65-9D91-7224C49458BB}">
                  <c15:layout>
                    <c:manualLayout>
                      <c:w val="0.40840685418355804"/>
                      <c:h val="0.35178258967629045"/>
                    </c:manualLayout>
                  </c15:layout>
                </c:ext>
                <c:ext xmlns:c16="http://schemas.microsoft.com/office/drawing/2014/chart" uri="{C3380CC4-5D6E-409C-BE32-E72D297353CC}">
                  <c16:uniqueId val="{00000001-DC44-4D4D-A2B1-71A606D03008}"/>
                </c:ext>
              </c:extLst>
            </c:dLbl>
            <c:dLbl>
              <c:idx val="1"/>
              <c:layout>
                <c:manualLayout>
                  <c:x val="8.7209034492041163E-2"/>
                  <c:y val="0.35911891221930592"/>
                </c:manualLayout>
              </c:layout>
              <c:tx>
                <c:rich>
                  <a:bodyPr rot="0" spcFirstLastPara="1" vertOverflow="ellipsis" vert="horz" wrap="square" lIns="38100" tIns="19050" rIns="38100" bIns="19050" anchor="ctr" anchorCtr="1">
                    <a:noAutofit/>
                  </a:bodyPr>
                  <a:lstStyle/>
                  <a:p>
                    <a:pPr>
                      <a:defRPr sz="1800" b="0" i="0" u="none" strike="noStrike" kern="1200" baseline="0">
                        <a:solidFill>
                          <a:schemeClr val="dk1">
                            <a:lumMod val="75000"/>
                            <a:lumOff val="25000"/>
                          </a:schemeClr>
                        </a:solidFill>
                        <a:latin typeface="+mn-lt"/>
                        <a:ea typeface="+mn-ea"/>
                        <a:cs typeface="+mn-cs"/>
                      </a:defRPr>
                    </a:pPr>
                    <a:fld id="{960F36E2-BFC1-4EE3-A1CC-E14402C8D3F8}" type="PERCENTAGE">
                      <a:rPr lang="en-US" sz="1800"/>
                      <a:pPr>
                        <a:defRPr sz="1800"/>
                      </a:pPr>
                      <a:t>[PORCENTAJE]</a:t>
                    </a:fld>
                    <a:endParaRPr lang="es-CO"/>
                  </a:p>
                </c:rich>
              </c:tx>
              <c:spPr>
                <a:noFill/>
                <a:ln>
                  <a:noFill/>
                </a:ln>
                <a:effectLst/>
              </c:spPr>
              <c:txPr>
                <a:bodyPr rot="0" spcFirstLastPara="1" vertOverflow="ellipsis" vert="horz" wrap="square" lIns="38100" tIns="19050" rIns="38100" bIns="19050" anchor="ctr" anchorCtr="1">
                  <a:noAutofit/>
                </a:bodyPr>
                <a:lstStyle/>
                <a:p>
                  <a:pPr>
                    <a:defRPr sz="1800" b="0" i="0" u="none" strike="noStrike" kern="1200" baseline="0">
                      <a:solidFill>
                        <a:schemeClr val="dk1">
                          <a:lumMod val="75000"/>
                          <a:lumOff val="25000"/>
                        </a:schemeClr>
                      </a:solidFill>
                      <a:latin typeface="+mn-lt"/>
                      <a:ea typeface="+mn-ea"/>
                      <a:cs typeface="+mn-cs"/>
                    </a:defRPr>
                  </a:pPr>
                  <a:endParaRPr lang="es-CO"/>
                </a:p>
              </c:txPr>
              <c:dLblPos val="bestFit"/>
              <c:showLegendKey val="0"/>
              <c:showVal val="0"/>
              <c:showCatName val="0"/>
              <c:showSerName val="0"/>
              <c:showPercent val="1"/>
              <c:showBubbleSize val="0"/>
              <c:extLst>
                <c:ext xmlns:c15="http://schemas.microsoft.com/office/drawing/2012/chart" uri="{CE6537A1-D6FC-4f65-9D91-7224C49458BB}">
                  <c15:layout>
                    <c:manualLayout>
                      <c:w val="0.3662828520428274"/>
                      <c:h val="0.24993073782443861"/>
                    </c:manualLayout>
                  </c15:layout>
                  <c15:dlblFieldTable/>
                  <c15:showDataLabelsRange val="0"/>
                </c:ext>
                <c:ext xmlns:c16="http://schemas.microsoft.com/office/drawing/2014/chart" uri="{C3380CC4-5D6E-409C-BE32-E72D297353CC}">
                  <c16:uniqueId val="{00000003-DC44-4D4D-A2B1-71A606D0300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val>
            <c:numRef>
              <c:f>#REF!</c:f>
              <c:numCache>
                <c:formatCode>0.00%</c:formatCode>
                <c:ptCount val="2"/>
                <c:pt idx="0">
                  <c:v>0.23</c:v>
                </c:pt>
                <c:pt idx="1">
                  <c:v>5.0000000000000001E-3</c:v>
                </c:pt>
              </c:numCache>
            </c:numRef>
          </c:val>
          <c:extLst>
            <c:ext xmlns:c15="http://schemas.microsoft.com/office/drawing/2012/chart" uri="{02D57815-91ED-43cb-92C2-25804820EDAC}">
              <c15:filteredCategoryTitle>
                <c15:cat>
                  <c:strRef>
                    <c:extLst>
                      <c:ext uri="{02D57815-91ED-43cb-92C2-25804820EDAC}">
                        <c15:formulaRef>
                          <c15:sqref>#REF!</c15:sqref>
                        </c15:formulaRef>
                      </c:ext>
                    </c:extLst>
                    <c:strCache>
                      <c:ptCount val="2"/>
                      <c:pt idx="0">
                        <c:v>Meta 2023</c:v>
                      </c:pt>
                      <c:pt idx="1">
                        <c:v>Seguimiento Acumulado Enero 2023</c:v>
                      </c:pt>
                    </c:strCache>
                  </c:strRef>
                </c15:cat>
              </c15:filteredCategoryTitle>
            </c:ext>
            <c:ext xmlns:c16="http://schemas.microsoft.com/office/drawing/2014/chart" uri="{C3380CC4-5D6E-409C-BE32-E72D297353CC}">
              <c16:uniqueId val="{00000004-DC44-4D4D-A2B1-71A606D03008}"/>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alpha val="50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fgClr>
      <a:bgClr>
        <a:schemeClr val="dk1">
          <a:lumMod val="10000"/>
          <a:lumOff val="90000"/>
        </a:schemeClr>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r>
              <a:rPr lang="en-US"/>
              <a:t>Seguimiento Meta</a:t>
            </a:r>
          </a:p>
        </c:rich>
      </c:tx>
      <c:overlay val="0"/>
      <c:spPr>
        <a:noFill/>
        <a:ln>
          <a:noFill/>
        </a:ln>
        <a:effectLst/>
      </c:spPr>
      <c:txPr>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endParaRPr lang="es-CO"/>
        </a:p>
      </c:txPr>
    </c:title>
    <c:autoTitleDeleted val="0"/>
    <c:plotArea>
      <c:layout/>
      <c:pieChart>
        <c:varyColors val="1"/>
        <c:ser>
          <c:idx val="0"/>
          <c:order val="0"/>
          <c:dPt>
            <c:idx val="0"/>
            <c:bubble3D val="0"/>
            <c:spPr>
              <a:gradFill>
                <a:gsLst>
                  <a:gs pos="100000">
                    <a:schemeClr val="accent1">
                      <a:lumMod val="60000"/>
                      <a:lumOff val="40000"/>
                    </a:schemeClr>
                  </a:gs>
                  <a:gs pos="0">
                    <a:schemeClr val="accent1"/>
                  </a:gs>
                </a:gsLst>
                <a:lin ang="5400000" scaled="0"/>
              </a:gradFill>
              <a:ln w="19050">
                <a:solidFill>
                  <a:schemeClr val="lt1"/>
                </a:solidFill>
              </a:ln>
              <a:effectLst/>
            </c:spPr>
            <c:extLst>
              <c:ext xmlns:c16="http://schemas.microsoft.com/office/drawing/2014/chart" uri="{C3380CC4-5D6E-409C-BE32-E72D297353CC}">
                <c16:uniqueId val="{00000001-7318-48AE-94A9-4A53DC557EF5}"/>
              </c:ext>
            </c:extLst>
          </c:dPt>
          <c:dPt>
            <c:idx val="1"/>
            <c:bubble3D val="0"/>
            <c:spPr>
              <a:gradFill>
                <a:gsLst>
                  <a:gs pos="100000">
                    <a:schemeClr val="accent2">
                      <a:lumMod val="60000"/>
                      <a:lumOff val="40000"/>
                    </a:schemeClr>
                  </a:gs>
                  <a:gs pos="0">
                    <a:schemeClr val="accent2"/>
                  </a:gs>
                </a:gsLst>
                <a:lin ang="5400000" scaled="0"/>
              </a:gradFill>
              <a:ln w="19050">
                <a:solidFill>
                  <a:schemeClr val="lt1"/>
                </a:solidFill>
              </a:ln>
              <a:effectLst/>
            </c:spPr>
            <c:extLst>
              <c:ext xmlns:c16="http://schemas.microsoft.com/office/drawing/2014/chart" uri="{C3380CC4-5D6E-409C-BE32-E72D297353CC}">
                <c16:uniqueId val="{00000003-7318-48AE-94A9-4A53DC557EF5}"/>
              </c:ext>
            </c:extLst>
          </c:dPt>
          <c:dLbls>
            <c:spPr>
              <a:noFill/>
              <a:ln>
                <a:noFill/>
              </a:ln>
              <a:effectLst/>
            </c:spPr>
            <c:txPr>
              <a:bodyPr rot="0" spcFirstLastPara="1" vertOverflow="ellipsis" vert="horz" wrap="square" lIns="38100" tIns="19050" rIns="38100" bIns="19050" anchor="ctr" anchorCtr="1">
                <a:spAutoFit/>
              </a:bodyPr>
              <a:lstStyle/>
              <a:p>
                <a:pPr>
                  <a:defRPr sz="1800" b="0" i="0" u="none" strike="noStrike" kern="1200" baseline="0">
                    <a:solidFill>
                      <a:schemeClr val="dk1">
                        <a:lumMod val="75000"/>
                        <a:lumOff val="25000"/>
                      </a:schemeClr>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val>
            <c:numRef>
              <c:f>#REF!</c:f>
              <c:numCache>
                <c:formatCode>0.00%</c:formatCode>
                <c:ptCount val="2"/>
                <c:pt idx="0">
                  <c:v>1</c:v>
                </c:pt>
                <c:pt idx="1">
                  <c:v>0.02</c:v>
                </c:pt>
              </c:numCache>
            </c:numRef>
          </c:val>
          <c:extLst>
            <c:ext xmlns:c15="http://schemas.microsoft.com/office/drawing/2012/chart" uri="{02D57815-91ED-43cb-92C2-25804820EDAC}">
              <c15:filteredCategoryTitle>
                <c15:cat>
                  <c:strRef>
                    <c:extLst>
                      <c:ext uri="{02D57815-91ED-43cb-92C2-25804820EDAC}">
                        <c15:formulaRef>
                          <c15:sqref>#REF!</c15:sqref>
                        </c15:formulaRef>
                      </c:ext>
                    </c:extLst>
                    <c:strCache>
                      <c:ptCount val="2"/>
                      <c:pt idx="0">
                        <c:v>Meta 2023</c:v>
                      </c:pt>
                      <c:pt idx="1">
                        <c:v>Seguimiento Acumulado Enero 2023</c:v>
                      </c:pt>
                    </c:strCache>
                  </c:strRef>
                </c15:cat>
              </c15:filteredCategoryTitle>
            </c:ext>
            <c:ext xmlns:c16="http://schemas.microsoft.com/office/drawing/2014/chart" uri="{C3380CC4-5D6E-409C-BE32-E72D297353CC}">
              <c16:uniqueId val="{00000004-7318-48AE-94A9-4A53DC557EF5}"/>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alpha val="50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fgClr>
      <a:bgClr>
        <a:schemeClr val="dk1">
          <a:lumMod val="10000"/>
          <a:lumOff val="90000"/>
        </a:schemeClr>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n-US"/>
              <a:t>Seguimiento Meta</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0E96-4B0D-8E4C-62203AE16BD1}"/>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0E96-4B0D-8E4C-62203AE16BD1}"/>
              </c:ext>
            </c:extLst>
          </c:dPt>
          <c:dLbls>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lt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val>
            <c:numRef>
              <c:f>#REF!</c:f>
              <c:numCache>
                <c:formatCode>0</c:formatCode>
                <c:ptCount val="2"/>
                <c:pt idx="0" formatCode="#,##0">
                  <c:v>2065</c:v>
                </c:pt>
                <c:pt idx="1">
                  <c:v>1</c:v>
                </c:pt>
              </c:numCache>
            </c:numRef>
          </c:val>
          <c:extLst>
            <c:ext xmlns:c15="http://schemas.microsoft.com/office/drawing/2012/chart" uri="{02D57815-91ED-43cb-92C2-25804820EDAC}">
              <c15:filteredCategoryTitle>
                <c15:cat>
                  <c:strRef>
                    <c:extLst>
                      <c:ext uri="{02D57815-91ED-43cb-92C2-25804820EDAC}">
                        <c15:formulaRef>
                          <c15:sqref>#REF!</c15:sqref>
                        </c15:formulaRef>
                      </c:ext>
                    </c:extLst>
                    <c:strCache>
                      <c:ptCount val="2"/>
                      <c:pt idx="0">
                        <c:v>Meta 2023</c:v>
                      </c:pt>
                      <c:pt idx="1">
                        <c:v>Seguimiento Acumulado Enero 2023</c:v>
                      </c:pt>
                    </c:strCache>
                  </c:strRef>
                </c15:cat>
              </c15:filteredCategoryTitle>
            </c:ext>
            <c:ext xmlns:c16="http://schemas.microsoft.com/office/drawing/2014/chart" uri="{C3380CC4-5D6E-409C-BE32-E72D297353CC}">
              <c16:uniqueId val="{00000004-0E96-4B0D-8E4C-62203AE16BD1}"/>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n-US"/>
              <a:t>Seguimiento Meta</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1AAB-4DA6-9B35-29E89C53428D}"/>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1AAB-4DA6-9B35-29E89C53428D}"/>
              </c:ext>
            </c:extLst>
          </c:dPt>
          <c:dLbls>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lt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val>
            <c:numRef>
              <c:f>#REF!</c:f>
              <c:numCache>
                <c:formatCode>0</c:formatCode>
                <c:ptCount val="2"/>
                <c:pt idx="0" formatCode="#,##0">
                  <c:v>1777</c:v>
                </c:pt>
                <c:pt idx="1">
                  <c:v>0</c:v>
                </c:pt>
              </c:numCache>
            </c:numRef>
          </c:val>
          <c:extLst>
            <c:ext xmlns:c15="http://schemas.microsoft.com/office/drawing/2012/chart" uri="{02D57815-91ED-43cb-92C2-25804820EDAC}">
              <c15:filteredCategoryTitle>
                <c15:cat>
                  <c:strRef>
                    <c:extLst>
                      <c:ext uri="{02D57815-91ED-43cb-92C2-25804820EDAC}">
                        <c15:formulaRef>
                          <c15:sqref>#REF!</c15:sqref>
                        </c15:formulaRef>
                      </c:ext>
                    </c:extLst>
                    <c:strCache>
                      <c:ptCount val="2"/>
                      <c:pt idx="0">
                        <c:v>Meta 2023</c:v>
                      </c:pt>
                      <c:pt idx="1">
                        <c:v>Seguimiento Acumulado Enero 2023</c:v>
                      </c:pt>
                    </c:strCache>
                  </c:strRef>
                </c15:cat>
              </c15:filteredCategoryTitle>
            </c:ext>
            <c:ext xmlns:c16="http://schemas.microsoft.com/office/drawing/2014/chart" uri="{C3380CC4-5D6E-409C-BE32-E72D297353CC}">
              <c16:uniqueId val="{00000004-1AAB-4DA6-9B35-29E89C53428D}"/>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n-US"/>
              <a:t>Seguimiento Meta</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A866-4E8D-8C87-605094837498}"/>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A866-4E8D-8C87-605094837498}"/>
              </c:ext>
            </c:extLst>
          </c:dPt>
          <c:dLbls>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lt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val>
            <c:numRef>
              <c:f>#REF!</c:f>
              <c:numCache>
                <c:formatCode>0</c:formatCode>
                <c:ptCount val="2"/>
                <c:pt idx="0" formatCode="#,##0">
                  <c:v>419</c:v>
                </c:pt>
                <c:pt idx="1">
                  <c:v>3</c:v>
                </c:pt>
              </c:numCache>
            </c:numRef>
          </c:val>
          <c:extLst>
            <c:ext xmlns:c15="http://schemas.microsoft.com/office/drawing/2012/chart" uri="{02D57815-91ED-43cb-92C2-25804820EDAC}">
              <c15:filteredCategoryTitle>
                <c15:cat>
                  <c:strRef>
                    <c:extLst>
                      <c:ext uri="{02D57815-91ED-43cb-92C2-25804820EDAC}">
                        <c15:formulaRef>
                          <c15:sqref>#REF!</c15:sqref>
                        </c15:formulaRef>
                      </c:ext>
                    </c:extLst>
                    <c:strCache>
                      <c:ptCount val="2"/>
                      <c:pt idx="0">
                        <c:v>Meta 2023</c:v>
                      </c:pt>
                      <c:pt idx="1">
                        <c:v>Seguimiento Acumulado Enero 2023</c:v>
                      </c:pt>
                    </c:strCache>
                  </c:strRef>
                </c15:cat>
              </c15:filteredCategoryTitle>
            </c:ext>
            <c:ext xmlns:c16="http://schemas.microsoft.com/office/drawing/2014/chart" uri="{C3380CC4-5D6E-409C-BE32-E72D297353CC}">
              <c16:uniqueId val="{00000004-A866-4E8D-8C87-605094837498}"/>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n-US"/>
              <a:t>Seguimiento Meta</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3F2F-4774-8568-62DFC55DE265}"/>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3F2F-4774-8568-62DFC55DE265}"/>
              </c:ext>
            </c:extLst>
          </c:dPt>
          <c:dLbls>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lt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val>
            <c:numRef>
              <c:f>#REF!</c:f>
              <c:numCache>
                <c:formatCode>0</c:formatCode>
                <c:ptCount val="2"/>
                <c:pt idx="0" formatCode="#,##0">
                  <c:v>2800</c:v>
                </c:pt>
                <c:pt idx="1">
                  <c:v>2740</c:v>
                </c:pt>
              </c:numCache>
            </c:numRef>
          </c:val>
          <c:extLst>
            <c:ext xmlns:c15="http://schemas.microsoft.com/office/drawing/2012/chart" uri="{02D57815-91ED-43cb-92C2-25804820EDAC}">
              <c15:filteredCategoryTitle>
                <c15:cat>
                  <c:strRef>
                    <c:extLst>
                      <c:ext uri="{02D57815-91ED-43cb-92C2-25804820EDAC}">
                        <c15:formulaRef>
                          <c15:sqref>#REF!</c15:sqref>
                        </c15:formulaRef>
                      </c:ext>
                    </c:extLst>
                    <c:strCache>
                      <c:ptCount val="2"/>
                      <c:pt idx="0">
                        <c:v>Meta 2023</c:v>
                      </c:pt>
                      <c:pt idx="1">
                        <c:v>Seguimiento Acumulado Enero 2023</c:v>
                      </c:pt>
                    </c:strCache>
                  </c:strRef>
                </c15:cat>
              </c15:filteredCategoryTitle>
            </c:ext>
            <c:ext xmlns:c16="http://schemas.microsoft.com/office/drawing/2014/chart" uri="{C3380CC4-5D6E-409C-BE32-E72D297353CC}">
              <c16:uniqueId val="{00000004-3F2F-4774-8568-62DFC55DE265}"/>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n-US"/>
              <a:t>Seguimiento Meta</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BA4C-4197-85FA-40C2A1101C44}"/>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BA4C-4197-85FA-40C2A1101C44}"/>
              </c:ext>
            </c:extLst>
          </c:dPt>
          <c:dLbls>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lt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val>
            <c:numRef>
              <c:f>#REF!</c:f>
              <c:numCache>
                <c:formatCode>0</c:formatCode>
                <c:ptCount val="2"/>
                <c:pt idx="0" formatCode="#,##0">
                  <c:v>1424</c:v>
                </c:pt>
                <c:pt idx="1">
                  <c:v>0</c:v>
                </c:pt>
              </c:numCache>
            </c:numRef>
          </c:val>
          <c:extLst>
            <c:ext xmlns:c15="http://schemas.microsoft.com/office/drawing/2012/chart" uri="{02D57815-91ED-43cb-92C2-25804820EDAC}">
              <c15:filteredCategoryTitle>
                <c15:cat>
                  <c:strRef>
                    <c:extLst>
                      <c:ext uri="{02D57815-91ED-43cb-92C2-25804820EDAC}">
                        <c15:formulaRef>
                          <c15:sqref>#REF!</c15:sqref>
                        </c15:formulaRef>
                      </c:ext>
                    </c:extLst>
                    <c:strCache>
                      <c:ptCount val="2"/>
                      <c:pt idx="0">
                        <c:v>Meta 2023</c:v>
                      </c:pt>
                      <c:pt idx="1">
                        <c:v>Seguimiento Acumulado Enero 2023</c:v>
                      </c:pt>
                    </c:strCache>
                  </c:strRef>
                </c15:cat>
              </c15:filteredCategoryTitle>
            </c:ext>
            <c:ext xmlns:c16="http://schemas.microsoft.com/office/drawing/2014/chart" uri="{C3380CC4-5D6E-409C-BE32-E72D297353CC}">
              <c16:uniqueId val="{00000004-BA4C-4197-85FA-40C2A1101C44}"/>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n-US"/>
              <a:t>Seguimiento Meta</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DA67-4670-B451-1B423B1FB6F3}"/>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DA67-4670-B451-1B423B1FB6F3}"/>
              </c:ext>
            </c:extLst>
          </c:dPt>
          <c:dLbls>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lt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val>
            <c:numRef>
              <c:f>#REF!</c:f>
              <c:numCache>
                <c:formatCode>0</c:formatCode>
                <c:ptCount val="2"/>
                <c:pt idx="0" formatCode="#,##0">
                  <c:v>75</c:v>
                </c:pt>
                <c:pt idx="1">
                  <c:v>0</c:v>
                </c:pt>
              </c:numCache>
            </c:numRef>
          </c:val>
          <c:extLst>
            <c:ext xmlns:c15="http://schemas.microsoft.com/office/drawing/2012/chart" uri="{02D57815-91ED-43cb-92C2-25804820EDAC}">
              <c15:filteredCategoryTitle>
                <c15:cat>
                  <c:strRef>
                    <c:extLst>
                      <c:ext uri="{02D57815-91ED-43cb-92C2-25804820EDAC}">
                        <c15:formulaRef>
                          <c15:sqref>#REF!</c15:sqref>
                        </c15:formulaRef>
                      </c:ext>
                    </c:extLst>
                    <c:strCache>
                      <c:ptCount val="2"/>
                      <c:pt idx="0">
                        <c:v>Meta 2023</c:v>
                      </c:pt>
                      <c:pt idx="1">
                        <c:v>Seguimiento Acumulado Enero 2023</c:v>
                      </c:pt>
                    </c:strCache>
                  </c:strRef>
                </c15:cat>
              </c15:filteredCategoryTitle>
            </c:ext>
            <c:ext xmlns:c16="http://schemas.microsoft.com/office/drawing/2014/chart" uri="{C3380CC4-5D6E-409C-BE32-E72D297353CC}">
              <c16:uniqueId val="{00000004-DA67-4670-B451-1B423B1FB6F3}"/>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n-US"/>
              <a:t>Seguimiento Meta</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D664-4E38-85AA-576D6F7653C8}"/>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D664-4E38-85AA-576D6F7653C8}"/>
              </c:ext>
            </c:extLst>
          </c:dPt>
          <c:dLbls>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lt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val>
            <c:numRef>
              <c:f>#REF!</c:f>
              <c:numCache>
                <c:formatCode>0</c:formatCode>
                <c:ptCount val="2"/>
                <c:pt idx="0" formatCode="#,##0">
                  <c:v>71</c:v>
                </c:pt>
                <c:pt idx="1">
                  <c:v>0</c:v>
                </c:pt>
              </c:numCache>
            </c:numRef>
          </c:val>
          <c:extLst>
            <c:ext xmlns:c15="http://schemas.microsoft.com/office/drawing/2012/chart" uri="{02D57815-91ED-43cb-92C2-25804820EDAC}">
              <c15:filteredCategoryTitle>
                <c15:cat>
                  <c:strRef>
                    <c:extLst>
                      <c:ext uri="{02D57815-91ED-43cb-92C2-25804820EDAC}">
                        <c15:formulaRef>
                          <c15:sqref>#REF!</c15:sqref>
                        </c15:formulaRef>
                      </c:ext>
                    </c:extLst>
                    <c:strCache>
                      <c:ptCount val="2"/>
                      <c:pt idx="0">
                        <c:v>Meta 2023</c:v>
                      </c:pt>
                      <c:pt idx="1">
                        <c:v>Seguimiento Acumulado Enero 2023</c:v>
                      </c:pt>
                    </c:strCache>
                  </c:strRef>
                </c15:cat>
              </c15:filteredCategoryTitle>
            </c:ext>
            <c:ext xmlns:c16="http://schemas.microsoft.com/office/drawing/2014/chart" uri="{C3380CC4-5D6E-409C-BE32-E72D297353CC}">
              <c16:uniqueId val="{00000004-D664-4E38-85AA-576D6F7653C8}"/>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n-US"/>
              <a:t>Seguimiento Meta</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722E-4D95-9AC4-AA6A8AB9C8BA}"/>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722E-4D95-9AC4-AA6A8AB9C8BA}"/>
              </c:ext>
            </c:extLst>
          </c:dPt>
          <c:dLbls>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lt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val>
            <c:numRef>
              <c:f>#REF!</c:f>
              <c:numCache>
                <c:formatCode>0</c:formatCode>
                <c:ptCount val="2"/>
                <c:pt idx="0" formatCode="#,##0">
                  <c:v>75</c:v>
                </c:pt>
                <c:pt idx="1">
                  <c:v>0</c:v>
                </c:pt>
              </c:numCache>
            </c:numRef>
          </c:val>
          <c:extLst>
            <c:ext xmlns:c15="http://schemas.microsoft.com/office/drawing/2012/chart" uri="{02D57815-91ED-43cb-92C2-25804820EDAC}">
              <c15:filteredCategoryTitle>
                <c15:cat>
                  <c:strRef>
                    <c:extLst>
                      <c:ext uri="{02D57815-91ED-43cb-92C2-25804820EDAC}">
                        <c15:formulaRef>
                          <c15:sqref>#REF!</c15:sqref>
                        </c15:formulaRef>
                      </c:ext>
                    </c:extLst>
                    <c:strCache>
                      <c:ptCount val="2"/>
                      <c:pt idx="0">
                        <c:v>Meta 2023</c:v>
                      </c:pt>
                      <c:pt idx="1">
                        <c:v>Seguimiento Acumulado Enero 2023</c:v>
                      </c:pt>
                    </c:strCache>
                  </c:strRef>
                </c15:cat>
              </c15:filteredCategoryTitle>
            </c:ext>
            <c:ext xmlns:c16="http://schemas.microsoft.com/office/drawing/2014/chart" uri="{C3380CC4-5D6E-409C-BE32-E72D297353CC}">
              <c16:uniqueId val="{00000004-722E-4D95-9AC4-AA6A8AB9C8BA}"/>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n-US"/>
              <a:t>Seguimiento Meta</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7542-4296-9474-6ACACD669551}"/>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7542-4296-9474-6ACACD669551}"/>
              </c:ext>
            </c:extLst>
          </c:dPt>
          <c:dLbls>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lt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val>
            <c:numRef>
              <c:f>#REF!</c:f>
              <c:numCache>
                <c:formatCode>0</c:formatCode>
                <c:ptCount val="2"/>
                <c:pt idx="0" formatCode="#,##0">
                  <c:v>113</c:v>
                </c:pt>
                <c:pt idx="1">
                  <c:v>0</c:v>
                </c:pt>
              </c:numCache>
            </c:numRef>
          </c:val>
          <c:extLst>
            <c:ext xmlns:c15="http://schemas.microsoft.com/office/drawing/2012/chart" uri="{02D57815-91ED-43cb-92C2-25804820EDAC}">
              <c15:filteredCategoryTitle>
                <c15:cat>
                  <c:strRef>
                    <c:extLst>
                      <c:ext uri="{02D57815-91ED-43cb-92C2-25804820EDAC}">
                        <c15:formulaRef>
                          <c15:sqref>#REF!</c15:sqref>
                        </c15:formulaRef>
                      </c:ext>
                    </c:extLst>
                    <c:strCache>
                      <c:ptCount val="2"/>
                      <c:pt idx="0">
                        <c:v>Meta 2023</c:v>
                      </c:pt>
                      <c:pt idx="1">
                        <c:v>Seguimiento Acumulado Enero 2023</c:v>
                      </c:pt>
                    </c:strCache>
                  </c:strRef>
                </c15:cat>
              </c15:filteredCategoryTitle>
            </c:ext>
            <c:ext xmlns:c16="http://schemas.microsoft.com/office/drawing/2014/chart" uri="{C3380CC4-5D6E-409C-BE32-E72D297353CC}">
              <c16:uniqueId val="{00000004-7542-4296-9474-6ACACD669551}"/>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n-US"/>
              <a:t>Seguimiento Meta</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4888-4C9A-8CFC-DD79B178593B}"/>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4888-4C9A-8CFC-DD79B178593B}"/>
              </c:ext>
            </c:extLst>
          </c:dPt>
          <c:dLbls>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lt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val>
            <c:numRef>
              <c:f>#REF!</c:f>
              <c:numCache>
                <c:formatCode>0</c:formatCode>
                <c:ptCount val="2"/>
                <c:pt idx="0" formatCode="#,##0">
                  <c:v>1563</c:v>
                </c:pt>
                <c:pt idx="1">
                  <c:v>62</c:v>
                </c:pt>
              </c:numCache>
            </c:numRef>
          </c:val>
          <c:extLst>
            <c:ext xmlns:c15="http://schemas.microsoft.com/office/drawing/2012/chart" uri="{02D57815-91ED-43cb-92C2-25804820EDAC}">
              <c15:filteredCategoryTitle>
                <c15:cat>
                  <c:strRef>
                    <c:extLst>
                      <c:ext uri="{02D57815-91ED-43cb-92C2-25804820EDAC}">
                        <c15:formulaRef>
                          <c15:sqref>#REF!</c15:sqref>
                        </c15:formulaRef>
                      </c:ext>
                    </c:extLst>
                    <c:strCache>
                      <c:ptCount val="2"/>
                      <c:pt idx="0">
                        <c:v>Meta 2023</c:v>
                      </c:pt>
                      <c:pt idx="1">
                        <c:v>Seguimiento Acumulado Enero 2023</c:v>
                      </c:pt>
                    </c:strCache>
                  </c:strRef>
                </c15:cat>
              </c15:filteredCategoryTitle>
            </c:ext>
            <c:ext xmlns:c16="http://schemas.microsoft.com/office/drawing/2014/chart" uri="{C3380CC4-5D6E-409C-BE32-E72D297353CC}">
              <c16:uniqueId val="{00000004-4888-4C9A-8CFC-DD79B178593B}"/>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n-US"/>
              <a:t>Seguimiento Meta</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CO"/>
        </a:p>
      </c:txPr>
    </c:title>
    <c:autoTitleDeleted val="0"/>
    <c:plotArea>
      <c:layout>
        <c:manualLayout>
          <c:layoutTarget val="inner"/>
          <c:xMode val="edge"/>
          <c:yMode val="edge"/>
          <c:x val="0.27479199475065619"/>
          <c:y val="0.18969925634295715"/>
          <c:w val="0.38930511811023621"/>
          <c:h val="0.64884186351706041"/>
        </c:manualLayout>
      </c:layout>
      <c:pieChart>
        <c:varyColors val="1"/>
        <c:ser>
          <c:idx val="0"/>
          <c:order val="0"/>
          <c:dPt>
            <c:idx val="0"/>
            <c:bubble3D val="0"/>
            <c:spPr>
              <a:solidFill>
                <a:schemeClr val="accent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4D99-4145-8FE0-C863425BC9F9}"/>
              </c:ext>
            </c:extLst>
          </c:dPt>
          <c:dPt>
            <c:idx val="1"/>
            <c:bubble3D val="0"/>
            <c:spPr>
              <a:solidFill>
                <a:schemeClr val="accent2"/>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4D99-4145-8FE0-C863425BC9F9}"/>
              </c:ext>
            </c:extLst>
          </c:dPt>
          <c:dLbls>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lt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val>
            <c:numRef>
              <c:f>#REF!</c:f>
              <c:numCache>
                <c:formatCode>0</c:formatCode>
                <c:ptCount val="2"/>
                <c:pt idx="0" formatCode="#,##0">
                  <c:v>325</c:v>
                </c:pt>
                <c:pt idx="1">
                  <c:v>0</c:v>
                </c:pt>
              </c:numCache>
            </c:numRef>
          </c:val>
          <c:extLst>
            <c:ext xmlns:c15="http://schemas.microsoft.com/office/drawing/2012/chart" uri="{02D57815-91ED-43cb-92C2-25804820EDAC}">
              <c15:filteredCategoryTitle>
                <c15:cat>
                  <c:strRef>
                    <c:extLst>
                      <c:ext uri="{02D57815-91ED-43cb-92C2-25804820EDAC}">
                        <c15:formulaRef>
                          <c15:sqref>#REF!</c15:sqref>
                        </c15:formulaRef>
                      </c:ext>
                    </c:extLst>
                    <c:strCache>
                      <c:ptCount val="2"/>
                      <c:pt idx="0">
                        <c:v>Meta 2023</c:v>
                      </c:pt>
                      <c:pt idx="1">
                        <c:v>Seguimiento Acumulado Enero 2023</c:v>
                      </c:pt>
                    </c:strCache>
                  </c:strRef>
                </c15:cat>
              </c15:filteredCategoryTitle>
            </c:ext>
            <c:ext xmlns:c16="http://schemas.microsoft.com/office/drawing/2014/chart" uri="{C3380CC4-5D6E-409C-BE32-E72D297353CC}">
              <c16:uniqueId val="{00000004-4D99-4145-8FE0-C863425BC9F9}"/>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5.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56">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cap="none" spc="0" normalizeH="0" baseline="0"/>
  </cs:categoryAxis>
  <cs:chartArea>
    <cs:lnRef idx="0"/>
    <cs:fillRef idx="0"/>
    <cs:effectRef idx="0"/>
    <cs:fontRef idx="minor">
      <a:schemeClr val="dk1"/>
    </cs:fontRef>
    <cs:spPr>
      <a:pattFill prst="dkDnDiag">
        <a:fgClr>
          <a:schemeClr val="lt1"/>
        </a:fgClr>
        <a:bgClr>
          <a:schemeClr val="dk1">
            <a:lumMod val="10000"/>
            <a:lumOff val="90000"/>
          </a:schemeClr>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19050">
        <a:solidFill>
          <a:schemeClr val="lt1"/>
        </a:solidFill>
      </a:ln>
    </cs:spPr>
  </cs:dataPoint>
  <cs:dataPoint3D>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50800">
        <a:solidFill>
          <a:schemeClr val="lt1"/>
        </a:solidFill>
      </a:ln>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50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56">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cap="none" spc="0" normalizeH="0" baseline="0"/>
  </cs:categoryAxis>
  <cs:chartArea>
    <cs:lnRef idx="0"/>
    <cs:fillRef idx="0"/>
    <cs:effectRef idx="0"/>
    <cs:fontRef idx="minor">
      <a:schemeClr val="dk1"/>
    </cs:fontRef>
    <cs:spPr>
      <a:pattFill prst="dkDnDiag">
        <a:fgClr>
          <a:schemeClr val="lt1"/>
        </a:fgClr>
        <a:bgClr>
          <a:schemeClr val="dk1">
            <a:lumMod val="10000"/>
            <a:lumOff val="90000"/>
          </a:schemeClr>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19050">
        <a:solidFill>
          <a:schemeClr val="lt1"/>
        </a:solidFill>
      </a:ln>
    </cs:spPr>
  </cs:dataPoint>
  <cs:dataPoint3D>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50800">
        <a:solidFill>
          <a:schemeClr val="lt1"/>
        </a:solidFill>
      </a:ln>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50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0.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2.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3.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4.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5.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6.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7.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8.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chart" Target="../charts/chart22.xml"/><Relationship Id="rId13" Type="http://schemas.openxmlformats.org/officeDocument/2006/relationships/chart" Target="../charts/chart27.xml"/><Relationship Id="rId3" Type="http://schemas.openxmlformats.org/officeDocument/2006/relationships/chart" Target="../charts/chart17.xml"/><Relationship Id="rId7" Type="http://schemas.openxmlformats.org/officeDocument/2006/relationships/chart" Target="../charts/chart21.xml"/><Relationship Id="rId12" Type="http://schemas.openxmlformats.org/officeDocument/2006/relationships/chart" Target="../charts/chart26.xml"/><Relationship Id="rId2" Type="http://schemas.openxmlformats.org/officeDocument/2006/relationships/chart" Target="../charts/chart16.xml"/><Relationship Id="rId1" Type="http://schemas.openxmlformats.org/officeDocument/2006/relationships/chart" Target="../charts/chart15.xml"/><Relationship Id="rId6" Type="http://schemas.openxmlformats.org/officeDocument/2006/relationships/chart" Target="../charts/chart20.xml"/><Relationship Id="rId11" Type="http://schemas.openxmlformats.org/officeDocument/2006/relationships/chart" Target="../charts/chart25.xml"/><Relationship Id="rId5" Type="http://schemas.openxmlformats.org/officeDocument/2006/relationships/chart" Target="../charts/chart19.xml"/><Relationship Id="rId10" Type="http://schemas.openxmlformats.org/officeDocument/2006/relationships/chart" Target="../charts/chart24.xml"/><Relationship Id="rId4" Type="http://schemas.openxmlformats.org/officeDocument/2006/relationships/chart" Target="../charts/chart18.xml"/><Relationship Id="rId9" Type="http://schemas.openxmlformats.org/officeDocument/2006/relationships/chart" Target="../charts/chart23.xml"/><Relationship Id="rId14" Type="http://schemas.openxmlformats.org/officeDocument/2006/relationships/chart" Target="../charts/chart28.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304800</xdr:colOff>
      <xdr:row>3</xdr:row>
      <xdr:rowOff>50800</xdr:rowOff>
    </xdr:to>
    <xdr:pic>
      <xdr:nvPicPr>
        <xdr:cNvPr id="3" name="Imagen 2">
          <a:extLst>
            <a:ext uri="{FF2B5EF4-FFF2-40B4-BE49-F238E27FC236}">
              <a16:creationId xmlns:a16="http://schemas.microsoft.com/office/drawing/2014/main" id="{6E58175B-1C81-4007-81D7-EE4DFDABEA51}"/>
            </a:ext>
          </a:extLst>
        </xdr:cNvPr>
        <xdr:cNvPicPr/>
      </xdr:nvPicPr>
      <xdr:blipFill>
        <a:blip xmlns:r="http://schemas.openxmlformats.org/officeDocument/2006/relationships" r:embed="rId1"/>
        <a:stretch>
          <a:fillRect/>
        </a:stretch>
      </xdr:blipFill>
      <xdr:spPr>
        <a:xfrm>
          <a:off x="0" y="0"/>
          <a:ext cx="1778000" cy="1117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333375</xdr:colOff>
      <xdr:row>0</xdr:row>
      <xdr:rowOff>95250</xdr:rowOff>
    </xdr:from>
    <xdr:to>
      <xdr:col>13</xdr:col>
      <xdr:colOff>142875</xdr:colOff>
      <xdr:row>8</xdr:row>
      <xdr:rowOff>28575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375046</xdr:colOff>
      <xdr:row>26</xdr:row>
      <xdr:rowOff>92869</xdr:rowOff>
    </xdr:from>
    <xdr:to>
      <xdr:col>8</xdr:col>
      <xdr:colOff>410765</xdr:colOff>
      <xdr:row>35</xdr:row>
      <xdr:rowOff>145257</xdr:rowOff>
    </xdr:to>
    <xdr:graphicFrame macro="">
      <xdr:nvGraphicFramePr>
        <xdr:cNvPr id="18" name="Gráfico 17">
          <a:extLst>
            <a:ext uri="{FF2B5EF4-FFF2-40B4-BE49-F238E27FC236}">
              <a16:creationId xmlns:a16="http://schemas.microsoft.com/office/drawing/2014/main" id="{00000000-0008-0000-01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47</xdr:row>
      <xdr:rowOff>0</xdr:rowOff>
    </xdr:from>
    <xdr:to>
      <xdr:col>9</xdr:col>
      <xdr:colOff>238125</xdr:colOff>
      <xdr:row>56</xdr:row>
      <xdr:rowOff>64294</xdr:rowOff>
    </xdr:to>
    <xdr:graphicFrame macro="">
      <xdr:nvGraphicFramePr>
        <xdr:cNvPr id="19" name="Gráfico 18">
          <a:extLst>
            <a:ext uri="{FF2B5EF4-FFF2-40B4-BE49-F238E27FC236}">
              <a16:creationId xmlns:a16="http://schemas.microsoft.com/office/drawing/2014/main" id="{00000000-0008-0000-01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0</xdr:colOff>
      <xdr:row>61</xdr:row>
      <xdr:rowOff>0</xdr:rowOff>
    </xdr:from>
    <xdr:to>
      <xdr:col>9</xdr:col>
      <xdr:colOff>238125</xdr:colOff>
      <xdr:row>69</xdr:row>
      <xdr:rowOff>195263</xdr:rowOff>
    </xdr:to>
    <xdr:graphicFrame macro="">
      <xdr:nvGraphicFramePr>
        <xdr:cNvPr id="20" name="Gráfico 19">
          <a:extLst>
            <a:ext uri="{FF2B5EF4-FFF2-40B4-BE49-F238E27FC236}">
              <a16:creationId xmlns:a16="http://schemas.microsoft.com/office/drawing/2014/main" id="{00000000-0008-0000-01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0</xdr:colOff>
      <xdr:row>78</xdr:row>
      <xdr:rowOff>0</xdr:rowOff>
    </xdr:from>
    <xdr:to>
      <xdr:col>9</xdr:col>
      <xdr:colOff>238125</xdr:colOff>
      <xdr:row>86</xdr:row>
      <xdr:rowOff>481013</xdr:rowOff>
    </xdr:to>
    <xdr:graphicFrame macro="">
      <xdr:nvGraphicFramePr>
        <xdr:cNvPr id="21" name="Gráfico 20">
          <a:extLst>
            <a:ext uri="{FF2B5EF4-FFF2-40B4-BE49-F238E27FC236}">
              <a16:creationId xmlns:a16="http://schemas.microsoft.com/office/drawing/2014/main" id="{00000000-0008-0000-01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0</xdr:colOff>
      <xdr:row>95</xdr:row>
      <xdr:rowOff>0</xdr:rowOff>
    </xdr:from>
    <xdr:to>
      <xdr:col>9</xdr:col>
      <xdr:colOff>238125</xdr:colOff>
      <xdr:row>105</xdr:row>
      <xdr:rowOff>171450</xdr:rowOff>
    </xdr:to>
    <xdr:graphicFrame macro="">
      <xdr:nvGraphicFramePr>
        <xdr:cNvPr id="22" name="Gráfico 21">
          <a:extLst>
            <a:ext uri="{FF2B5EF4-FFF2-40B4-BE49-F238E27FC236}">
              <a16:creationId xmlns:a16="http://schemas.microsoft.com/office/drawing/2014/main" id="{00000000-0008-0000-01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0</xdr:colOff>
      <xdr:row>111</xdr:row>
      <xdr:rowOff>0</xdr:rowOff>
    </xdr:from>
    <xdr:to>
      <xdr:col>9</xdr:col>
      <xdr:colOff>238125</xdr:colOff>
      <xdr:row>122</xdr:row>
      <xdr:rowOff>28575</xdr:rowOff>
    </xdr:to>
    <xdr:graphicFrame macro="">
      <xdr:nvGraphicFramePr>
        <xdr:cNvPr id="23" name="Gráfico 22">
          <a:extLst>
            <a:ext uri="{FF2B5EF4-FFF2-40B4-BE49-F238E27FC236}">
              <a16:creationId xmlns:a16="http://schemas.microsoft.com/office/drawing/2014/main" id="{00000000-0008-0000-01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0</xdr:colOff>
      <xdr:row>131</xdr:row>
      <xdr:rowOff>0</xdr:rowOff>
    </xdr:from>
    <xdr:to>
      <xdr:col>9</xdr:col>
      <xdr:colOff>238125</xdr:colOff>
      <xdr:row>140</xdr:row>
      <xdr:rowOff>457200</xdr:rowOff>
    </xdr:to>
    <xdr:graphicFrame macro="">
      <xdr:nvGraphicFramePr>
        <xdr:cNvPr id="24" name="Gráfico 23">
          <a:extLst>
            <a:ext uri="{FF2B5EF4-FFF2-40B4-BE49-F238E27FC236}">
              <a16:creationId xmlns:a16="http://schemas.microsoft.com/office/drawing/2014/main" id="{00000000-0008-0000-01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xdr:col>
      <xdr:colOff>0</xdr:colOff>
      <xdr:row>148</xdr:row>
      <xdr:rowOff>0</xdr:rowOff>
    </xdr:from>
    <xdr:to>
      <xdr:col>9</xdr:col>
      <xdr:colOff>238125</xdr:colOff>
      <xdr:row>158</xdr:row>
      <xdr:rowOff>171450</xdr:rowOff>
    </xdr:to>
    <xdr:graphicFrame macro="">
      <xdr:nvGraphicFramePr>
        <xdr:cNvPr id="25" name="Gráfico 24">
          <a:extLst>
            <a:ext uri="{FF2B5EF4-FFF2-40B4-BE49-F238E27FC236}">
              <a16:creationId xmlns:a16="http://schemas.microsoft.com/office/drawing/2014/main" id="{00000000-0008-0000-01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xdr:col>
      <xdr:colOff>0</xdr:colOff>
      <xdr:row>163</xdr:row>
      <xdr:rowOff>0</xdr:rowOff>
    </xdr:from>
    <xdr:to>
      <xdr:col>9</xdr:col>
      <xdr:colOff>238125</xdr:colOff>
      <xdr:row>174</xdr:row>
      <xdr:rowOff>52388</xdr:rowOff>
    </xdr:to>
    <xdr:graphicFrame macro="">
      <xdr:nvGraphicFramePr>
        <xdr:cNvPr id="26" name="Gráfico 25">
          <a:extLst>
            <a:ext uri="{FF2B5EF4-FFF2-40B4-BE49-F238E27FC236}">
              <a16:creationId xmlns:a16="http://schemas.microsoft.com/office/drawing/2014/main" id="{00000000-0008-0000-01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950118</xdr:colOff>
      <xdr:row>178</xdr:row>
      <xdr:rowOff>116682</xdr:rowOff>
    </xdr:from>
    <xdr:to>
      <xdr:col>9</xdr:col>
      <xdr:colOff>223837</xdr:colOff>
      <xdr:row>190</xdr:row>
      <xdr:rowOff>145257</xdr:rowOff>
    </xdr:to>
    <xdr:graphicFrame macro="">
      <xdr:nvGraphicFramePr>
        <xdr:cNvPr id="27" name="Gráfico 26">
          <a:extLst>
            <a:ext uri="{FF2B5EF4-FFF2-40B4-BE49-F238E27FC236}">
              <a16:creationId xmlns:a16="http://schemas.microsoft.com/office/drawing/2014/main" id="{00000000-0008-0000-01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0</xdr:colOff>
      <xdr:row>204</xdr:row>
      <xdr:rowOff>0</xdr:rowOff>
    </xdr:from>
    <xdr:to>
      <xdr:col>9</xdr:col>
      <xdr:colOff>238125</xdr:colOff>
      <xdr:row>216</xdr:row>
      <xdr:rowOff>28575</xdr:rowOff>
    </xdr:to>
    <xdr:graphicFrame macro="">
      <xdr:nvGraphicFramePr>
        <xdr:cNvPr id="28" name="Gráfico 27">
          <a:extLst>
            <a:ext uri="{FF2B5EF4-FFF2-40B4-BE49-F238E27FC236}">
              <a16:creationId xmlns:a16="http://schemas.microsoft.com/office/drawing/2014/main" id="{00000000-0008-0000-01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4</xdr:col>
      <xdr:colOff>0</xdr:colOff>
      <xdr:row>226</xdr:row>
      <xdr:rowOff>0</xdr:rowOff>
    </xdr:from>
    <xdr:to>
      <xdr:col>9</xdr:col>
      <xdr:colOff>238125</xdr:colOff>
      <xdr:row>238</xdr:row>
      <xdr:rowOff>52387</xdr:rowOff>
    </xdr:to>
    <xdr:graphicFrame macro="">
      <xdr:nvGraphicFramePr>
        <xdr:cNvPr id="29" name="Gráfico 28">
          <a:extLst>
            <a:ext uri="{FF2B5EF4-FFF2-40B4-BE49-F238E27FC236}">
              <a16:creationId xmlns:a16="http://schemas.microsoft.com/office/drawing/2014/main" id="{00000000-0008-0000-01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4</xdr:col>
      <xdr:colOff>0</xdr:colOff>
      <xdr:row>246</xdr:row>
      <xdr:rowOff>0</xdr:rowOff>
    </xdr:from>
    <xdr:to>
      <xdr:col>9</xdr:col>
      <xdr:colOff>238125</xdr:colOff>
      <xdr:row>259</xdr:row>
      <xdr:rowOff>28575</xdr:rowOff>
    </xdr:to>
    <xdr:graphicFrame macro="">
      <xdr:nvGraphicFramePr>
        <xdr:cNvPr id="30" name="Gráfico 29">
          <a:extLst>
            <a:ext uri="{FF2B5EF4-FFF2-40B4-BE49-F238E27FC236}">
              <a16:creationId xmlns:a16="http://schemas.microsoft.com/office/drawing/2014/main" id="{00000000-0008-0000-01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552450</xdr:colOff>
      <xdr:row>0</xdr:row>
      <xdr:rowOff>9525</xdr:rowOff>
    </xdr:from>
    <xdr:to>
      <xdr:col>5</xdr:col>
      <xdr:colOff>22225</xdr:colOff>
      <xdr:row>9</xdr:row>
      <xdr:rowOff>62441</xdr:rowOff>
    </xdr:to>
    <xdr:pic>
      <xdr:nvPicPr>
        <xdr:cNvPr id="2" name="2 Imagen">
          <a:extLst>
            <a:ext uri="{FF2B5EF4-FFF2-40B4-BE49-F238E27FC236}">
              <a16:creationId xmlns:a16="http://schemas.microsoft.com/office/drawing/2014/main" id="{A5E23FA3-B64B-429F-870A-7FE10031A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525"/>
          <a:ext cx="11334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333375</xdr:colOff>
      <xdr:row>0</xdr:row>
      <xdr:rowOff>95250</xdr:rowOff>
    </xdr:from>
    <xdr:to>
      <xdr:col>13</xdr:col>
      <xdr:colOff>142875</xdr:colOff>
      <xdr:row>8</xdr:row>
      <xdr:rowOff>28575</xdr:rowOff>
    </xdr:to>
    <xdr:graphicFrame macro="">
      <xdr:nvGraphicFramePr>
        <xdr:cNvPr id="2" name="Gráfico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71437</xdr:colOff>
      <xdr:row>26</xdr:row>
      <xdr:rowOff>168275</xdr:rowOff>
    </xdr:from>
    <xdr:to>
      <xdr:col>10</xdr:col>
      <xdr:colOff>190500</xdr:colOff>
      <xdr:row>36</xdr:row>
      <xdr:rowOff>38100</xdr:rowOff>
    </xdr:to>
    <xdr:graphicFrame macro="">
      <xdr:nvGraphicFramePr>
        <xdr:cNvPr id="3" name="Gráfico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46</xdr:row>
      <xdr:rowOff>158750</xdr:rowOff>
    </xdr:from>
    <xdr:to>
      <xdr:col>10</xdr:col>
      <xdr:colOff>119063</xdr:colOff>
      <xdr:row>56</xdr:row>
      <xdr:rowOff>174625</xdr:rowOff>
    </xdr:to>
    <xdr:graphicFrame macro="">
      <xdr:nvGraphicFramePr>
        <xdr:cNvPr id="4" name="Gráfico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15875</xdr:colOff>
      <xdr:row>72</xdr:row>
      <xdr:rowOff>136525</xdr:rowOff>
    </xdr:from>
    <xdr:to>
      <xdr:col>9</xdr:col>
      <xdr:colOff>476250</xdr:colOff>
      <xdr:row>81</xdr:row>
      <xdr:rowOff>149225</xdr:rowOff>
    </xdr:to>
    <xdr:graphicFrame macro="">
      <xdr:nvGraphicFramePr>
        <xdr:cNvPr id="5" name="Gráfico 4">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0</xdr:colOff>
      <xdr:row>90</xdr:row>
      <xdr:rowOff>0</xdr:rowOff>
    </xdr:from>
    <xdr:to>
      <xdr:col>9</xdr:col>
      <xdr:colOff>460375</xdr:colOff>
      <xdr:row>98</xdr:row>
      <xdr:rowOff>488950</xdr:rowOff>
    </xdr:to>
    <xdr:graphicFrame macro="">
      <xdr:nvGraphicFramePr>
        <xdr:cNvPr id="6" name="Gráfico 5">
          <a:extLst>
            <a:ext uri="{FF2B5EF4-FFF2-40B4-BE49-F238E27FC236}">
              <a16:creationId xmlns:a16="http://schemas.microsoft.com/office/drawing/2014/main"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0</xdr:colOff>
      <xdr:row>107</xdr:row>
      <xdr:rowOff>0</xdr:rowOff>
    </xdr:from>
    <xdr:to>
      <xdr:col>9</xdr:col>
      <xdr:colOff>460375</xdr:colOff>
      <xdr:row>117</xdr:row>
      <xdr:rowOff>187325</xdr:rowOff>
    </xdr:to>
    <xdr:graphicFrame macro="">
      <xdr:nvGraphicFramePr>
        <xdr:cNvPr id="7" name="Gráfico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0</xdr:colOff>
      <xdr:row>123</xdr:row>
      <xdr:rowOff>0</xdr:rowOff>
    </xdr:from>
    <xdr:to>
      <xdr:col>9</xdr:col>
      <xdr:colOff>460375</xdr:colOff>
      <xdr:row>134</xdr:row>
      <xdr:rowOff>44450</xdr:rowOff>
    </xdr:to>
    <xdr:graphicFrame macro="">
      <xdr:nvGraphicFramePr>
        <xdr:cNvPr id="8" name="Gráfico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0</xdr:colOff>
      <xdr:row>143</xdr:row>
      <xdr:rowOff>0</xdr:rowOff>
    </xdr:from>
    <xdr:to>
      <xdr:col>9</xdr:col>
      <xdr:colOff>460375</xdr:colOff>
      <xdr:row>152</xdr:row>
      <xdr:rowOff>457200</xdr:rowOff>
    </xdr:to>
    <xdr:graphicFrame macro="">
      <xdr:nvGraphicFramePr>
        <xdr:cNvPr id="9" name="Gráfico 8">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xdr:col>
      <xdr:colOff>0</xdr:colOff>
      <xdr:row>160</xdr:row>
      <xdr:rowOff>0</xdr:rowOff>
    </xdr:from>
    <xdr:to>
      <xdr:col>9</xdr:col>
      <xdr:colOff>460375</xdr:colOff>
      <xdr:row>170</xdr:row>
      <xdr:rowOff>187325</xdr:rowOff>
    </xdr:to>
    <xdr:graphicFrame macro="">
      <xdr:nvGraphicFramePr>
        <xdr:cNvPr id="10" name="Gráfico 9">
          <a:extLst>
            <a:ext uri="{FF2B5EF4-FFF2-40B4-BE49-F238E27FC236}">
              <a16:creationId xmlns:a16="http://schemas.microsoft.com/office/drawing/2014/main" id="{00000000-0008-0000-03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xdr:col>
      <xdr:colOff>0</xdr:colOff>
      <xdr:row>175</xdr:row>
      <xdr:rowOff>0</xdr:rowOff>
    </xdr:from>
    <xdr:to>
      <xdr:col>9</xdr:col>
      <xdr:colOff>460375</xdr:colOff>
      <xdr:row>186</xdr:row>
      <xdr:rowOff>60325</xdr:rowOff>
    </xdr:to>
    <xdr:graphicFrame macro="">
      <xdr:nvGraphicFramePr>
        <xdr:cNvPr id="11" name="Gráfico 10">
          <a:extLst>
            <a:ext uri="{FF2B5EF4-FFF2-40B4-BE49-F238E27FC236}">
              <a16:creationId xmlns:a16="http://schemas.microsoft.com/office/drawing/2014/main"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0</xdr:colOff>
      <xdr:row>192</xdr:row>
      <xdr:rowOff>0</xdr:rowOff>
    </xdr:from>
    <xdr:to>
      <xdr:col>9</xdr:col>
      <xdr:colOff>460375</xdr:colOff>
      <xdr:row>205</xdr:row>
      <xdr:rowOff>44450</xdr:rowOff>
    </xdr:to>
    <xdr:graphicFrame macro="">
      <xdr:nvGraphicFramePr>
        <xdr:cNvPr id="12" name="Gráfico 11">
          <a:extLst>
            <a:ext uri="{FF2B5EF4-FFF2-40B4-BE49-F238E27FC236}">
              <a16:creationId xmlns:a16="http://schemas.microsoft.com/office/drawing/2014/main" id="{00000000-0008-0000-03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0</xdr:colOff>
      <xdr:row>216</xdr:row>
      <xdr:rowOff>0</xdr:rowOff>
    </xdr:from>
    <xdr:to>
      <xdr:col>9</xdr:col>
      <xdr:colOff>460375</xdr:colOff>
      <xdr:row>229</xdr:row>
      <xdr:rowOff>44450</xdr:rowOff>
    </xdr:to>
    <xdr:graphicFrame macro="">
      <xdr:nvGraphicFramePr>
        <xdr:cNvPr id="13" name="Gráfico 12">
          <a:extLst>
            <a:ext uri="{FF2B5EF4-FFF2-40B4-BE49-F238E27FC236}">
              <a16:creationId xmlns:a16="http://schemas.microsoft.com/office/drawing/2014/main" id="{00000000-0008-0000-03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4</xdr:col>
      <xdr:colOff>0</xdr:colOff>
      <xdr:row>238</xdr:row>
      <xdr:rowOff>0</xdr:rowOff>
    </xdr:from>
    <xdr:to>
      <xdr:col>9</xdr:col>
      <xdr:colOff>460375</xdr:colOff>
      <xdr:row>250</xdr:row>
      <xdr:rowOff>60325</xdr:rowOff>
    </xdr:to>
    <xdr:graphicFrame macro="">
      <xdr:nvGraphicFramePr>
        <xdr:cNvPr id="14" name="Gráfico 13">
          <a:extLst>
            <a:ext uri="{FF2B5EF4-FFF2-40B4-BE49-F238E27FC236}">
              <a16:creationId xmlns:a16="http://schemas.microsoft.com/office/drawing/2014/main" id="{00000000-0008-0000-03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4</xdr:col>
      <xdr:colOff>0</xdr:colOff>
      <xdr:row>261</xdr:row>
      <xdr:rowOff>0</xdr:rowOff>
    </xdr:from>
    <xdr:to>
      <xdr:col>9</xdr:col>
      <xdr:colOff>460375</xdr:colOff>
      <xdr:row>274</xdr:row>
      <xdr:rowOff>44450</xdr:rowOff>
    </xdr:to>
    <xdr:graphicFrame macro="">
      <xdr:nvGraphicFramePr>
        <xdr:cNvPr id="15" name="Gráfico 14">
          <a:extLst>
            <a:ext uri="{FF2B5EF4-FFF2-40B4-BE49-F238E27FC236}">
              <a16:creationId xmlns:a16="http://schemas.microsoft.com/office/drawing/2014/main" id="{00000000-0008-0000-03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AF49"/>
  <sheetViews>
    <sheetView tabSelected="1" topLeftCell="A5" zoomScale="60" zoomScaleNormal="60" workbookViewId="0">
      <pane xSplit="5" ySplit="11" topLeftCell="J16" activePane="bottomRight" state="frozen"/>
      <selection activeCell="A5" sqref="A5"/>
      <selection pane="topRight" activeCell="F5" sqref="F5"/>
      <selection pane="bottomLeft" activeCell="A16" sqref="A16"/>
      <selection pane="bottomRight" activeCell="J16" sqref="J16:J30"/>
    </sheetView>
  </sheetViews>
  <sheetFormatPr baseColWidth="10" defaultColWidth="11.44140625" defaultRowHeight="18" x14ac:dyDescent="0.35"/>
  <cols>
    <col min="1" max="1" width="19.109375" style="3" customWidth="1"/>
    <col min="2" max="2" width="37.5546875" style="2" customWidth="1"/>
    <col min="3" max="3" width="12.88671875" style="146" customWidth="1"/>
    <col min="4" max="4" width="18.109375" style="1" customWidth="1"/>
    <col min="5" max="5" width="47.44140625" style="133" customWidth="1"/>
    <col min="6" max="6" width="11.88671875" style="141" customWidth="1"/>
    <col min="7" max="7" width="10.44140625" style="1" customWidth="1"/>
    <col min="8" max="8" width="12.44140625" style="1" customWidth="1"/>
    <col min="9" max="9" width="11.88671875" style="1" customWidth="1"/>
    <col min="10" max="10" width="12.109375" style="1" customWidth="1"/>
    <col min="11" max="11" width="10.5546875" style="1" customWidth="1"/>
    <col min="12" max="13" width="10" style="1" customWidth="1"/>
    <col min="14" max="14" width="12.88671875" style="1" customWidth="1"/>
    <col min="15" max="15" width="18.109375" style="1" customWidth="1"/>
    <col min="16" max="16" width="9.109375" style="1" customWidth="1"/>
    <col min="17" max="17" width="11.109375" style="159" customWidth="1"/>
    <col min="18" max="18" width="15.109375" style="1" customWidth="1"/>
    <col min="19" max="19" width="12.44140625" style="1" customWidth="1"/>
    <col min="20" max="20" width="13.88671875" style="1" customWidth="1"/>
    <col min="21" max="21" width="13.109375" style="1" customWidth="1"/>
    <col min="22" max="22" width="14.88671875" style="1" customWidth="1"/>
    <col min="23" max="23" width="14.109375" style="107" customWidth="1"/>
    <col min="24" max="25" width="18.88671875" style="107" customWidth="1"/>
    <col min="26" max="26" width="25" style="109" customWidth="1"/>
    <col min="27" max="27" width="23.88671875" style="1" customWidth="1"/>
    <col min="28" max="28" width="22.88671875" style="1" customWidth="1"/>
    <col min="29" max="29" width="20.109375" style="140" customWidth="1"/>
    <col min="30" max="30" width="144.109375" style="4" customWidth="1"/>
    <col min="31" max="31" width="23.109375" style="1" customWidth="1"/>
    <col min="32" max="32" width="25.109375" style="1" customWidth="1"/>
    <col min="33" max="16384" width="11.44140625" style="1"/>
  </cols>
  <sheetData>
    <row r="1" spans="1:32" ht="31.5" customHeight="1" x14ac:dyDescent="0.3">
      <c r="A1" s="375"/>
      <c r="B1" s="376" t="s">
        <v>153</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11"/>
    </row>
    <row r="2" spans="1:32" ht="22.5" customHeight="1" x14ac:dyDescent="0.3">
      <c r="A2" s="375"/>
      <c r="B2" s="376"/>
      <c r="C2" s="376"/>
      <c r="D2" s="376"/>
      <c r="E2" s="376"/>
      <c r="F2" s="376"/>
      <c r="G2" s="376"/>
      <c r="H2" s="376"/>
      <c r="I2" s="376"/>
      <c r="J2" s="376"/>
      <c r="K2" s="376"/>
      <c r="L2" s="376"/>
      <c r="M2" s="376"/>
      <c r="N2" s="376"/>
      <c r="O2" s="376"/>
      <c r="P2" s="376"/>
      <c r="Q2" s="376"/>
      <c r="R2" s="376"/>
      <c r="S2" s="376"/>
      <c r="T2" s="376"/>
      <c r="U2" s="376"/>
      <c r="V2" s="376"/>
      <c r="W2" s="376"/>
      <c r="X2" s="376"/>
      <c r="Y2" s="376"/>
      <c r="Z2" s="376"/>
      <c r="AA2" s="376"/>
      <c r="AB2" s="376"/>
      <c r="AC2" s="376"/>
      <c r="AD2" s="311"/>
    </row>
    <row r="3" spans="1:32" ht="28.5" customHeight="1" x14ac:dyDescent="0.3">
      <c r="A3" s="375"/>
      <c r="B3" s="376"/>
      <c r="C3" s="376"/>
      <c r="D3" s="376"/>
      <c r="E3" s="376"/>
      <c r="F3" s="376"/>
      <c r="G3" s="376"/>
      <c r="H3" s="376"/>
      <c r="I3" s="376"/>
      <c r="J3" s="376"/>
      <c r="K3" s="376"/>
      <c r="L3" s="376"/>
      <c r="M3" s="376"/>
      <c r="N3" s="376"/>
      <c r="O3" s="376"/>
      <c r="P3" s="376"/>
      <c r="Q3" s="376"/>
      <c r="R3" s="376"/>
      <c r="S3" s="376"/>
      <c r="T3" s="376"/>
      <c r="U3" s="376"/>
      <c r="V3" s="376"/>
      <c r="W3" s="376"/>
      <c r="X3" s="376"/>
      <c r="Y3" s="376"/>
      <c r="Z3" s="376"/>
      <c r="AA3" s="376"/>
      <c r="AB3" s="376"/>
      <c r="AC3" s="376"/>
      <c r="AD3" s="311"/>
    </row>
    <row r="4" spans="1:32" ht="28.5" customHeight="1" x14ac:dyDescent="0.3">
      <c r="A4" s="375"/>
      <c r="B4" s="376"/>
      <c r="C4" s="376"/>
      <c r="D4" s="376"/>
      <c r="E4" s="376"/>
      <c r="F4" s="376"/>
      <c r="G4" s="376"/>
      <c r="H4" s="376"/>
      <c r="I4" s="376"/>
      <c r="J4" s="376"/>
      <c r="K4" s="376"/>
      <c r="L4" s="376"/>
      <c r="M4" s="376"/>
      <c r="N4" s="376"/>
      <c r="O4" s="376"/>
      <c r="P4" s="376"/>
      <c r="Q4" s="376"/>
      <c r="R4" s="376"/>
      <c r="S4" s="376"/>
      <c r="T4" s="376"/>
      <c r="U4" s="376"/>
      <c r="V4" s="376"/>
      <c r="W4" s="376"/>
      <c r="X4" s="376"/>
      <c r="Y4" s="376"/>
      <c r="Z4" s="376"/>
      <c r="AA4" s="376"/>
      <c r="AB4" s="376"/>
      <c r="AC4" s="376"/>
      <c r="AD4" s="311"/>
    </row>
    <row r="5" spans="1:32" x14ac:dyDescent="0.35">
      <c r="AD5" s="310"/>
    </row>
    <row r="6" spans="1:32" hidden="1" x14ac:dyDescent="0.35"/>
    <row r="7" spans="1:32" hidden="1" x14ac:dyDescent="0.35"/>
    <row r="8" spans="1:32" hidden="1" x14ac:dyDescent="0.35"/>
    <row r="9" spans="1:32" ht="31.2" x14ac:dyDescent="0.3">
      <c r="A9" s="116" t="s">
        <v>220</v>
      </c>
      <c r="B9" s="116"/>
      <c r="C9" s="142"/>
      <c r="D9" s="5"/>
      <c r="E9" s="134"/>
      <c r="F9" s="142"/>
      <c r="G9" s="5"/>
      <c r="H9" s="5"/>
      <c r="I9" s="5"/>
      <c r="J9" s="5"/>
      <c r="K9" s="5"/>
      <c r="L9" s="5"/>
      <c r="M9" s="5"/>
      <c r="N9" s="5"/>
      <c r="O9" s="5"/>
      <c r="P9" s="5"/>
      <c r="Q9" s="6"/>
      <c r="R9" s="5"/>
      <c r="S9" s="5"/>
      <c r="T9" s="5"/>
      <c r="U9" s="5"/>
      <c r="V9" s="5"/>
      <c r="W9" s="106"/>
      <c r="X9" s="106"/>
      <c r="Y9" s="106"/>
      <c r="Z9" s="8"/>
    </row>
    <row r="10" spans="1:32" ht="31.2" x14ac:dyDescent="0.3">
      <c r="A10" s="116" t="s">
        <v>352</v>
      </c>
      <c r="B10" s="116"/>
      <c r="C10" s="142"/>
      <c r="D10" s="5"/>
      <c r="H10" s="158"/>
      <c r="I10" s="5"/>
      <c r="J10" s="5"/>
      <c r="K10" s="5"/>
      <c r="M10" s="5"/>
      <c r="N10" s="5"/>
      <c r="O10" s="5"/>
      <c r="Q10" s="6"/>
      <c r="R10" s="6"/>
      <c r="S10" s="5"/>
      <c r="T10" s="5"/>
      <c r="U10" s="5"/>
      <c r="V10" s="5"/>
      <c r="W10" s="106"/>
      <c r="X10" s="106"/>
      <c r="Y10" s="106"/>
      <c r="Z10" s="6"/>
    </row>
    <row r="11" spans="1:32" ht="11.1" customHeight="1" x14ac:dyDescent="0.3">
      <c r="A11" s="5"/>
      <c r="B11" s="5"/>
      <c r="C11" s="142"/>
      <c r="D11" s="5"/>
      <c r="I11" s="5"/>
      <c r="J11" s="5"/>
      <c r="K11" s="5"/>
      <c r="M11" s="5"/>
      <c r="Q11" s="6"/>
      <c r="R11" s="7"/>
      <c r="S11" s="5"/>
      <c r="T11" s="5"/>
      <c r="U11" s="5"/>
      <c r="V11" s="5"/>
      <c r="W11" s="106"/>
      <c r="X11" s="106"/>
      <c r="Y11" s="106"/>
      <c r="Z11" s="7"/>
    </row>
    <row r="12" spans="1:32" ht="21" hidden="1" x14ac:dyDescent="0.3">
      <c r="A12" s="5"/>
      <c r="B12" s="5"/>
      <c r="C12" s="142"/>
      <c r="D12" s="5"/>
      <c r="I12" s="5"/>
      <c r="J12" s="5"/>
      <c r="K12" s="5"/>
      <c r="M12" s="5"/>
      <c r="Q12" s="6"/>
      <c r="R12" s="7"/>
      <c r="S12" s="5"/>
      <c r="T12" s="5"/>
      <c r="U12" s="5"/>
      <c r="V12" s="5"/>
      <c r="W12" s="106"/>
      <c r="X12" s="106"/>
      <c r="Y12" s="106"/>
      <c r="Z12" s="7"/>
    </row>
    <row r="13" spans="1:32" s="124" customFormat="1" ht="44.1" customHeight="1" x14ac:dyDescent="0.3">
      <c r="A13" s="118"/>
      <c r="B13" s="118"/>
      <c r="C13" s="148"/>
      <c r="D13" s="388"/>
      <c r="E13" s="135"/>
      <c r="F13" s="143"/>
      <c r="G13" s="119"/>
      <c r="H13" s="154" t="s">
        <v>143</v>
      </c>
      <c r="I13" s="155"/>
      <c r="J13" s="155"/>
      <c r="K13" s="155"/>
      <c r="L13" s="155"/>
      <c r="M13" s="155"/>
      <c r="N13" s="155"/>
      <c r="O13" s="155"/>
      <c r="P13" s="155"/>
      <c r="Q13" s="160"/>
      <c r="R13" s="155"/>
      <c r="S13" s="155"/>
      <c r="T13" s="155"/>
      <c r="U13" s="155"/>
      <c r="V13" s="155"/>
      <c r="W13" s="155"/>
      <c r="X13" s="155"/>
      <c r="Y13" s="156"/>
      <c r="Z13" s="120"/>
      <c r="AA13" s="381"/>
      <c r="AB13" s="381"/>
      <c r="AC13" s="380" t="s">
        <v>148</v>
      </c>
      <c r="AD13" s="380"/>
    </row>
    <row r="14" spans="1:32" s="124" customFormat="1" ht="21" customHeight="1" x14ac:dyDescent="0.3">
      <c r="A14" s="121"/>
      <c r="B14" s="121"/>
      <c r="C14" s="149"/>
      <c r="D14" s="389"/>
      <c r="E14" s="136"/>
      <c r="F14" s="144"/>
      <c r="G14" s="122"/>
      <c r="H14" s="157" t="s">
        <v>139</v>
      </c>
      <c r="I14" s="157"/>
      <c r="J14" s="157"/>
      <c r="K14" s="157"/>
      <c r="L14" s="157"/>
      <c r="M14" s="157"/>
      <c r="N14" s="157"/>
      <c r="O14" s="157"/>
      <c r="P14" s="157" t="s">
        <v>140</v>
      </c>
      <c r="Q14" s="161"/>
      <c r="R14" s="157"/>
      <c r="S14" s="157"/>
      <c r="T14" s="157"/>
      <c r="U14" s="157"/>
      <c r="V14" s="157"/>
      <c r="W14" s="157"/>
      <c r="X14" s="157" t="s">
        <v>211</v>
      </c>
      <c r="Y14" s="157"/>
      <c r="Z14" s="123"/>
      <c r="AA14" s="382"/>
      <c r="AB14" s="382"/>
      <c r="AC14" s="380"/>
      <c r="AD14" s="380"/>
    </row>
    <row r="15" spans="1:32" s="124" customFormat="1" ht="65.25" customHeight="1" thickBot="1" x14ac:dyDescent="0.35">
      <c r="A15" s="165" t="s">
        <v>146</v>
      </c>
      <c r="B15" s="165" t="s">
        <v>147</v>
      </c>
      <c r="C15" s="166" t="s">
        <v>4</v>
      </c>
      <c r="D15" s="164" t="s">
        <v>203</v>
      </c>
      <c r="E15" s="167" t="s">
        <v>0</v>
      </c>
      <c r="F15" s="168" t="s">
        <v>1</v>
      </c>
      <c r="G15" s="169" t="s">
        <v>221</v>
      </c>
      <c r="H15" s="170" t="s">
        <v>135</v>
      </c>
      <c r="I15" s="170" t="s">
        <v>124</v>
      </c>
      <c r="J15" s="170" t="s">
        <v>125</v>
      </c>
      <c r="K15" s="170" t="s">
        <v>126</v>
      </c>
      <c r="L15" s="170" t="s">
        <v>127</v>
      </c>
      <c r="M15" s="170" t="s">
        <v>128</v>
      </c>
      <c r="N15" s="171" t="s">
        <v>155</v>
      </c>
      <c r="O15" s="171" t="s">
        <v>154</v>
      </c>
      <c r="P15" s="171" t="s">
        <v>129</v>
      </c>
      <c r="Q15" s="172" t="s">
        <v>130</v>
      </c>
      <c r="R15" s="171" t="s">
        <v>131</v>
      </c>
      <c r="S15" s="171" t="s">
        <v>132</v>
      </c>
      <c r="T15" s="171" t="s">
        <v>133</v>
      </c>
      <c r="U15" s="171" t="s">
        <v>134</v>
      </c>
      <c r="V15" s="171" t="s">
        <v>156</v>
      </c>
      <c r="W15" s="171" t="s">
        <v>157</v>
      </c>
      <c r="X15" s="169" t="s">
        <v>136</v>
      </c>
      <c r="Y15" s="169" t="s">
        <v>137</v>
      </c>
      <c r="Z15" s="173" t="s">
        <v>138</v>
      </c>
      <c r="AA15" s="174" t="s">
        <v>141</v>
      </c>
      <c r="AB15" s="175" t="s">
        <v>142</v>
      </c>
      <c r="AC15" s="176" t="s">
        <v>144</v>
      </c>
      <c r="AD15" s="177" t="s">
        <v>3</v>
      </c>
    </row>
    <row r="16" spans="1:32" ht="41.25" customHeight="1" thickBot="1" x14ac:dyDescent="0.35">
      <c r="A16" s="365">
        <v>200402</v>
      </c>
      <c r="B16" s="368" t="s">
        <v>195</v>
      </c>
      <c r="C16" s="180" t="s">
        <v>158</v>
      </c>
      <c r="D16" s="181" t="s">
        <v>204</v>
      </c>
      <c r="E16" s="182" t="s">
        <v>182</v>
      </c>
      <c r="F16" s="183" t="s">
        <v>185</v>
      </c>
      <c r="G16" s="277">
        <v>0.23</v>
      </c>
      <c r="H16" s="275">
        <v>5.0000000000000001E-3</v>
      </c>
      <c r="I16" s="220">
        <v>0.02</v>
      </c>
      <c r="J16" s="220">
        <v>0.02</v>
      </c>
      <c r="K16" s="220"/>
      <c r="L16" s="220"/>
      <c r="M16" s="220"/>
      <c r="N16" s="221">
        <f t="shared" ref="N16:N30" si="0">SUM(H16:M16)</f>
        <v>4.4999999999999998E-2</v>
      </c>
      <c r="O16" s="185">
        <f>N16/G16</f>
        <v>0.19565217391304346</v>
      </c>
      <c r="P16" s="221"/>
      <c r="Q16" s="221"/>
      <c r="R16" s="221"/>
      <c r="S16" s="220"/>
      <c r="T16" s="220"/>
      <c r="U16" s="221"/>
      <c r="V16" s="184">
        <f t="shared" ref="V16:V25" si="1">SUM(P16:U16)</f>
        <v>0</v>
      </c>
      <c r="W16" s="185">
        <f>V16/G16</f>
        <v>0</v>
      </c>
      <c r="X16" s="184">
        <f>N16+V16</f>
        <v>4.4999999999999998E-2</v>
      </c>
      <c r="Y16" s="306">
        <f t="shared" ref="Y16:Y19" si="2">O16+W16</f>
        <v>0.19565217391304346</v>
      </c>
      <c r="Z16" s="377">
        <v>1932172155</v>
      </c>
      <c r="AA16" s="383">
        <v>371729798</v>
      </c>
      <c r="AB16" s="385">
        <f>AA16/Z16</f>
        <v>0.19238958445708479</v>
      </c>
      <c r="AC16" s="186" t="s">
        <v>215</v>
      </c>
      <c r="AD16" s="222" t="s">
        <v>353</v>
      </c>
      <c r="AE16" s="163"/>
      <c r="AF16" s="132"/>
    </row>
    <row r="17" spans="1:32" ht="30" customHeight="1" thickBot="1" x14ac:dyDescent="0.35">
      <c r="A17" s="366"/>
      <c r="B17" s="369"/>
      <c r="C17" s="187" t="s">
        <v>201</v>
      </c>
      <c r="D17" s="188" t="str">
        <f>C17</f>
        <v>IV02AD</v>
      </c>
      <c r="E17" s="189" t="s">
        <v>170</v>
      </c>
      <c r="F17" s="190" t="s">
        <v>186</v>
      </c>
      <c r="G17" s="278">
        <v>6248</v>
      </c>
      <c r="H17" s="125">
        <v>323</v>
      </c>
      <c r="I17" s="125">
        <v>657</v>
      </c>
      <c r="J17" s="125">
        <v>1689</v>
      </c>
      <c r="K17" s="125"/>
      <c r="L17" s="125"/>
      <c r="M17" s="125"/>
      <c r="N17" s="191">
        <f t="shared" si="0"/>
        <v>2669</v>
      </c>
      <c r="O17" s="185">
        <f>N17/G17</f>
        <v>0.42717669654289375</v>
      </c>
      <c r="P17" s="125"/>
      <c r="Q17" s="192"/>
      <c r="R17" s="192"/>
      <c r="S17" s="273"/>
      <c r="T17" s="192"/>
      <c r="U17" s="192"/>
      <c r="V17" s="125">
        <f t="shared" si="1"/>
        <v>0</v>
      </c>
      <c r="W17" s="193">
        <f>V17/G17</f>
        <v>0</v>
      </c>
      <c r="X17" s="194">
        <f>N17+V17</f>
        <v>2669</v>
      </c>
      <c r="Y17" s="193">
        <f t="shared" si="2"/>
        <v>0.42717669654289375</v>
      </c>
      <c r="Z17" s="378"/>
      <c r="AA17" s="384"/>
      <c r="AB17" s="386"/>
      <c r="AC17" s="195" t="s">
        <v>216</v>
      </c>
      <c r="AD17" s="223" t="s">
        <v>354</v>
      </c>
    </row>
    <row r="18" spans="1:32" ht="48" customHeight="1" thickBot="1" x14ac:dyDescent="0.35">
      <c r="A18" s="367"/>
      <c r="B18" s="370"/>
      <c r="C18" s="196" t="s">
        <v>210</v>
      </c>
      <c r="D18" s="197" t="s">
        <v>204</v>
      </c>
      <c r="E18" s="198" t="s">
        <v>183</v>
      </c>
      <c r="F18" s="199" t="s">
        <v>185</v>
      </c>
      <c r="G18" s="279">
        <v>1</v>
      </c>
      <c r="H18" s="275">
        <v>0.02</v>
      </c>
      <c r="I18" s="178">
        <v>0.06</v>
      </c>
      <c r="J18" s="178">
        <v>0.08</v>
      </c>
      <c r="K18" s="178"/>
      <c r="L18" s="178"/>
      <c r="M18" s="178"/>
      <c r="N18" s="184">
        <f t="shared" si="0"/>
        <v>0.16</v>
      </c>
      <c r="O18" s="200">
        <f>N18/G18</f>
        <v>0.16</v>
      </c>
      <c r="P18" s="178"/>
      <c r="Q18" s="178"/>
      <c r="R18" s="178"/>
      <c r="S18" s="178"/>
      <c r="T18" s="178"/>
      <c r="U18" s="178"/>
      <c r="V18" s="178">
        <f t="shared" si="1"/>
        <v>0</v>
      </c>
      <c r="W18" s="200">
        <f>V18/G18</f>
        <v>0</v>
      </c>
      <c r="X18" s="201">
        <f>N18+V18</f>
        <v>0.16</v>
      </c>
      <c r="Y18" s="200">
        <f t="shared" si="2"/>
        <v>0.16</v>
      </c>
      <c r="Z18" s="379"/>
      <c r="AA18" s="384"/>
      <c r="AB18" s="387"/>
      <c r="AC18" s="202" t="s">
        <v>192</v>
      </c>
      <c r="AD18" s="224" t="s">
        <v>355</v>
      </c>
    </row>
    <row r="19" spans="1:32" ht="36.75" customHeight="1" thickBot="1" x14ac:dyDescent="0.35">
      <c r="A19" s="365">
        <v>200403</v>
      </c>
      <c r="B19" s="368" t="s">
        <v>196</v>
      </c>
      <c r="C19" s="180" t="s">
        <v>202</v>
      </c>
      <c r="D19" s="181" t="str">
        <f>C19</f>
        <v>IV03AF</v>
      </c>
      <c r="E19" s="189" t="s">
        <v>171</v>
      </c>
      <c r="F19" s="183" t="s">
        <v>186</v>
      </c>
      <c r="G19" s="280">
        <v>2800</v>
      </c>
      <c r="H19" s="179">
        <v>2740</v>
      </c>
      <c r="I19" s="179">
        <v>2743</v>
      </c>
      <c r="J19" s="179">
        <v>2721</v>
      </c>
      <c r="K19" s="179"/>
      <c r="L19" s="179"/>
      <c r="M19" s="179"/>
      <c r="N19" s="191">
        <f t="shared" si="0"/>
        <v>8204</v>
      </c>
      <c r="O19" s="185">
        <f>N19/G19</f>
        <v>2.93</v>
      </c>
      <c r="P19" s="179"/>
      <c r="Q19" s="203"/>
      <c r="R19" s="203"/>
      <c r="S19" s="203"/>
      <c r="T19" s="203"/>
      <c r="U19" s="203"/>
      <c r="V19" s="179">
        <f t="shared" si="1"/>
        <v>0</v>
      </c>
      <c r="W19" s="185">
        <f>V19/G19</f>
        <v>0</v>
      </c>
      <c r="X19" s="204">
        <f>+N19+V19</f>
        <v>8204</v>
      </c>
      <c r="Y19" s="185">
        <f t="shared" si="2"/>
        <v>2.93</v>
      </c>
      <c r="Z19" s="377">
        <v>80098325312</v>
      </c>
      <c r="AA19" s="383">
        <v>11353426906</v>
      </c>
      <c r="AB19" s="385">
        <f>AA19/Z19</f>
        <v>0.14174362399932819</v>
      </c>
      <c r="AC19" s="205" t="s">
        <v>188</v>
      </c>
      <c r="AD19" s="225" t="s">
        <v>356</v>
      </c>
    </row>
    <row r="20" spans="1:32" ht="41.25" customHeight="1" thickBot="1" x14ac:dyDescent="0.35">
      <c r="A20" s="366"/>
      <c r="B20" s="369"/>
      <c r="C20" s="187" t="s">
        <v>159</v>
      </c>
      <c r="D20" s="188" t="s">
        <v>205</v>
      </c>
      <c r="E20" s="189" t="s">
        <v>172</v>
      </c>
      <c r="F20" s="190" t="s">
        <v>187</v>
      </c>
      <c r="G20" s="188">
        <v>0</v>
      </c>
      <c r="H20" s="125">
        <v>0</v>
      </c>
      <c r="I20" s="125">
        <v>0</v>
      </c>
      <c r="J20" s="125">
        <v>0</v>
      </c>
      <c r="K20" s="125"/>
      <c r="L20" s="125"/>
      <c r="M20" s="125"/>
      <c r="N20" s="191">
        <f t="shared" si="0"/>
        <v>0</v>
      </c>
      <c r="O20" s="185">
        <v>0</v>
      </c>
      <c r="P20" s="125"/>
      <c r="Q20" s="192"/>
      <c r="R20" s="192"/>
      <c r="S20" s="192"/>
      <c r="T20" s="192"/>
      <c r="U20" s="192"/>
      <c r="V20" s="179">
        <f t="shared" si="1"/>
        <v>0</v>
      </c>
      <c r="W20" s="206" t="s">
        <v>209</v>
      </c>
      <c r="X20" s="194">
        <f>N20+V20</f>
        <v>0</v>
      </c>
      <c r="Y20" s="206" t="s">
        <v>209</v>
      </c>
      <c r="Z20" s="378"/>
      <c r="AA20" s="384"/>
      <c r="AB20" s="386"/>
      <c r="AC20" s="207" t="s">
        <v>217</v>
      </c>
      <c r="AD20" s="226" t="s">
        <v>357</v>
      </c>
      <c r="AE20" s="138"/>
      <c r="AF20" s="139"/>
    </row>
    <row r="21" spans="1:32" ht="48.75" customHeight="1" thickBot="1" x14ac:dyDescent="0.35">
      <c r="A21" s="366"/>
      <c r="B21" s="369"/>
      <c r="C21" s="187" t="s">
        <v>160</v>
      </c>
      <c r="D21" s="188" t="s">
        <v>205</v>
      </c>
      <c r="E21" s="189" t="s">
        <v>173</v>
      </c>
      <c r="F21" s="190" t="s">
        <v>187</v>
      </c>
      <c r="G21" s="188">
        <v>419</v>
      </c>
      <c r="H21" s="125">
        <v>3</v>
      </c>
      <c r="I21" s="125">
        <v>39</v>
      </c>
      <c r="J21" s="125">
        <v>4</v>
      </c>
      <c r="K21" s="125"/>
      <c r="L21" s="125"/>
      <c r="M21" s="125"/>
      <c r="N21" s="191">
        <f t="shared" si="0"/>
        <v>46</v>
      </c>
      <c r="O21" s="193">
        <f>N21/G21</f>
        <v>0.10978520286396182</v>
      </c>
      <c r="P21" s="125"/>
      <c r="Q21" s="192"/>
      <c r="R21" s="125"/>
      <c r="S21" s="125"/>
      <c r="T21" s="125"/>
      <c r="U21" s="125"/>
      <c r="V21" s="179">
        <f t="shared" si="1"/>
        <v>0</v>
      </c>
      <c r="W21" s="208">
        <f t="shared" ref="W21:W26" si="3">V21/G21</f>
        <v>0</v>
      </c>
      <c r="X21" s="194">
        <f>N21+V21</f>
        <v>46</v>
      </c>
      <c r="Y21" s="208">
        <f>O21+W21</f>
        <v>0.10978520286396182</v>
      </c>
      <c r="Z21" s="378"/>
      <c r="AA21" s="384"/>
      <c r="AB21" s="386"/>
      <c r="AC21" s="207" t="s">
        <v>217</v>
      </c>
      <c r="AD21" s="226" t="s">
        <v>364</v>
      </c>
      <c r="AE21" s="138"/>
      <c r="AF21" s="139"/>
    </row>
    <row r="22" spans="1:32" ht="45" customHeight="1" thickBot="1" x14ac:dyDescent="0.35">
      <c r="A22" s="366"/>
      <c r="B22" s="369"/>
      <c r="C22" s="187" t="s">
        <v>161</v>
      </c>
      <c r="D22" s="188" t="s">
        <v>205</v>
      </c>
      <c r="E22" s="189" t="s">
        <v>174</v>
      </c>
      <c r="F22" s="190" t="s">
        <v>187</v>
      </c>
      <c r="G22" s="278">
        <v>1777</v>
      </c>
      <c r="H22" s="125">
        <v>0</v>
      </c>
      <c r="I22" s="125">
        <v>0</v>
      </c>
      <c r="J22" s="125">
        <v>0</v>
      </c>
      <c r="K22" s="125"/>
      <c r="L22" s="125"/>
      <c r="M22" s="125"/>
      <c r="N22" s="191">
        <f t="shared" si="0"/>
        <v>0</v>
      </c>
      <c r="O22" s="193">
        <f>N22/G22</f>
        <v>0</v>
      </c>
      <c r="P22" s="125"/>
      <c r="Q22" s="192"/>
      <c r="R22" s="192"/>
      <c r="S22" s="192"/>
      <c r="T22" s="192"/>
      <c r="U22" s="192"/>
      <c r="V22" s="179">
        <f t="shared" si="1"/>
        <v>0</v>
      </c>
      <c r="W22" s="193">
        <f t="shared" si="3"/>
        <v>0</v>
      </c>
      <c r="X22" s="194">
        <f>+N22+V22</f>
        <v>0</v>
      </c>
      <c r="Y22" s="193">
        <f>O22+W22</f>
        <v>0</v>
      </c>
      <c r="Z22" s="378"/>
      <c r="AA22" s="384"/>
      <c r="AB22" s="386"/>
      <c r="AC22" s="209" t="s">
        <v>218</v>
      </c>
      <c r="AD22" s="226" t="s">
        <v>256</v>
      </c>
      <c r="AE22" s="138"/>
      <c r="AF22" s="139"/>
    </row>
    <row r="23" spans="1:32" ht="46.5" customHeight="1" thickBot="1" x14ac:dyDescent="0.35">
      <c r="A23" s="366"/>
      <c r="B23" s="369"/>
      <c r="C23" s="265" t="s">
        <v>162</v>
      </c>
      <c r="D23" s="266" t="s">
        <v>205</v>
      </c>
      <c r="E23" s="189" t="s">
        <v>175</v>
      </c>
      <c r="F23" s="267" t="s">
        <v>187</v>
      </c>
      <c r="G23" s="266">
        <v>2065</v>
      </c>
      <c r="H23" s="253">
        <v>1</v>
      </c>
      <c r="I23" s="253">
        <v>50</v>
      </c>
      <c r="J23" s="253">
        <v>5</v>
      </c>
      <c r="K23" s="253"/>
      <c r="L23" s="253"/>
      <c r="M23" s="253"/>
      <c r="N23" s="191">
        <f t="shared" si="0"/>
        <v>56</v>
      </c>
      <c r="O23" s="254">
        <f>N23/G23</f>
        <v>2.7118644067796609E-2</v>
      </c>
      <c r="P23" s="253"/>
      <c r="Q23" s="255"/>
      <c r="R23" s="255"/>
      <c r="S23" s="255"/>
      <c r="T23" s="255"/>
      <c r="U23" s="255"/>
      <c r="V23" s="238">
        <f t="shared" si="1"/>
        <v>0</v>
      </c>
      <c r="W23" s="254">
        <f t="shared" si="3"/>
        <v>0</v>
      </c>
      <c r="X23" s="256">
        <f t="shared" ref="X23:X30" si="4">N23+V23</f>
        <v>56</v>
      </c>
      <c r="Y23" s="254">
        <f>O23+W23</f>
        <v>2.7118644067796609E-2</v>
      </c>
      <c r="Z23" s="378"/>
      <c r="AA23" s="384"/>
      <c r="AB23" s="386"/>
      <c r="AC23" s="207" t="s">
        <v>217</v>
      </c>
      <c r="AD23" s="274" t="s">
        <v>365</v>
      </c>
    </row>
    <row r="24" spans="1:32" ht="37.5" customHeight="1" thickBot="1" x14ac:dyDescent="0.35">
      <c r="A24" s="365">
        <v>200404</v>
      </c>
      <c r="B24" s="368" t="s">
        <v>197</v>
      </c>
      <c r="C24" s="180" t="s">
        <v>163</v>
      </c>
      <c r="D24" s="181" t="s">
        <v>206</v>
      </c>
      <c r="E24" s="189" t="s">
        <v>176</v>
      </c>
      <c r="F24" s="183" t="s">
        <v>187</v>
      </c>
      <c r="G24" s="181">
        <v>1424</v>
      </c>
      <c r="H24" s="213">
        <v>0</v>
      </c>
      <c r="I24" s="213">
        <v>1423</v>
      </c>
      <c r="J24" s="213">
        <v>18</v>
      </c>
      <c r="K24" s="213"/>
      <c r="L24" s="179"/>
      <c r="M24" s="179"/>
      <c r="N24" s="191">
        <f t="shared" si="0"/>
        <v>1441</v>
      </c>
      <c r="O24" s="185">
        <f t="shared" ref="O24:O30" si="5">N24/G24</f>
        <v>1.011938202247191</v>
      </c>
      <c r="P24" s="179"/>
      <c r="Q24" s="203"/>
      <c r="R24" s="203"/>
      <c r="S24" s="203"/>
      <c r="T24" s="203"/>
      <c r="U24" s="203"/>
      <c r="V24" s="179">
        <f t="shared" si="1"/>
        <v>0</v>
      </c>
      <c r="W24" s="214">
        <f t="shared" si="3"/>
        <v>0</v>
      </c>
      <c r="X24" s="204">
        <f t="shared" si="4"/>
        <v>1441</v>
      </c>
      <c r="Y24" s="185">
        <f>O24+W24</f>
        <v>1.011938202247191</v>
      </c>
      <c r="Z24" s="377">
        <v>37618907988</v>
      </c>
      <c r="AA24" s="383">
        <v>1984663168</v>
      </c>
      <c r="AB24" s="385">
        <f>AA24/Z24</f>
        <v>5.2757064841783413E-2</v>
      </c>
      <c r="AC24" s="215" t="s">
        <v>189</v>
      </c>
      <c r="AD24" s="225" t="s">
        <v>366</v>
      </c>
      <c r="AE24" s="138"/>
    </row>
    <row r="25" spans="1:32" ht="30.75" customHeight="1" thickBot="1" x14ac:dyDescent="0.35">
      <c r="A25" s="366"/>
      <c r="B25" s="369"/>
      <c r="C25" s="187" t="s">
        <v>164</v>
      </c>
      <c r="D25" s="188" t="s">
        <v>206</v>
      </c>
      <c r="E25" s="189" t="s">
        <v>177</v>
      </c>
      <c r="F25" s="190" t="s">
        <v>187</v>
      </c>
      <c r="G25" s="188">
        <v>113</v>
      </c>
      <c r="H25" s="216">
        <v>0</v>
      </c>
      <c r="I25" s="216">
        <v>0</v>
      </c>
      <c r="J25" s="216">
        <v>0</v>
      </c>
      <c r="K25" s="216"/>
      <c r="L25" s="216"/>
      <c r="M25" s="216"/>
      <c r="N25" s="191">
        <f t="shared" si="0"/>
        <v>0</v>
      </c>
      <c r="O25" s="193">
        <f t="shared" si="5"/>
        <v>0</v>
      </c>
      <c r="P25" s="125"/>
      <c r="Q25" s="192"/>
      <c r="R25" s="192"/>
      <c r="S25" s="192"/>
      <c r="T25" s="192"/>
      <c r="U25" s="192"/>
      <c r="V25" s="125">
        <f t="shared" si="1"/>
        <v>0</v>
      </c>
      <c r="W25" s="264">
        <f t="shared" si="3"/>
        <v>0</v>
      </c>
      <c r="X25" s="194">
        <f t="shared" si="4"/>
        <v>0</v>
      </c>
      <c r="Y25" s="193">
        <f>O25+W25</f>
        <v>0</v>
      </c>
      <c r="Z25" s="378"/>
      <c r="AA25" s="384"/>
      <c r="AB25" s="386"/>
      <c r="AC25" s="217" t="s">
        <v>189</v>
      </c>
      <c r="AD25" s="227" t="s">
        <v>358</v>
      </c>
    </row>
    <row r="26" spans="1:32" ht="33" customHeight="1" thickBot="1" x14ac:dyDescent="0.35">
      <c r="A26" s="366"/>
      <c r="B26" s="369"/>
      <c r="C26" s="187" t="s">
        <v>165</v>
      </c>
      <c r="D26" s="188" t="s">
        <v>206</v>
      </c>
      <c r="E26" s="189" t="s">
        <v>178</v>
      </c>
      <c r="F26" s="190" t="s">
        <v>187</v>
      </c>
      <c r="G26" s="188">
        <v>75</v>
      </c>
      <c r="H26" s="216">
        <v>0</v>
      </c>
      <c r="I26" s="216">
        <v>75</v>
      </c>
      <c r="J26" s="216">
        <v>0</v>
      </c>
      <c r="K26" s="216"/>
      <c r="L26" s="216"/>
      <c r="M26" s="216"/>
      <c r="N26" s="191">
        <f t="shared" si="0"/>
        <v>75</v>
      </c>
      <c r="O26" s="193">
        <f t="shared" si="5"/>
        <v>1</v>
      </c>
      <c r="P26" s="125"/>
      <c r="Q26" s="192"/>
      <c r="R26" s="192"/>
      <c r="S26" s="192"/>
      <c r="T26" s="192"/>
      <c r="U26" s="192"/>
      <c r="V26" s="125">
        <f t="shared" ref="V26" si="6">SUM(P26:U26)</f>
        <v>0</v>
      </c>
      <c r="W26" s="193">
        <f t="shared" si="3"/>
        <v>0</v>
      </c>
      <c r="X26" s="194">
        <f t="shared" si="4"/>
        <v>75</v>
      </c>
      <c r="Y26" s="193">
        <f t="shared" ref="Y26:Y30" si="7">O26+W26</f>
        <v>1</v>
      </c>
      <c r="Z26" s="378"/>
      <c r="AA26" s="384"/>
      <c r="AB26" s="386"/>
      <c r="AC26" s="217" t="s">
        <v>189</v>
      </c>
      <c r="AD26" s="227" t="s">
        <v>359</v>
      </c>
    </row>
    <row r="27" spans="1:32" ht="35.25" customHeight="1" thickBot="1" x14ac:dyDescent="0.35">
      <c r="A27" s="367"/>
      <c r="B27" s="370"/>
      <c r="C27" s="196" t="s">
        <v>166</v>
      </c>
      <c r="D27" s="197" t="s">
        <v>206</v>
      </c>
      <c r="E27" s="189" t="s">
        <v>184</v>
      </c>
      <c r="F27" s="199" t="s">
        <v>187</v>
      </c>
      <c r="G27" s="197">
        <v>71</v>
      </c>
      <c r="H27" s="218">
        <v>0</v>
      </c>
      <c r="I27" s="218">
        <v>71</v>
      </c>
      <c r="J27" s="218">
        <v>0</v>
      </c>
      <c r="K27" s="218"/>
      <c r="L27" s="218"/>
      <c r="M27" s="218"/>
      <c r="N27" s="191">
        <f t="shared" si="0"/>
        <v>71</v>
      </c>
      <c r="O27" s="200">
        <f t="shared" si="5"/>
        <v>1</v>
      </c>
      <c r="P27" s="210"/>
      <c r="Q27" s="211"/>
      <c r="R27" s="211"/>
      <c r="S27" s="211"/>
      <c r="T27" s="211"/>
      <c r="U27" s="211"/>
      <c r="V27" s="210">
        <f>SUM(P27:U27)</f>
        <v>0</v>
      </c>
      <c r="W27" s="200">
        <f t="shared" ref="W27:W29" si="8">V27/G27</f>
        <v>0</v>
      </c>
      <c r="X27" s="212">
        <f t="shared" si="4"/>
        <v>71</v>
      </c>
      <c r="Y27" s="200">
        <f t="shared" si="7"/>
        <v>1</v>
      </c>
      <c r="Z27" s="379"/>
      <c r="AA27" s="390"/>
      <c r="AB27" s="387"/>
      <c r="AC27" s="219" t="s">
        <v>189</v>
      </c>
      <c r="AD27" s="228" t="s">
        <v>360</v>
      </c>
    </row>
    <row r="28" spans="1:32" ht="39" customHeight="1" thickBot="1" x14ac:dyDescent="0.35">
      <c r="A28" s="250">
        <v>200405</v>
      </c>
      <c r="B28" s="251" t="s">
        <v>198</v>
      </c>
      <c r="C28" s="268" t="s">
        <v>167</v>
      </c>
      <c r="D28" s="269" t="s">
        <v>207</v>
      </c>
      <c r="E28" s="189" t="s">
        <v>179</v>
      </c>
      <c r="F28" s="270" t="s">
        <v>187</v>
      </c>
      <c r="G28" s="281">
        <v>2</v>
      </c>
      <c r="H28" s="257">
        <v>0</v>
      </c>
      <c r="I28" s="312">
        <v>0</v>
      </c>
      <c r="J28" s="312">
        <v>0</v>
      </c>
      <c r="K28" s="257"/>
      <c r="L28" s="257"/>
      <c r="M28" s="257"/>
      <c r="N28" s="191">
        <f t="shared" si="0"/>
        <v>0</v>
      </c>
      <c r="O28" s="258">
        <f t="shared" si="5"/>
        <v>0</v>
      </c>
      <c r="P28" s="259"/>
      <c r="Q28" s="260"/>
      <c r="R28" s="261"/>
      <c r="S28" s="261"/>
      <c r="T28" s="261"/>
      <c r="U28" s="261"/>
      <c r="V28" s="262">
        <f>SUM(P28:U28)</f>
        <v>0</v>
      </c>
      <c r="W28" s="258">
        <f t="shared" si="8"/>
        <v>0</v>
      </c>
      <c r="X28" s="263">
        <f t="shared" si="4"/>
        <v>0</v>
      </c>
      <c r="Y28" s="258">
        <f>O28+W28</f>
        <v>0</v>
      </c>
      <c r="Z28" s="307">
        <v>817805013</v>
      </c>
      <c r="AA28" s="271">
        <v>153166321</v>
      </c>
      <c r="AB28" s="252">
        <f>AA28/Z28</f>
        <v>0.18728953548246347</v>
      </c>
      <c r="AC28" s="272" t="s">
        <v>219</v>
      </c>
      <c r="AD28" s="276" t="s">
        <v>361</v>
      </c>
    </row>
    <row r="29" spans="1:32" ht="39" customHeight="1" thickBot="1" x14ac:dyDescent="0.35">
      <c r="A29" s="231">
        <v>200406</v>
      </c>
      <c r="B29" s="229" t="s">
        <v>199</v>
      </c>
      <c r="C29" s="232" t="s">
        <v>168</v>
      </c>
      <c r="D29" s="233" t="s">
        <v>208</v>
      </c>
      <c r="E29" s="234" t="s">
        <v>180</v>
      </c>
      <c r="F29" s="235" t="s">
        <v>187</v>
      </c>
      <c r="G29" s="282">
        <v>1563</v>
      </c>
      <c r="H29" s="257">
        <v>62</v>
      </c>
      <c r="I29" s="238">
        <v>0</v>
      </c>
      <c r="J29" s="238">
        <v>81</v>
      </c>
      <c r="K29" s="238"/>
      <c r="L29" s="238"/>
      <c r="M29" s="238"/>
      <c r="N29" s="191">
        <f t="shared" si="0"/>
        <v>143</v>
      </c>
      <c r="O29" s="237">
        <f t="shared" si="5"/>
        <v>9.1490722968650032E-2</v>
      </c>
      <c r="P29" s="238"/>
      <c r="Q29" s="239"/>
      <c r="R29" s="241"/>
      <c r="S29" s="241"/>
      <c r="T29" s="241"/>
      <c r="U29" s="241"/>
      <c r="V29" s="238">
        <f>SUM(P29:U29)</f>
        <v>0</v>
      </c>
      <c r="W29" s="240">
        <f t="shared" si="8"/>
        <v>0</v>
      </c>
      <c r="X29" s="236">
        <f t="shared" si="4"/>
        <v>143</v>
      </c>
      <c r="Y29" s="240">
        <f t="shared" si="7"/>
        <v>9.1490722968650032E-2</v>
      </c>
      <c r="Z29" s="308">
        <v>1500000000</v>
      </c>
      <c r="AA29" s="242">
        <v>444525379</v>
      </c>
      <c r="AB29" s="230">
        <f>AA29/Z29</f>
        <v>0.29635025266666665</v>
      </c>
      <c r="AC29" s="186" t="s">
        <v>190</v>
      </c>
      <c r="AD29" s="276" t="s">
        <v>362</v>
      </c>
      <c r="AE29" s="138"/>
    </row>
    <row r="30" spans="1:32" ht="45" customHeight="1" thickBot="1" x14ac:dyDescent="0.35">
      <c r="A30" s="243">
        <v>200407</v>
      </c>
      <c r="B30" s="244" t="s">
        <v>200</v>
      </c>
      <c r="C30" s="180" t="s">
        <v>169</v>
      </c>
      <c r="D30" s="181" t="s">
        <v>214</v>
      </c>
      <c r="E30" s="182" t="s">
        <v>181</v>
      </c>
      <c r="F30" s="183" t="s">
        <v>187</v>
      </c>
      <c r="G30" s="283">
        <v>325</v>
      </c>
      <c r="H30" s="245">
        <v>0</v>
      </c>
      <c r="I30" s="313">
        <v>3</v>
      </c>
      <c r="J30" s="313">
        <v>35</v>
      </c>
      <c r="K30" s="245"/>
      <c r="L30" s="245"/>
      <c r="M30" s="245"/>
      <c r="N30" s="191">
        <f t="shared" si="0"/>
        <v>38</v>
      </c>
      <c r="O30" s="185">
        <f t="shared" si="5"/>
        <v>0.11692307692307692</v>
      </c>
      <c r="P30" s="179"/>
      <c r="Q30" s="246"/>
      <c r="R30" s="246"/>
      <c r="S30" s="246"/>
      <c r="T30" s="246"/>
      <c r="U30" s="246"/>
      <c r="V30" s="179">
        <f>SUM(P30:U30)</f>
        <v>0</v>
      </c>
      <c r="W30" s="247">
        <f t="shared" ref="W30" si="9">V30/G30</f>
        <v>0</v>
      </c>
      <c r="X30" s="204">
        <f t="shared" si="4"/>
        <v>38</v>
      </c>
      <c r="Y30" s="237">
        <f t="shared" si="7"/>
        <v>0.11692307692307692</v>
      </c>
      <c r="Z30" s="309">
        <v>586389532</v>
      </c>
      <c r="AA30" s="248">
        <v>210022169</v>
      </c>
      <c r="AB30" s="230">
        <f>AA30/Z30</f>
        <v>0.35816152495709969</v>
      </c>
      <c r="AC30" s="215" t="s">
        <v>191</v>
      </c>
      <c r="AD30" s="249" t="s">
        <v>363</v>
      </c>
      <c r="AE30" s="9"/>
    </row>
    <row r="31" spans="1:32" x14ac:dyDescent="0.35">
      <c r="L31" s="131"/>
    </row>
    <row r="34" spans="1:30" ht="31.2" x14ac:dyDescent="0.35">
      <c r="A34" s="116" t="s">
        <v>145</v>
      </c>
    </row>
    <row r="35" spans="1:30" ht="78.75" customHeight="1" x14ac:dyDescent="0.35">
      <c r="A35" s="112"/>
      <c r="B35" s="113"/>
      <c r="C35" s="150"/>
      <c r="D35" s="114"/>
      <c r="E35" s="137"/>
      <c r="F35" s="145"/>
      <c r="G35" s="115"/>
    </row>
    <row r="39" spans="1:30" ht="18.600000000000001" thickBot="1" x14ac:dyDescent="0.4">
      <c r="A39" s="6" t="s">
        <v>152</v>
      </c>
    </row>
    <row r="40" spans="1:30" ht="30.75" customHeight="1" x14ac:dyDescent="0.35">
      <c r="A40" s="364" t="s">
        <v>149</v>
      </c>
      <c r="B40" s="364"/>
      <c r="C40" s="151"/>
      <c r="D40" s="128"/>
      <c r="F40" s="146"/>
    </row>
    <row r="41" spans="1:30" ht="36.75" customHeight="1" x14ac:dyDescent="0.35">
      <c r="A41" s="364" t="s">
        <v>150</v>
      </c>
      <c r="B41" s="364"/>
      <c r="C41" s="152"/>
      <c r="D41" s="129"/>
      <c r="F41" s="146"/>
    </row>
    <row r="42" spans="1:30" ht="24" customHeight="1" x14ac:dyDescent="0.35">
      <c r="A42" s="364" t="s">
        <v>151</v>
      </c>
      <c r="B42" s="364"/>
      <c r="C42" s="153"/>
      <c r="D42" s="130"/>
      <c r="F42" s="146"/>
    </row>
    <row r="47" spans="1:30" s="103" customFormat="1" ht="30" customHeight="1" x14ac:dyDescent="0.35">
      <c r="A47" s="373" t="s">
        <v>123</v>
      </c>
      <c r="B47" s="126" t="s">
        <v>193</v>
      </c>
      <c r="C47" s="372" t="s">
        <v>122</v>
      </c>
      <c r="D47" s="127"/>
      <c r="E47" s="126" t="s">
        <v>212</v>
      </c>
      <c r="F47" s="147"/>
      <c r="G47" s="371"/>
      <c r="H47" s="108"/>
      <c r="I47" s="108"/>
      <c r="J47" s="108"/>
      <c r="K47" s="108"/>
      <c r="L47" s="108"/>
      <c r="M47" s="108"/>
      <c r="N47" s="108"/>
      <c r="O47" s="108"/>
      <c r="P47" s="108"/>
      <c r="Q47" s="162"/>
      <c r="R47" s="108"/>
      <c r="S47" s="374"/>
      <c r="T47" s="374"/>
      <c r="U47" s="374"/>
      <c r="V47" s="374"/>
      <c r="W47" s="374"/>
      <c r="X47" s="117"/>
      <c r="Y47" s="117"/>
      <c r="Z47" s="110"/>
      <c r="AC47" s="140"/>
      <c r="AD47" s="104"/>
    </row>
    <row r="48" spans="1:30" s="103" customFormat="1" ht="39" customHeight="1" x14ac:dyDescent="0.35">
      <c r="A48" s="373"/>
      <c r="B48" s="126" t="s">
        <v>194</v>
      </c>
      <c r="C48" s="372"/>
      <c r="D48" s="127"/>
      <c r="E48" s="126" t="s">
        <v>213</v>
      </c>
      <c r="F48" s="147"/>
      <c r="G48" s="371"/>
      <c r="H48" s="108"/>
      <c r="I48" s="108"/>
      <c r="J48" s="108"/>
      <c r="K48" s="108"/>
      <c r="L48" s="108"/>
      <c r="M48" s="108"/>
      <c r="N48" s="108"/>
      <c r="O48" s="108"/>
      <c r="P48" s="108"/>
      <c r="Q48" s="162"/>
      <c r="R48" s="108"/>
      <c r="S48" s="374"/>
      <c r="T48" s="374"/>
      <c r="U48" s="374"/>
      <c r="V48" s="374"/>
      <c r="W48" s="374"/>
      <c r="X48" s="117"/>
      <c r="Y48" s="117"/>
      <c r="Z48" s="111"/>
      <c r="AC48" s="140"/>
      <c r="AD48" s="104"/>
    </row>
    <row r="49" spans="1:1" x14ac:dyDescent="0.35">
      <c r="A49" s="105"/>
    </row>
  </sheetData>
  <autoFilter ref="A15:AF30" xr:uid="{00000000-0009-0000-0000-000000000000}"/>
  <mergeCells count="29">
    <mergeCell ref="Z24:Z27"/>
    <mergeCell ref="B19:B23"/>
    <mergeCell ref="Z19:Z23"/>
    <mergeCell ref="AB19:AB23"/>
    <mergeCell ref="AA19:AA23"/>
    <mergeCell ref="AA24:AA27"/>
    <mergeCell ref="AB24:AB27"/>
    <mergeCell ref="A1:A4"/>
    <mergeCell ref="B1:AC4"/>
    <mergeCell ref="Z16:Z18"/>
    <mergeCell ref="AC13:AD14"/>
    <mergeCell ref="AA13:AB13"/>
    <mergeCell ref="AA14:AB14"/>
    <mergeCell ref="AA16:AA18"/>
    <mergeCell ref="AB16:AB18"/>
    <mergeCell ref="D13:D14"/>
    <mergeCell ref="G47:G48"/>
    <mergeCell ref="C47:C48"/>
    <mergeCell ref="A47:A48"/>
    <mergeCell ref="S47:W47"/>
    <mergeCell ref="S48:W48"/>
    <mergeCell ref="A40:B40"/>
    <mergeCell ref="A41:B41"/>
    <mergeCell ref="A42:B42"/>
    <mergeCell ref="A16:A18"/>
    <mergeCell ref="A19:A23"/>
    <mergeCell ref="B16:B18"/>
    <mergeCell ref="A24:A27"/>
    <mergeCell ref="B24:B27"/>
  </mergeCells>
  <conditionalFormatting sqref="O16">
    <cfRule type="cellIs" dxfId="54" priority="24" operator="greaterThan">
      <formula>18</formula>
    </cfRule>
    <cfRule type="cellIs" dxfId="53" priority="78" operator="greaterThan">
      <formula>0.41</formula>
    </cfRule>
    <cfRule type="cellIs" dxfId="52" priority="79" operator="greaterThan">
      <formula>41</formula>
    </cfRule>
    <cfRule type="cellIs" dxfId="51" priority="80" operator="greaterThan">
      <formula>0.41</formula>
    </cfRule>
    <cfRule type="cellIs" dxfId="50" priority="81" operator="greaterThan">
      <formula>0.14</formula>
    </cfRule>
    <cfRule type="cellIs" dxfId="49" priority="82" operator="greaterThan">
      <formula>13.46</formula>
    </cfRule>
  </conditionalFormatting>
  <conditionalFormatting sqref="O18">
    <cfRule type="cellIs" dxfId="48" priority="22" operator="lessThan">
      <formula>50</formula>
    </cfRule>
    <cfRule type="cellIs" dxfId="47" priority="76" operator="lessThan">
      <formula>0.41</formula>
    </cfRule>
    <cfRule type="cellIs" dxfId="46" priority="77" operator="greaterThan">
      <formula>0.41</formula>
    </cfRule>
  </conditionalFormatting>
  <conditionalFormatting sqref="O21">
    <cfRule type="cellIs" dxfId="45" priority="69" operator="lessThan">
      <formula>0.2</formula>
    </cfRule>
    <cfRule type="cellIs" dxfId="44" priority="71" operator="lessThan">
      <formula>0.21</formula>
    </cfRule>
    <cfRule type="cellIs" dxfId="43" priority="72" operator="greaterThan">
      <formula>0.41</formula>
    </cfRule>
  </conditionalFormatting>
  <conditionalFormatting sqref="O22">
    <cfRule type="cellIs" dxfId="42" priority="65" operator="lessThan">
      <formula>0.21</formula>
    </cfRule>
    <cfRule type="cellIs" dxfId="41" priority="67" operator="lessThan">
      <formula>0.21</formula>
    </cfRule>
    <cfRule type="cellIs" dxfId="40" priority="68" operator="greaterThan">
      <formula>0.41</formula>
    </cfRule>
  </conditionalFormatting>
  <conditionalFormatting sqref="O23">
    <cfRule type="cellIs" dxfId="39" priority="62" operator="lessThan">
      <formula>0.2</formula>
    </cfRule>
    <cfRule type="cellIs" dxfId="38" priority="63" operator="lessThan">
      <formula>0.21</formula>
    </cfRule>
    <cfRule type="cellIs" dxfId="37" priority="64" operator="greaterThan">
      <formula>0.41</formula>
    </cfRule>
  </conditionalFormatting>
  <conditionalFormatting sqref="O24">
    <cfRule type="cellIs" dxfId="36" priority="61" operator="greaterThan">
      <formula>0.41</formula>
    </cfRule>
  </conditionalFormatting>
  <conditionalFormatting sqref="O26">
    <cfRule type="cellIs" dxfId="35" priority="60" operator="greaterThan">
      <formula>0.41</formula>
    </cfRule>
  </conditionalFormatting>
  <conditionalFormatting sqref="O27">
    <cfRule type="cellIs" dxfId="34" priority="59" operator="greaterThan">
      <formula>0.41</formula>
    </cfRule>
  </conditionalFormatting>
  <conditionalFormatting sqref="O28">
    <cfRule type="cellIs" dxfId="33" priority="56" operator="lessThan">
      <formula>0.2</formula>
    </cfRule>
    <cfRule type="cellIs" dxfId="32" priority="57" operator="lessThan">
      <formula>0.41</formula>
    </cfRule>
    <cfRule type="cellIs" dxfId="31" priority="58" operator="greaterThan">
      <formula>0.41</formula>
    </cfRule>
  </conditionalFormatting>
  <conditionalFormatting sqref="O29">
    <cfRule type="cellIs" dxfId="30" priority="54" operator="lessThan">
      <formula>0.2</formula>
    </cfRule>
    <cfRule type="cellIs" dxfId="29" priority="55" operator="greaterThan">
      <formula>0.41</formula>
    </cfRule>
  </conditionalFormatting>
  <conditionalFormatting sqref="Y18">
    <cfRule type="cellIs" dxfId="28" priority="46" operator="lessThan">
      <formula>0.41</formula>
    </cfRule>
    <cfRule type="cellIs" dxfId="27" priority="47" operator="greaterThan">
      <formula>0.41</formula>
    </cfRule>
  </conditionalFormatting>
  <conditionalFormatting sqref="Y21:Y22">
    <cfRule type="cellIs" dxfId="26" priority="37" operator="lessThan">
      <formula>0.21</formula>
    </cfRule>
    <cfRule type="cellIs" dxfId="25" priority="38" operator="lessThan">
      <formula>0.21</formula>
    </cfRule>
    <cfRule type="cellIs" dxfId="24" priority="39" operator="greaterThan">
      <formula>0.41</formula>
    </cfRule>
  </conditionalFormatting>
  <conditionalFormatting sqref="Y23">
    <cfRule type="cellIs" dxfId="23" priority="34" operator="lessThan">
      <formula>0.2</formula>
    </cfRule>
    <cfRule type="cellIs" dxfId="22" priority="35" operator="lessThan">
      <formula>0.21</formula>
    </cfRule>
    <cfRule type="cellIs" dxfId="21" priority="36" operator="greaterThan">
      <formula>0.41</formula>
    </cfRule>
  </conditionalFormatting>
  <conditionalFormatting sqref="Y24">
    <cfRule type="cellIs" dxfId="20" priority="33" operator="greaterThan">
      <formula>0.41</formula>
    </cfRule>
  </conditionalFormatting>
  <conditionalFormatting sqref="Y26">
    <cfRule type="cellIs" dxfId="19" priority="32" operator="greaterThan">
      <formula>0.41</formula>
    </cfRule>
  </conditionalFormatting>
  <conditionalFormatting sqref="Y27">
    <cfRule type="cellIs" dxfId="18" priority="31" operator="greaterThan">
      <formula>0.41</formula>
    </cfRule>
  </conditionalFormatting>
  <conditionalFormatting sqref="Y28">
    <cfRule type="cellIs" dxfId="17" priority="28" operator="lessThan">
      <formula>0.2</formula>
    </cfRule>
    <cfRule type="cellIs" dxfId="16" priority="29" operator="lessThan">
      <formula>0.41</formula>
    </cfRule>
    <cfRule type="cellIs" dxfId="15" priority="30" operator="greaterThan">
      <formula>0.41</formula>
    </cfRule>
  </conditionalFormatting>
  <conditionalFormatting sqref="Y29">
    <cfRule type="cellIs" dxfId="14" priority="26" operator="lessThan">
      <formula>0.2</formula>
    </cfRule>
    <cfRule type="cellIs" dxfId="13" priority="27" operator="greaterThan">
      <formula>0.41</formula>
    </cfRule>
  </conditionalFormatting>
  <conditionalFormatting sqref="O30">
    <cfRule type="cellIs" dxfId="12" priority="17" operator="lessThan">
      <formula>60</formula>
    </cfRule>
    <cfRule type="cellIs" dxfId="11" priority="19" operator="greaterThan">
      <formula>0.41</formula>
    </cfRule>
  </conditionalFormatting>
  <conditionalFormatting sqref="Y30">
    <cfRule type="cellIs" dxfId="10" priority="9" operator="lessThan">
      <formula>0.2</formula>
    </cfRule>
    <cfRule type="cellIs" dxfId="9" priority="10" operator="lessThan">
      <formula>0.41</formula>
    </cfRule>
    <cfRule type="cellIs" dxfId="8" priority="11" operator="greaterThan">
      <formula>0.41</formula>
    </cfRule>
  </conditionalFormatting>
  <conditionalFormatting sqref="O25">
    <cfRule type="cellIs" dxfId="7" priority="8" operator="greaterThan">
      <formula>0.41</formula>
    </cfRule>
  </conditionalFormatting>
  <conditionalFormatting sqref="Y25">
    <cfRule type="cellIs" dxfId="6" priority="7" operator="greaterThan">
      <formula>0.41</formula>
    </cfRule>
  </conditionalFormatting>
  <conditionalFormatting sqref="O17">
    <cfRule type="cellIs" dxfId="5" priority="1" operator="greaterThan">
      <formula>18</formula>
    </cfRule>
    <cfRule type="cellIs" dxfId="4" priority="2" operator="greaterThan">
      <formula>0.41</formula>
    </cfRule>
    <cfRule type="cellIs" dxfId="3" priority="3" operator="greaterThan">
      <formula>41</formula>
    </cfRule>
    <cfRule type="cellIs" dxfId="2" priority="4" operator="greaterThan">
      <formula>0.41</formula>
    </cfRule>
    <cfRule type="cellIs" dxfId="1" priority="5" operator="greaterThan">
      <formula>0.14</formula>
    </cfRule>
    <cfRule type="cellIs" dxfId="0" priority="6" operator="greaterThan">
      <formula>13.46</formula>
    </cfRule>
  </conditionalFormatting>
  <pageMargins left="0.25" right="0.25" top="0.75" bottom="0.75" header="0.3" footer="0.3"/>
  <pageSetup scale="3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51"/>
  <sheetViews>
    <sheetView topLeftCell="A235" zoomScale="80" zoomScaleNormal="80" workbookViewId="0">
      <selection activeCell="A250" sqref="A250:C251"/>
    </sheetView>
  </sheetViews>
  <sheetFormatPr baseColWidth="10" defaultRowHeight="14.4" x14ac:dyDescent="0.3"/>
  <cols>
    <col min="1" max="1" width="24.109375" customWidth="1"/>
    <col min="2" max="2" width="28.109375" customWidth="1"/>
    <col min="3" max="3" width="24.6640625" bestFit="1" customWidth="1"/>
    <col min="4" max="4" width="14.44140625" bestFit="1" customWidth="1"/>
    <col min="5" max="5" width="16" customWidth="1"/>
    <col min="7" max="7" width="14.5546875" customWidth="1"/>
  </cols>
  <sheetData>
    <row r="1" spans="1:6" ht="63" customHeight="1" x14ac:dyDescent="0.3">
      <c r="A1" s="391" t="s">
        <v>100</v>
      </c>
      <c r="B1" s="391" t="s">
        <v>222</v>
      </c>
      <c r="C1" s="391" t="s">
        <v>351</v>
      </c>
      <c r="D1" s="323" t="s">
        <v>324</v>
      </c>
      <c r="E1" s="323" t="s">
        <v>324</v>
      </c>
    </row>
    <row r="2" spans="1:6" ht="42" x14ac:dyDescent="0.3">
      <c r="A2" s="392"/>
      <c r="B2" s="392"/>
      <c r="C2" s="392"/>
      <c r="D2" s="323" t="s">
        <v>325</v>
      </c>
      <c r="E2" s="323" t="s">
        <v>326</v>
      </c>
    </row>
    <row r="3" spans="1:6" ht="42" x14ac:dyDescent="0.4">
      <c r="A3" s="355" t="s">
        <v>327</v>
      </c>
      <c r="B3" s="356">
        <v>125951850000</v>
      </c>
      <c r="C3" s="356">
        <v>53104441250</v>
      </c>
      <c r="D3" s="357">
        <f>+C3/B3</f>
        <v>0.42162494040381304</v>
      </c>
      <c r="E3" s="357">
        <f>+C5/B3</f>
        <v>0.57837505959618696</v>
      </c>
    </row>
    <row r="5" spans="1:6" x14ac:dyDescent="0.3">
      <c r="C5" s="327">
        <f>+B3-C3</f>
        <v>72847408750</v>
      </c>
    </row>
    <row r="10" spans="1:6" ht="15" thickBot="1" x14ac:dyDescent="0.35"/>
    <row r="11" spans="1:6" ht="39.75" customHeight="1" x14ac:dyDescent="0.3">
      <c r="A11" s="393" t="s">
        <v>328</v>
      </c>
      <c r="B11" s="394"/>
      <c r="C11" s="394"/>
      <c r="D11" s="394"/>
      <c r="E11" s="394"/>
      <c r="F11" s="395"/>
    </row>
    <row r="12" spans="1:6" ht="66" customHeight="1" x14ac:dyDescent="0.3">
      <c r="A12" s="358" t="s">
        <v>329</v>
      </c>
      <c r="B12" s="347" t="s">
        <v>330</v>
      </c>
      <c r="C12" s="347" t="s">
        <v>331</v>
      </c>
      <c r="D12" s="347" t="s">
        <v>234</v>
      </c>
      <c r="E12" s="347" t="s">
        <v>348</v>
      </c>
      <c r="F12" s="359" t="s">
        <v>333</v>
      </c>
    </row>
    <row r="13" spans="1:6" ht="40.5" customHeight="1" thickBot="1" x14ac:dyDescent="0.35">
      <c r="A13" s="360">
        <v>5720</v>
      </c>
      <c r="B13" s="361">
        <v>2300</v>
      </c>
      <c r="C13" s="362">
        <v>446</v>
      </c>
      <c r="D13" s="361">
        <v>1131</v>
      </c>
      <c r="E13" s="362">
        <f>4+4</f>
        <v>8</v>
      </c>
      <c r="F13" s="363">
        <f>+E13/D13</f>
        <v>7.073386383731211E-3</v>
      </c>
    </row>
    <row r="17" spans="1:6" ht="15" thickBot="1" x14ac:dyDescent="0.35"/>
    <row r="18" spans="1:6" ht="55.5" customHeight="1" x14ac:dyDescent="0.3">
      <c r="A18" s="393" t="s">
        <v>335</v>
      </c>
      <c r="B18" s="394"/>
      <c r="C18" s="394"/>
      <c r="D18" s="394"/>
      <c r="E18" s="394"/>
      <c r="F18" s="395"/>
    </row>
    <row r="19" spans="1:6" ht="46.8" x14ac:dyDescent="0.3">
      <c r="A19" s="358" t="s">
        <v>329</v>
      </c>
      <c r="B19" s="347" t="s">
        <v>330</v>
      </c>
      <c r="C19" s="347" t="s">
        <v>331</v>
      </c>
      <c r="D19" s="347" t="s">
        <v>234</v>
      </c>
      <c r="E19" s="347" t="s">
        <v>348</v>
      </c>
      <c r="F19" s="359" t="s">
        <v>333</v>
      </c>
    </row>
    <row r="20" spans="1:6" ht="16.2" thickBot="1" x14ac:dyDescent="0.35">
      <c r="A20" s="360">
        <v>19527</v>
      </c>
      <c r="B20" s="361">
        <v>6629</v>
      </c>
      <c r="C20" s="362">
        <v>6013</v>
      </c>
      <c r="D20" s="361">
        <v>4683</v>
      </c>
      <c r="E20" s="362">
        <f>85+94</f>
        <v>179</v>
      </c>
      <c r="F20" s="363">
        <f>+E20/D20</f>
        <v>3.8223361093316248E-2</v>
      </c>
    </row>
    <row r="25" spans="1:6" ht="20.399999999999999" x14ac:dyDescent="0.3">
      <c r="A25" s="336" t="s">
        <v>336</v>
      </c>
    </row>
    <row r="28" spans="1:6" ht="69" customHeight="1" x14ac:dyDescent="0.3">
      <c r="A28" s="328" t="s">
        <v>234</v>
      </c>
      <c r="B28" s="328" t="s">
        <v>349</v>
      </c>
      <c r="C28" s="328" t="s">
        <v>338</v>
      </c>
    </row>
    <row r="29" spans="1:6" ht="37.5" customHeight="1" thickBot="1" x14ac:dyDescent="0.35">
      <c r="A29" s="335">
        <v>0.23</v>
      </c>
      <c r="B29" s="335">
        <f>0.5%+2%</f>
        <v>2.5000000000000001E-2</v>
      </c>
      <c r="C29" s="352">
        <f>+B29/A29</f>
        <v>0.10869565217391304</v>
      </c>
    </row>
    <row r="33" spans="1:4" x14ac:dyDescent="0.3">
      <c r="A33" s="354"/>
    </row>
    <row r="37" spans="1:4" ht="15.6" x14ac:dyDescent="0.3">
      <c r="A37" s="337" t="s">
        <v>339</v>
      </c>
    </row>
    <row r="39" spans="1:4" ht="46.5" customHeight="1" x14ac:dyDescent="0.3">
      <c r="A39" s="391" t="s">
        <v>222</v>
      </c>
      <c r="B39" s="391" t="s">
        <v>323</v>
      </c>
      <c r="C39" s="323" t="s">
        <v>324</v>
      </c>
      <c r="D39" s="323" t="s">
        <v>324</v>
      </c>
    </row>
    <row r="40" spans="1:4" ht="42" x14ac:dyDescent="0.3">
      <c r="A40" s="392"/>
      <c r="B40" s="392"/>
      <c r="C40" s="323" t="s">
        <v>325</v>
      </c>
      <c r="D40" s="323" t="s">
        <v>326</v>
      </c>
    </row>
    <row r="41" spans="1:4" ht="21" x14ac:dyDescent="0.4">
      <c r="A41" s="356">
        <v>1932172155</v>
      </c>
      <c r="B41" s="356">
        <v>397648446</v>
      </c>
      <c r="C41" s="357">
        <f>+B41/A41</f>
        <v>0.20580383842660233</v>
      </c>
      <c r="D41" s="357">
        <f>+C42/A41</f>
        <v>0.79419616157339767</v>
      </c>
    </row>
    <row r="42" spans="1:4" x14ac:dyDescent="0.3">
      <c r="C42" s="327">
        <f>+A41-B41</f>
        <v>1534523709</v>
      </c>
    </row>
    <row r="45" spans="1:4" ht="20.399999999999999" x14ac:dyDescent="0.3">
      <c r="A45" s="336" t="s">
        <v>340</v>
      </c>
    </row>
    <row r="48" spans="1:4" ht="72.75" customHeight="1" x14ac:dyDescent="0.3">
      <c r="A48" s="328" t="s">
        <v>234</v>
      </c>
      <c r="B48" s="328" t="s">
        <v>349</v>
      </c>
      <c r="C48" s="328" t="s">
        <v>338</v>
      </c>
    </row>
    <row r="49" spans="1:3" ht="33" customHeight="1" thickBot="1" x14ac:dyDescent="0.35">
      <c r="A49" s="335">
        <v>1</v>
      </c>
      <c r="B49" s="335">
        <f>2%+6%</f>
        <v>0.08</v>
      </c>
      <c r="C49" s="335">
        <f>+B49/A49</f>
        <v>0.08</v>
      </c>
    </row>
    <row r="57" spans="1:3" ht="15.6" x14ac:dyDescent="0.3">
      <c r="A57" s="337" t="s">
        <v>342</v>
      </c>
    </row>
    <row r="60" spans="1:3" ht="23.4" x14ac:dyDescent="0.3">
      <c r="A60" s="340" t="s">
        <v>343</v>
      </c>
    </row>
    <row r="62" spans="1:3" ht="87.75" customHeight="1" x14ac:dyDescent="0.3">
      <c r="A62" s="328" t="s">
        <v>234</v>
      </c>
      <c r="B62" s="328" t="s">
        <v>349</v>
      </c>
      <c r="C62" s="328" t="s">
        <v>338</v>
      </c>
    </row>
    <row r="63" spans="1:3" ht="16.2" thickBot="1" x14ac:dyDescent="0.35">
      <c r="A63" s="339">
        <v>2065</v>
      </c>
      <c r="B63" s="341">
        <v>0</v>
      </c>
      <c r="C63" s="335">
        <f>+B63/A63</f>
        <v>0</v>
      </c>
    </row>
    <row r="65" spans="1:4" x14ac:dyDescent="0.3">
      <c r="B65" s="353">
        <f>+A63-B63</f>
        <v>2065</v>
      </c>
    </row>
    <row r="69" spans="1:4" ht="21" x14ac:dyDescent="0.3">
      <c r="A69" s="391" t="s">
        <v>222</v>
      </c>
      <c r="B69" s="391" t="s">
        <v>323</v>
      </c>
      <c r="C69" s="323" t="s">
        <v>324</v>
      </c>
      <c r="D69" s="323" t="s">
        <v>324</v>
      </c>
    </row>
    <row r="70" spans="1:4" ht="42" x14ac:dyDescent="0.3">
      <c r="A70" s="392"/>
      <c r="B70" s="392"/>
      <c r="C70" s="323" t="s">
        <v>325</v>
      </c>
      <c r="D70" s="323" t="s">
        <v>326</v>
      </c>
    </row>
    <row r="71" spans="1:4" ht="21" x14ac:dyDescent="0.4">
      <c r="A71" s="351">
        <v>80098325312</v>
      </c>
      <c r="B71" s="351">
        <v>21110331816</v>
      </c>
      <c r="C71" s="326">
        <f>+B71/A71</f>
        <v>0.26355522083352895</v>
      </c>
      <c r="D71" s="326">
        <f>+C72/A71</f>
        <v>0.73644477916647111</v>
      </c>
    </row>
    <row r="72" spans="1:4" x14ac:dyDescent="0.3">
      <c r="C72" s="327">
        <f>+A71-B71</f>
        <v>58987993496</v>
      </c>
    </row>
    <row r="77" spans="1:4" ht="25.2" x14ac:dyDescent="0.45">
      <c r="A77" s="344" t="s">
        <v>344</v>
      </c>
    </row>
    <row r="79" spans="1:4" ht="65.25" customHeight="1" x14ac:dyDescent="0.3">
      <c r="A79" s="328" t="s">
        <v>234</v>
      </c>
      <c r="B79" s="328" t="s">
        <v>349</v>
      </c>
      <c r="C79" s="328" t="s">
        <v>338</v>
      </c>
    </row>
    <row r="80" spans="1:4" ht="16.2" thickBot="1" x14ac:dyDescent="0.35">
      <c r="A80" s="339">
        <v>1777</v>
      </c>
      <c r="B80" s="341">
        <v>0</v>
      </c>
      <c r="C80" s="335">
        <f>+B80/A80</f>
        <v>0</v>
      </c>
    </row>
    <row r="82" spans="1:4" x14ac:dyDescent="0.3">
      <c r="B82" s="353">
        <f>+A80-B80</f>
        <v>1777</v>
      </c>
    </row>
    <row r="86" spans="1:4" ht="21" x14ac:dyDescent="0.3">
      <c r="A86" s="391" t="s">
        <v>222</v>
      </c>
      <c r="B86" s="391" t="s">
        <v>323</v>
      </c>
      <c r="C86" s="323" t="s">
        <v>324</v>
      </c>
      <c r="D86" s="323" t="s">
        <v>324</v>
      </c>
    </row>
    <row r="87" spans="1:4" ht="42" x14ac:dyDescent="0.3">
      <c r="A87" s="392"/>
      <c r="B87" s="392"/>
      <c r="C87" s="323" t="s">
        <v>325</v>
      </c>
      <c r="D87" s="323" t="s">
        <v>326</v>
      </c>
    </row>
    <row r="88" spans="1:4" ht="21" x14ac:dyDescent="0.4">
      <c r="A88" s="351">
        <v>80098325312</v>
      </c>
      <c r="B88" s="351">
        <v>21110331816</v>
      </c>
      <c r="C88" s="326">
        <f>+B88/A88</f>
        <v>0.26355522083352895</v>
      </c>
      <c r="D88" s="326">
        <f>+C89/A88</f>
        <v>0.73644477916647111</v>
      </c>
    </row>
    <row r="89" spans="1:4" x14ac:dyDescent="0.3">
      <c r="C89" s="327">
        <f>+A88-B88</f>
        <v>58987993496</v>
      </c>
    </row>
    <row r="94" spans="1:4" ht="23.4" x14ac:dyDescent="0.3">
      <c r="A94" s="340" t="s">
        <v>350</v>
      </c>
    </row>
    <row r="96" spans="1:4" ht="65.25" customHeight="1" x14ac:dyDescent="0.3">
      <c r="A96" s="328" t="s">
        <v>234</v>
      </c>
      <c r="B96" s="328" t="s">
        <v>349</v>
      </c>
      <c r="C96" s="328" t="s">
        <v>338</v>
      </c>
    </row>
    <row r="97" spans="1:3" ht="16.2" thickBot="1" x14ac:dyDescent="0.35">
      <c r="A97" s="339">
        <v>75</v>
      </c>
      <c r="B97" s="341">
        <v>75</v>
      </c>
      <c r="C97" s="335">
        <f>+B97/A97</f>
        <v>1</v>
      </c>
    </row>
    <row r="110" spans="1:3" ht="23.4" x14ac:dyDescent="0.3">
      <c r="A110" s="340" t="s">
        <v>171</v>
      </c>
    </row>
    <row r="112" spans="1:3" ht="61.5" customHeight="1" x14ac:dyDescent="0.3">
      <c r="A112" s="328" t="s">
        <v>234</v>
      </c>
      <c r="B112" s="328" t="s">
        <v>349</v>
      </c>
      <c r="C112" s="328" t="s">
        <v>338</v>
      </c>
    </row>
    <row r="113" spans="1:3" ht="16.2" thickBot="1" x14ac:dyDescent="0.35">
      <c r="A113" s="339">
        <v>2800</v>
      </c>
      <c r="B113" s="339">
        <v>5483</v>
      </c>
      <c r="C113" s="335">
        <f>+B113/A113</f>
        <v>1.9582142857142857</v>
      </c>
    </row>
    <row r="126" spans="1:3" ht="23.4" x14ac:dyDescent="0.3">
      <c r="A126" s="340" t="s">
        <v>197</v>
      </c>
    </row>
    <row r="129" spans="1:4" ht="20.399999999999999" x14ac:dyDescent="0.3">
      <c r="A129" s="336" t="s">
        <v>176</v>
      </c>
    </row>
    <row r="132" spans="1:4" ht="52.5" customHeight="1" x14ac:dyDescent="0.3">
      <c r="A132" s="328" t="s">
        <v>234</v>
      </c>
      <c r="B132" s="328" t="s">
        <v>349</v>
      </c>
      <c r="C132" s="328" t="s">
        <v>338</v>
      </c>
    </row>
    <row r="133" spans="1:4" ht="16.2" thickBot="1" x14ac:dyDescent="0.35">
      <c r="A133" s="339">
        <v>1424</v>
      </c>
      <c r="B133" s="341">
        <v>1423</v>
      </c>
      <c r="C133" s="335">
        <f>+B133/A133</f>
        <v>0.9992977528089888</v>
      </c>
    </row>
    <row r="140" spans="1:4" ht="21" x14ac:dyDescent="0.3">
      <c r="A140" s="391" t="s">
        <v>222</v>
      </c>
      <c r="B140" s="391" t="s">
        <v>323</v>
      </c>
      <c r="C140" s="323" t="s">
        <v>324</v>
      </c>
      <c r="D140" s="323" t="s">
        <v>324</v>
      </c>
    </row>
    <row r="141" spans="1:4" ht="42" x14ac:dyDescent="0.3">
      <c r="A141" s="392"/>
      <c r="B141" s="392"/>
      <c r="C141" s="323" t="s">
        <v>325</v>
      </c>
      <c r="D141" s="323" t="s">
        <v>326</v>
      </c>
    </row>
    <row r="142" spans="1:4" ht="21" x14ac:dyDescent="0.4">
      <c r="A142" s="356">
        <v>37618907988</v>
      </c>
      <c r="B142" s="356">
        <v>30718512594</v>
      </c>
      <c r="C142" s="326">
        <f>+B142/A142</f>
        <v>0.81657108717240945</v>
      </c>
      <c r="D142" s="326">
        <f>+C144/A142</f>
        <v>0.1834289128275905</v>
      </c>
    </row>
    <row r="144" spans="1:4" x14ac:dyDescent="0.3">
      <c r="C144" s="327">
        <f>+A142-B142</f>
        <v>6900395394</v>
      </c>
    </row>
    <row r="147" spans="1:3" ht="23.4" x14ac:dyDescent="0.3">
      <c r="A147" s="345" t="s">
        <v>247</v>
      </c>
    </row>
    <row r="149" spans="1:3" ht="65.25" customHeight="1" x14ac:dyDescent="0.3">
      <c r="A149" s="328" t="s">
        <v>234</v>
      </c>
      <c r="B149" s="328" t="s">
        <v>349</v>
      </c>
      <c r="C149" s="328" t="s">
        <v>338</v>
      </c>
    </row>
    <row r="150" spans="1:3" ht="16.2" thickBot="1" x14ac:dyDescent="0.35">
      <c r="A150" s="339">
        <v>75</v>
      </c>
      <c r="B150" s="341">
        <v>75</v>
      </c>
      <c r="C150" s="335">
        <f>+B150/A150</f>
        <v>1</v>
      </c>
    </row>
    <row r="162" spans="1:3" ht="23.4" x14ac:dyDescent="0.3">
      <c r="A162" s="340" t="s">
        <v>346</v>
      </c>
    </row>
    <row r="164" spans="1:3" ht="60" customHeight="1" x14ac:dyDescent="0.3">
      <c r="A164" s="328" t="s">
        <v>234</v>
      </c>
      <c r="B164" s="328" t="s">
        <v>349</v>
      </c>
      <c r="C164" s="328" t="s">
        <v>338</v>
      </c>
    </row>
    <row r="165" spans="1:3" ht="16.2" thickBot="1" x14ac:dyDescent="0.35">
      <c r="A165" s="339">
        <v>71</v>
      </c>
      <c r="B165" s="341">
        <v>71</v>
      </c>
      <c r="C165" s="335">
        <f>+B165/A165</f>
        <v>1</v>
      </c>
    </row>
    <row r="177" spans="1:3" ht="23.4" x14ac:dyDescent="0.3">
      <c r="A177" s="340" t="s">
        <v>177</v>
      </c>
    </row>
    <row r="181" spans="1:3" ht="31.2" x14ac:dyDescent="0.3">
      <c r="A181" s="328" t="s">
        <v>234</v>
      </c>
      <c r="B181" s="328" t="s">
        <v>349</v>
      </c>
      <c r="C181" s="328" t="s">
        <v>338</v>
      </c>
    </row>
    <row r="182" spans="1:3" ht="16.2" thickBot="1" x14ac:dyDescent="0.35">
      <c r="A182" s="339">
        <v>113</v>
      </c>
      <c r="B182" s="341">
        <v>0</v>
      </c>
      <c r="C182" s="335">
        <f>+B182/A182</f>
        <v>0</v>
      </c>
    </row>
    <row r="196" spans="1:4" ht="25.2" x14ac:dyDescent="0.3">
      <c r="A196" s="346" t="s">
        <v>179</v>
      </c>
    </row>
    <row r="198" spans="1:4" ht="21" x14ac:dyDescent="0.3">
      <c r="A198" s="391" t="s">
        <v>222</v>
      </c>
      <c r="B198" s="391" t="s">
        <v>323</v>
      </c>
      <c r="C198" s="323" t="s">
        <v>324</v>
      </c>
      <c r="D198" s="323" t="s">
        <v>324</v>
      </c>
    </row>
    <row r="199" spans="1:4" ht="42" x14ac:dyDescent="0.3">
      <c r="A199" s="392"/>
      <c r="B199" s="392"/>
      <c r="C199" s="323" t="s">
        <v>325</v>
      </c>
      <c r="D199" s="323" t="s">
        <v>326</v>
      </c>
    </row>
    <row r="200" spans="1:4" ht="21" x14ac:dyDescent="0.4">
      <c r="A200" s="351">
        <v>817805013</v>
      </c>
      <c r="B200" s="351">
        <v>655976485</v>
      </c>
      <c r="C200" s="326">
        <f>+B200/A200</f>
        <v>0.80211844458331782</v>
      </c>
      <c r="D200" s="326">
        <f>+C202/A200</f>
        <v>0.1978815554166822</v>
      </c>
    </row>
    <row r="202" spans="1:4" x14ac:dyDescent="0.3">
      <c r="C202" s="327">
        <f>+A200-B200</f>
        <v>161828528</v>
      </c>
    </row>
    <row r="205" spans="1:4" ht="31.2" x14ac:dyDescent="0.3">
      <c r="A205" s="328" t="s">
        <v>234</v>
      </c>
      <c r="B205" s="328" t="s">
        <v>349</v>
      </c>
      <c r="C205" s="328" t="s">
        <v>338</v>
      </c>
    </row>
    <row r="206" spans="1:4" ht="16.2" thickBot="1" x14ac:dyDescent="0.35">
      <c r="A206" s="339">
        <v>2</v>
      </c>
      <c r="B206" s="341">
        <f>0+0</f>
        <v>0</v>
      </c>
      <c r="C206" s="335">
        <f>+B206/A206</f>
        <v>0</v>
      </c>
    </row>
    <row r="218" spans="1:4" ht="25.2" x14ac:dyDescent="0.3">
      <c r="A218" s="346" t="s">
        <v>347</v>
      </c>
    </row>
    <row r="221" spans="1:4" ht="21" x14ac:dyDescent="0.3">
      <c r="A221" s="391" t="s">
        <v>222</v>
      </c>
      <c r="B221" s="391" t="s">
        <v>323</v>
      </c>
      <c r="C221" s="323" t="s">
        <v>324</v>
      </c>
      <c r="D221" s="323" t="s">
        <v>324</v>
      </c>
    </row>
    <row r="222" spans="1:4" ht="42" x14ac:dyDescent="0.3">
      <c r="A222" s="392"/>
      <c r="B222" s="392"/>
      <c r="C222" s="323" t="s">
        <v>325</v>
      </c>
      <c r="D222" s="323" t="s">
        <v>326</v>
      </c>
    </row>
    <row r="223" spans="1:4" ht="21" x14ac:dyDescent="0.4">
      <c r="A223" s="356">
        <v>1500000000</v>
      </c>
      <c r="B223" s="356">
        <v>511503369</v>
      </c>
      <c r="C223" s="357">
        <f>+B223/A223</f>
        <v>0.34100224600000001</v>
      </c>
      <c r="D223" s="357">
        <f>+C225/A223</f>
        <v>0.65899775400000005</v>
      </c>
    </row>
    <row r="225" spans="1:3" x14ac:dyDescent="0.3">
      <c r="C225" s="327">
        <f>+A223-B223</f>
        <v>988496631</v>
      </c>
    </row>
    <row r="227" spans="1:3" ht="45" customHeight="1" x14ac:dyDescent="0.3">
      <c r="A227" s="328" t="s">
        <v>234</v>
      </c>
      <c r="B227" s="328" t="s">
        <v>349</v>
      </c>
      <c r="C227" s="328" t="s">
        <v>338</v>
      </c>
    </row>
    <row r="228" spans="1:3" ht="16.2" thickBot="1" x14ac:dyDescent="0.35">
      <c r="A228" s="339">
        <v>1563</v>
      </c>
      <c r="B228" s="341">
        <f>62+0</f>
        <v>62</v>
      </c>
      <c r="C228" s="335">
        <f>+B228/A228</f>
        <v>3.9667306461932179E-2</v>
      </c>
    </row>
    <row r="240" spans="1:3" ht="23.4" x14ac:dyDescent="0.3">
      <c r="A240" s="345" t="s">
        <v>200</v>
      </c>
    </row>
    <row r="242" spans="1:4" ht="21" x14ac:dyDescent="0.3">
      <c r="A242" s="391" t="s">
        <v>222</v>
      </c>
      <c r="B242" s="391" t="s">
        <v>323</v>
      </c>
      <c r="C242" s="323" t="s">
        <v>324</v>
      </c>
      <c r="D242" s="323" t="s">
        <v>324</v>
      </c>
    </row>
    <row r="243" spans="1:4" ht="42" x14ac:dyDescent="0.3">
      <c r="A243" s="392"/>
      <c r="B243" s="392"/>
      <c r="C243" s="323" t="s">
        <v>325</v>
      </c>
      <c r="D243" s="323" t="s">
        <v>326</v>
      </c>
    </row>
    <row r="244" spans="1:4" ht="21" x14ac:dyDescent="0.4">
      <c r="A244" s="356">
        <v>586389532</v>
      </c>
      <c r="B244" s="356">
        <v>211409582</v>
      </c>
      <c r="C244" s="357">
        <f>+B244/A244</f>
        <v>0.36052755116372032</v>
      </c>
      <c r="D244" s="357">
        <f>+C246/A244</f>
        <v>0.63947244883627974</v>
      </c>
    </row>
    <row r="246" spans="1:4" x14ac:dyDescent="0.3">
      <c r="C246" s="327">
        <f>+A244-B244</f>
        <v>374979950</v>
      </c>
    </row>
    <row r="250" spans="1:4" ht="31.2" x14ac:dyDescent="0.3">
      <c r="A250" s="328" t="s">
        <v>234</v>
      </c>
      <c r="B250" s="328" t="s">
        <v>349</v>
      </c>
      <c r="C250" s="328" t="s">
        <v>338</v>
      </c>
    </row>
    <row r="251" spans="1:4" ht="16.2" thickBot="1" x14ac:dyDescent="0.35">
      <c r="A251" s="339">
        <v>325</v>
      </c>
      <c r="B251" s="341">
        <f>0+3</f>
        <v>3</v>
      </c>
      <c r="C251" s="335">
        <f>+B251/A251</f>
        <v>9.2307692307692316E-3</v>
      </c>
    </row>
  </sheetData>
  <mergeCells count="19">
    <mergeCell ref="A198:A199"/>
    <mergeCell ref="B198:B199"/>
    <mergeCell ref="A221:A222"/>
    <mergeCell ref="B221:B222"/>
    <mergeCell ref="A242:A243"/>
    <mergeCell ref="B242:B243"/>
    <mergeCell ref="A69:A70"/>
    <mergeCell ref="B69:B70"/>
    <mergeCell ref="A86:A87"/>
    <mergeCell ref="B86:B87"/>
    <mergeCell ref="A140:A141"/>
    <mergeCell ref="B140:B141"/>
    <mergeCell ref="A39:A40"/>
    <mergeCell ref="B39:B40"/>
    <mergeCell ref="A11:F11"/>
    <mergeCell ref="A18:F18"/>
    <mergeCell ref="A1:A2"/>
    <mergeCell ref="B1:B2"/>
    <mergeCell ref="C1:C2"/>
  </mergeCells>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34"/>
  <sheetViews>
    <sheetView zoomScale="90" zoomScaleNormal="90" workbookViewId="0">
      <selection activeCell="AF13" sqref="AF13:AF27"/>
    </sheetView>
  </sheetViews>
  <sheetFormatPr baseColWidth="10" defaultRowHeight="14.4" x14ac:dyDescent="0.3"/>
  <cols>
    <col min="1" max="1" width="1.44140625" customWidth="1"/>
    <col min="2" max="2" width="3" customWidth="1"/>
    <col min="3" max="3" width="7.5546875" customWidth="1"/>
    <col min="4" max="4" width="4.33203125" customWidth="1"/>
    <col min="5" max="5" width="1.6640625" customWidth="1"/>
    <col min="6" max="6" width="2.109375" customWidth="1"/>
    <col min="7" max="7" width="6.5546875" customWidth="1"/>
    <col min="8" max="8" width="4.5546875" hidden="1" customWidth="1"/>
    <col min="9" max="9" width="4.33203125" hidden="1" customWidth="1"/>
    <col min="10" max="10" width="8.33203125" hidden="1" customWidth="1"/>
    <col min="11" max="11" width="2.6640625" hidden="1" customWidth="1"/>
    <col min="12" max="12" width="10.6640625" customWidth="1"/>
    <col min="13" max="13" width="5.6640625" customWidth="1"/>
    <col min="14" max="14" width="13.5546875" customWidth="1"/>
    <col min="15" max="15" width="2.33203125" customWidth="1"/>
    <col min="16" max="16" width="3.44140625" customWidth="1"/>
    <col min="17" max="17" width="12.109375" customWidth="1"/>
    <col min="18" max="18" width="4.5546875" customWidth="1"/>
    <col min="19" max="19" width="12" customWidth="1"/>
    <col min="20" max="20" width="2.88671875" customWidth="1"/>
    <col min="21" max="21" width="4" customWidth="1"/>
    <col min="22" max="22" width="5.5546875" customWidth="1"/>
    <col min="23" max="23" width="5.109375" customWidth="1"/>
    <col min="24" max="24" width="9.109375" customWidth="1"/>
    <col min="25" max="25" width="1" customWidth="1"/>
    <col min="26" max="26" width="9.6640625" customWidth="1"/>
    <col min="27" max="27" width="6.88671875" customWidth="1"/>
    <col min="28" max="28" width="7.6640625" customWidth="1"/>
    <col min="29" max="29" width="4.6640625" customWidth="1"/>
    <col min="30" max="30" width="2.88671875" customWidth="1"/>
    <col min="31" max="31" width="8.109375" customWidth="1"/>
    <col min="32" max="32" width="16.88671875" customWidth="1"/>
    <col min="33" max="33" width="6.33203125" customWidth="1"/>
    <col min="34" max="34" width="1.6640625" customWidth="1"/>
    <col min="35" max="256" width="9.109375" customWidth="1"/>
    <col min="257" max="257" width="1.44140625" customWidth="1"/>
    <col min="258" max="258" width="3" customWidth="1"/>
    <col min="259" max="259" width="7.5546875" customWidth="1"/>
    <col min="260" max="260" width="4.33203125" customWidth="1"/>
    <col min="261" max="261" width="1.6640625" customWidth="1"/>
    <col min="262" max="262" width="2.109375" customWidth="1"/>
    <col min="263" max="263" width="6.5546875" customWidth="1"/>
    <col min="264" max="264" width="4.5546875" customWidth="1"/>
    <col min="265" max="265" width="4.33203125" customWidth="1"/>
    <col min="266" max="266" width="8.33203125" customWidth="1"/>
    <col min="267" max="267" width="2.6640625" customWidth="1"/>
    <col min="268" max="268" width="10.6640625" customWidth="1"/>
    <col min="269" max="269" width="2.6640625" customWidth="1"/>
    <col min="270" max="270" width="10.33203125" customWidth="1"/>
    <col min="271" max="271" width="2.33203125" customWidth="1"/>
    <col min="272" max="272" width="1" customWidth="1"/>
    <col min="273" max="273" width="12.109375" customWidth="1"/>
    <col min="274" max="274" width="4.5546875" customWidth="1"/>
    <col min="275" max="275" width="8.109375" customWidth="1"/>
    <col min="276" max="276" width="2.88671875" customWidth="1"/>
    <col min="277" max="277" width="4" customWidth="1"/>
    <col min="278" max="278" width="5.5546875" customWidth="1"/>
    <col min="279" max="279" width="1.6640625" customWidth="1"/>
    <col min="280" max="280" width="9.109375" customWidth="1"/>
    <col min="281" max="281" width="1" customWidth="1"/>
    <col min="282" max="282" width="9.6640625" customWidth="1"/>
    <col min="283" max="283" width="2.88671875" customWidth="1"/>
    <col min="284" max="284" width="7.6640625" customWidth="1"/>
    <col min="285" max="286" width="2.88671875" customWidth="1"/>
    <col min="287" max="287" width="8.109375" customWidth="1"/>
    <col min="288" max="288" width="13.88671875" customWidth="1"/>
    <col min="289" max="289" width="6.33203125" customWidth="1"/>
    <col min="290" max="290" width="1.6640625" customWidth="1"/>
    <col min="291" max="512" width="9.109375" customWidth="1"/>
    <col min="513" max="513" width="1.44140625" customWidth="1"/>
    <col min="514" max="514" width="3" customWidth="1"/>
    <col min="515" max="515" width="7.5546875" customWidth="1"/>
    <col min="516" max="516" width="4.33203125" customWidth="1"/>
    <col min="517" max="517" width="1.6640625" customWidth="1"/>
    <col min="518" max="518" width="2.109375" customWidth="1"/>
    <col min="519" max="519" width="6.5546875" customWidth="1"/>
    <col min="520" max="520" width="4.5546875" customWidth="1"/>
    <col min="521" max="521" width="4.33203125" customWidth="1"/>
    <col min="522" max="522" width="8.33203125" customWidth="1"/>
    <col min="523" max="523" width="2.6640625" customWidth="1"/>
    <col min="524" max="524" width="10.6640625" customWidth="1"/>
    <col min="525" max="525" width="2.6640625" customWidth="1"/>
    <col min="526" max="526" width="10.33203125" customWidth="1"/>
    <col min="527" max="527" width="2.33203125" customWidth="1"/>
    <col min="528" max="528" width="1" customWidth="1"/>
    <col min="529" max="529" width="12.109375" customWidth="1"/>
    <col min="530" max="530" width="4.5546875" customWidth="1"/>
    <col min="531" max="531" width="8.109375" customWidth="1"/>
    <col min="532" max="532" width="2.88671875" customWidth="1"/>
    <col min="533" max="533" width="4" customWidth="1"/>
    <col min="534" max="534" width="5.5546875" customWidth="1"/>
    <col min="535" max="535" width="1.6640625" customWidth="1"/>
    <col min="536" max="536" width="9.109375" customWidth="1"/>
    <col min="537" max="537" width="1" customWidth="1"/>
    <col min="538" max="538" width="9.6640625" customWidth="1"/>
    <col min="539" max="539" width="2.88671875" customWidth="1"/>
    <col min="540" max="540" width="7.6640625" customWidth="1"/>
    <col min="541" max="542" width="2.88671875" customWidth="1"/>
    <col min="543" max="543" width="8.109375" customWidth="1"/>
    <col min="544" max="544" width="13.88671875" customWidth="1"/>
    <col min="545" max="545" width="6.33203125" customWidth="1"/>
    <col min="546" max="546" width="1.6640625" customWidth="1"/>
    <col min="547" max="768" width="9.109375" customWidth="1"/>
    <col min="769" max="769" width="1.44140625" customWidth="1"/>
    <col min="770" max="770" width="3" customWidth="1"/>
    <col min="771" max="771" width="7.5546875" customWidth="1"/>
    <col min="772" max="772" width="4.33203125" customWidth="1"/>
    <col min="773" max="773" width="1.6640625" customWidth="1"/>
    <col min="774" max="774" width="2.109375" customWidth="1"/>
    <col min="775" max="775" width="6.5546875" customWidth="1"/>
    <col min="776" max="776" width="4.5546875" customWidth="1"/>
    <col min="777" max="777" width="4.33203125" customWidth="1"/>
    <col min="778" max="778" width="8.33203125" customWidth="1"/>
    <col min="779" max="779" width="2.6640625" customWidth="1"/>
    <col min="780" max="780" width="10.6640625" customWidth="1"/>
    <col min="781" max="781" width="2.6640625" customWidth="1"/>
    <col min="782" max="782" width="10.33203125" customWidth="1"/>
    <col min="783" max="783" width="2.33203125" customWidth="1"/>
    <col min="784" max="784" width="1" customWidth="1"/>
    <col min="785" max="785" width="12.109375" customWidth="1"/>
    <col min="786" max="786" width="4.5546875" customWidth="1"/>
    <col min="787" max="787" width="8.109375" customWidth="1"/>
    <col min="788" max="788" width="2.88671875" customWidth="1"/>
    <col min="789" max="789" width="4" customWidth="1"/>
    <col min="790" max="790" width="5.5546875" customWidth="1"/>
    <col min="791" max="791" width="1.6640625" customWidth="1"/>
    <col min="792" max="792" width="9.109375" customWidth="1"/>
    <col min="793" max="793" width="1" customWidth="1"/>
    <col min="794" max="794" width="9.6640625" customWidth="1"/>
    <col min="795" max="795" width="2.88671875" customWidth="1"/>
    <col min="796" max="796" width="7.6640625" customWidth="1"/>
    <col min="797" max="798" width="2.88671875" customWidth="1"/>
    <col min="799" max="799" width="8.109375" customWidth="1"/>
    <col min="800" max="800" width="13.88671875" customWidth="1"/>
    <col min="801" max="801" width="6.33203125" customWidth="1"/>
    <col min="802" max="802" width="1.6640625" customWidth="1"/>
    <col min="803" max="1024" width="9.109375" customWidth="1"/>
    <col min="1025" max="1025" width="1.44140625" customWidth="1"/>
    <col min="1026" max="1026" width="3" customWidth="1"/>
    <col min="1027" max="1027" width="7.5546875" customWidth="1"/>
    <col min="1028" max="1028" width="4.33203125" customWidth="1"/>
    <col min="1029" max="1029" width="1.6640625" customWidth="1"/>
    <col min="1030" max="1030" width="2.109375" customWidth="1"/>
    <col min="1031" max="1031" width="6.5546875" customWidth="1"/>
    <col min="1032" max="1032" width="4.5546875" customWidth="1"/>
    <col min="1033" max="1033" width="4.33203125" customWidth="1"/>
    <col min="1034" max="1034" width="8.33203125" customWidth="1"/>
    <col min="1035" max="1035" width="2.6640625" customWidth="1"/>
    <col min="1036" max="1036" width="10.6640625" customWidth="1"/>
    <col min="1037" max="1037" width="2.6640625" customWidth="1"/>
    <col min="1038" max="1038" width="10.33203125" customWidth="1"/>
    <col min="1039" max="1039" width="2.33203125" customWidth="1"/>
    <col min="1040" max="1040" width="1" customWidth="1"/>
    <col min="1041" max="1041" width="12.109375" customWidth="1"/>
    <col min="1042" max="1042" width="4.5546875" customWidth="1"/>
    <col min="1043" max="1043" width="8.109375" customWidth="1"/>
    <col min="1044" max="1044" width="2.88671875" customWidth="1"/>
    <col min="1045" max="1045" width="4" customWidth="1"/>
    <col min="1046" max="1046" width="5.5546875" customWidth="1"/>
    <col min="1047" max="1047" width="1.6640625" customWidth="1"/>
    <col min="1048" max="1048" width="9.109375" customWidth="1"/>
    <col min="1049" max="1049" width="1" customWidth="1"/>
    <col min="1050" max="1050" width="9.6640625" customWidth="1"/>
    <col min="1051" max="1051" width="2.88671875" customWidth="1"/>
    <col min="1052" max="1052" width="7.6640625" customWidth="1"/>
    <col min="1053" max="1054" width="2.88671875" customWidth="1"/>
    <col min="1055" max="1055" width="8.109375" customWidth="1"/>
    <col min="1056" max="1056" width="13.88671875" customWidth="1"/>
    <col min="1057" max="1057" width="6.33203125" customWidth="1"/>
    <col min="1058" max="1058" width="1.6640625" customWidth="1"/>
    <col min="1059" max="1280" width="9.109375" customWidth="1"/>
    <col min="1281" max="1281" width="1.44140625" customWidth="1"/>
    <col min="1282" max="1282" width="3" customWidth="1"/>
    <col min="1283" max="1283" width="7.5546875" customWidth="1"/>
    <col min="1284" max="1284" width="4.33203125" customWidth="1"/>
    <col min="1285" max="1285" width="1.6640625" customWidth="1"/>
    <col min="1286" max="1286" width="2.109375" customWidth="1"/>
    <col min="1287" max="1287" width="6.5546875" customWidth="1"/>
    <col min="1288" max="1288" width="4.5546875" customWidth="1"/>
    <col min="1289" max="1289" width="4.33203125" customWidth="1"/>
    <col min="1290" max="1290" width="8.33203125" customWidth="1"/>
    <col min="1291" max="1291" width="2.6640625" customWidth="1"/>
    <col min="1292" max="1292" width="10.6640625" customWidth="1"/>
    <col min="1293" max="1293" width="2.6640625" customWidth="1"/>
    <col min="1294" max="1294" width="10.33203125" customWidth="1"/>
    <col min="1295" max="1295" width="2.33203125" customWidth="1"/>
    <col min="1296" max="1296" width="1" customWidth="1"/>
    <col min="1297" max="1297" width="12.109375" customWidth="1"/>
    <col min="1298" max="1298" width="4.5546875" customWidth="1"/>
    <col min="1299" max="1299" width="8.109375" customWidth="1"/>
    <col min="1300" max="1300" width="2.88671875" customWidth="1"/>
    <col min="1301" max="1301" width="4" customWidth="1"/>
    <col min="1302" max="1302" width="5.5546875" customWidth="1"/>
    <col min="1303" max="1303" width="1.6640625" customWidth="1"/>
    <col min="1304" max="1304" width="9.109375" customWidth="1"/>
    <col min="1305" max="1305" width="1" customWidth="1"/>
    <col min="1306" max="1306" width="9.6640625" customWidth="1"/>
    <col min="1307" max="1307" width="2.88671875" customWidth="1"/>
    <col min="1308" max="1308" width="7.6640625" customWidth="1"/>
    <col min="1309" max="1310" width="2.88671875" customWidth="1"/>
    <col min="1311" max="1311" width="8.109375" customWidth="1"/>
    <col min="1312" max="1312" width="13.88671875" customWidth="1"/>
    <col min="1313" max="1313" width="6.33203125" customWidth="1"/>
    <col min="1314" max="1314" width="1.6640625" customWidth="1"/>
    <col min="1315" max="1536" width="9.109375" customWidth="1"/>
    <col min="1537" max="1537" width="1.44140625" customWidth="1"/>
    <col min="1538" max="1538" width="3" customWidth="1"/>
    <col min="1539" max="1539" width="7.5546875" customWidth="1"/>
    <col min="1540" max="1540" width="4.33203125" customWidth="1"/>
    <col min="1541" max="1541" width="1.6640625" customWidth="1"/>
    <col min="1542" max="1542" width="2.109375" customWidth="1"/>
    <col min="1543" max="1543" width="6.5546875" customWidth="1"/>
    <col min="1544" max="1544" width="4.5546875" customWidth="1"/>
    <col min="1545" max="1545" width="4.33203125" customWidth="1"/>
    <col min="1546" max="1546" width="8.33203125" customWidth="1"/>
    <col min="1547" max="1547" width="2.6640625" customWidth="1"/>
    <col min="1548" max="1548" width="10.6640625" customWidth="1"/>
    <col min="1549" max="1549" width="2.6640625" customWidth="1"/>
    <col min="1550" max="1550" width="10.33203125" customWidth="1"/>
    <col min="1551" max="1551" width="2.33203125" customWidth="1"/>
    <col min="1552" max="1552" width="1" customWidth="1"/>
    <col min="1553" max="1553" width="12.109375" customWidth="1"/>
    <col min="1554" max="1554" width="4.5546875" customWidth="1"/>
    <col min="1555" max="1555" width="8.109375" customWidth="1"/>
    <col min="1556" max="1556" width="2.88671875" customWidth="1"/>
    <col min="1557" max="1557" width="4" customWidth="1"/>
    <col min="1558" max="1558" width="5.5546875" customWidth="1"/>
    <col min="1559" max="1559" width="1.6640625" customWidth="1"/>
    <col min="1560" max="1560" width="9.109375" customWidth="1"/>
    <col min="1561" max="1561" width="1" customWidth="1"/>
    <col min="1562" max="1562" width="9.6640625" customWidth="1"/>
    <col min="1563" max="1563" width="2.88671875" customWidth="1"/>
    <col min="1564" max="1564" width="7.6640625" customWidth="1"/>
    <col min="1565" max="1566" width="2.88671875" customWidth="1"/>
    <col min="1567" max="1567" width="8.109375" customWidth="1"/>
    <col min="1568" max="1568" width="13.88671875" customWidth="1"/>
    <col min="1569" max="1569" width="6.33203125" customWidth="1"/>
    <col min="1570" max="1570" width="1.6640625" customWidth="1"/>
    <col min="1571" max="1792" width="9.109375" customWidth="1"/>
    <col min="1793" max="1793" width="1.44140625" customWidth="1"/>
    <col min="1794" max="1794" width="3" customWidth="1"/>
    <col min="1795" max="1795" width="7.5546875" customWidth="1"/>
    <col min="1796" max="1796" width="4.33203125" customWidth="1"/>
    <col min="1797" max="1797" width="1.6640625" customWidth="1"/>
    <col min="1798" max="1798" width="2.109375" customWidth="1"/>
    <col min="1799" max="1799" width="6.5546875" customWidth="1"/>
    <col min="1800" max="1800" width="4.5546875" customWidth="1"/>
    <col min="1801" max="1801" width="4.33203125" customWidth="1"/>
    <col min="1802" max="1802" width="8.33203125" customWidth="1"/>
    <col min="1803" max="1803" width="2.6640625" customWidth="1"/>
    <col min="1804" max="1804" width="10.6640625" customWidth="1"/>
    <col min="1805" max="1805" width="2.6640625" customWidth="1"/>
    <col min="1806" max="1806" width="10.33203125" customWidth="1"/>
    <col min="1807" max="1807" width="2.33203125" customWidth="1"/>
    <col min="1808" max="1808" width="1" customWidth="1"/>
    <col min="1809" max="1809" width="12.109375" customWidth="1"/>
    <col min="1810" max="1810" width="4.5546875" customWidth="1"/>
    <col min="1811" max="1811" width="8.109375" customWidth="1"/>
    <col min="1812" max="1812" width="2.88671875" customWidth="1"/>
    <col min="1813" max="1813" width="4" customWidth="1"/>
    <col min="1814" max="1814" width="5.5546875" customWidth="1"/>
    <col min="1815" max="1815" width="1.6640625" customWidth="1"/>
    <col min="1816" max="1816" width="9.109375" customWidth="1"/>
    <col min="1817" max="1817" width="1" customWidth="1"/>
    <col min="1818" max="1818" width="9.6640625" customWidth="1"/>
    <col min="1819" max="1819" width="2.88671875" customWidth="1"/>
    <col min="1820" max="1820" width="7.6640625" customWidth="1"/>
    <col min="1821" max="1822" width="2.88671875" customWidth="1"/>
    <col min="1823" max="1823" width="8.109375" customWidth="1"/>
    <col min="1824" max="1824" width="13.88671875" customWidth="1"/>
    <col min="1825" max="1825" width="6.33203125" customWidth="1"/>
    <col min="1826" max="1826" width="1.6640625" customWidth="1"/>
    <col min="1827" max="2048" width="9.109375" customWidth="1"/>
    <col min="2049" max="2049" width="1.44140625" customWidth="1"/>
    <col min="2050" max="2050" width="3" customWidth="1"/>
    <col min="2051" max="2051" width="7.5546875" customWidth="1"/>
    <col min="2052" max="2052" width="4.33203125" customWidth="1"/>
    <col min="2053" max="2053" width="1.6640625" customWidth="1"/>
    <col min="2054" max="2054" width="2.109375" customWidth="1"/>
    <col min="2055" max="2055" width="6.5546875" customWidth="1"/>
    <col min="2056" max="2056" width="4.5546875" customWidth="1"/>
    <col min="2057" max="2057" width="4.33203125" customWidth="1"/>
    <col min="2058" max="2058" width="8.33203125" customWidth="1"/>
    <col min="2059" max="2059" width="2.6640625" customWidth="1"/>
    <col min="2060" max="2060" width="10.6640625" customWidth="1"/>
    <col min="2061" max="2061" width="2.6640625" customWidth="1"/>
    <col min="2062" max="2062" width="10.33203125" customWidth="1"/>
    <col min="2063" max="2063" width="2.33203125" customWidth="1"/>
    <col min="2064" max="2064" width="1" customWidth="1"/>
    <col min="2065" max="2065" width="12.109375" customWidth="1"/>
    <col min="2066" max="2066" width="4.5546875" customWidth="1"/>
    <col min="2067" max="2067" width="8.109375" customWidth="1"/>
    <col min="2068" max="2068" width="2.88671875" customWidth="1"/>
    <col min="2069" max="2069" width="4" customWidth="1"/>
    <col min="2070" max="2070" width="5.5546875" customWidth="1"/>
    <col min="2071" max="2071" width="1.6640625" customWidth="1"/>
    <col min="2072" max="2072" width="9.109375" customWidth="1"/>
    <col min="2073" max="2073" width="1" customWidth="1"/>
    <col min="2074" max="2074" width="9.6640625" customWidth="1"/>
    <col min="2075" max="2075" width="2.88671875" customWidth="1"/>
    <col min="2076" max="2076" width="7.6640625" customWidth="1"/>
    <col min="2077" max="2078" width="2.88671875" customWidth="1"/>
    <col min="2079" max="2079" width="8.109375" customWidth="1"/>
    <col min="2080" max="2080" width="13.88671875" customWidth="1"/>
    <col min="2081" max="2081" width="6.33203125" customWidth="1"/>
    <col min="2082" max="2082" width="1.6640625" customWidth="1"/>
    <col min="2083" max="2304" width="9.109375" customWidth="1"/>
    <col min="2305" max="2305" width="1.44140625" customWidth="1"/>
    <col min="2306" max="2306" width="3" customWidth="1"/>
    <col min="2307" max="2307" width="7.5546875" customWidth="1"/>
    <col min="2308" max="2308" width="4.33203125" customWidth="1"/>
    <col min="2309" max="2309" width="1.6640625" customWidth="1"/>
    <col min="2310" max="2310" width="2.109375" customWidth="1"/>
    <col min="2311" max="2311" width="6.5546875" customWidth="1"/>
    <col min="2312" max="2312" width="4.5546875" customWidth="1"/>
    <col min="2313" max="2313" width="4.33203125" customWidth="1"/>
    <col min="2314" max="2314" width="8.33203125" customWidth="1"/>
    <col min="2315" max="2315" width="2.6640625" customWidth="1"/>
    <col min="2316" max="2316" width="10.6640625" customWidth="1"/>
    <col min="2317" max="2317" width="2.6640625" customWidth="1"/>
    <col min="2318" max="2318" width="10.33203125" customWidth="1"/>
    <col min="2319" max="2319" width="2.33203125" customWidth="1"/>
    <col min="2320" max="2320" width="1" customWidth="1"/>
    <col min="2321" max="2321" width="12.109375" customWidth="1"/>
    <col min="2322" max="2322" width="4.5546875" customWidth="1"/>
    <col min="2323" max="2323" width="8.109375" customWidth="1"/>
    <col min="2324" max="2324" width="2.88671875" customWidth="1"/>
    <col min="2325" max="2325" width="4" customWidth="1"/>
    <col min="2326" max="2326" width="5.5546875" customWidth="1"/>
    <col min="2327" max="2327" width="1.6640625" customWidth="1"/>
    <col min="2328" max="2328" width="9.109375" customWidth="1"/>
    <col min="2329" max="2329" width="1" customWidth="1"/>
    <col min="2330" max="2330" width="9.6640625" customWidth="1"/>
    <col min="2331" max="2331" width="2.88671875" customWidth="1"/>
    <col min="2332" max="2332" width="7.6640625" customWidth="1"/>
    <col min="2333" max="2334" width="2.88671875" customWidth="1"/>
    <col min="2335" max="2335" width="8.109375" customWidth="1"/>
    <col min="2336" max="2336" width="13.88671875" customWidth="1"/>
    <col min="2337" max="2337" width="6.33203125" customWidth="1"/>
    <col min="2338" max="2338" width="1.6640625" customWidth="1"/>
    <col min="2339" max="2560" width="9.109375" customWidth="1"/>
    <col min="2561" max="2561" width="1.44140625" customWidth="1"/>
    <col min="2562" max="2562" width="3" customWidth="1"/>
    <col min="2563" max="2563" width="7.5546875" customWidth="1"/>
    <col min="2564" max="2564" width="4.33203125" customWidth="1"/>
    <col min="2565" max="2565" width="1.6640625" customWidth="1"/>
    <col min="2566" max="2566" width="2.109375" customWidth="1"/>
    <col min="2567" max="2567" width="6.5546875" customWidth="1"/>
    <col min="2568" max="2568" width="4.5546875" customWidth="1"/>
    <col min="2569" max="2569" width="4.33203125" customWidth="1"/>
    <col min="2570" max="2570" width="8.33203125" customWidth="1"/>
    <col min="2571" max="2571" width="2.6640625" customWidth="1"/>
    <col min="2572" max="2572" width="10.6640625" customWidth="1"/>
    <col min="2573" max="2573" width="2.6640625" customWidth="1"/>
    <col min="2574" max="2574" width="10.33203125" customWidth="1"/>
    <col min="2575" max="2575" width="2.33203125" customWidth="1"/>
    <col min="2576" max="2576" width="1" customWidth="1"/>
    <col min="2577" max="2577" width="12.109375" customWidth="1"/>
    <col min="2578" max="2578" width="4.5546875" customWidth="1"/>
    <col min="2579" max="2579" width="8.109375" customWidth="1"/>
    <col min="2580" max="2580" width="2.88671875" customWidth="1"/>
    <col min="2581" max="2581" width="4" customWidth="1"/>
    <col min="2582" max="2582" width="5.5546875" customWidth="1"/>
    <col min="2583" max="2583" width="1.6640625" customWidth="1"/>
    <col min="2584" max="2584" width="9.109375" customWidth="1"/>
    <col min="2585" max="2585" width="1" customWidth="1"/>
    <col min="2586" max="2586" width="9.6640625" customWidth="1"/>
    <col min="2587" max="2587" width="2.88671875" customWidth="1"/>
    <col min="2588" max="2588" width="7.6640625" customWidth="1"/>
    <col min="2589" max="2590" width="2.88671875" customWidth="1"/>
    <col min="2591" max="2591" width="8.109375" customWidth="1"/>
    <col min="2592" max="2592" width="13.88671875" customWidth="1"/>
    <col min="2593" max="2593" width="6.33203125" customWidth="1"/>
    <col min="2594" max="2594" width="1.6640625" customWidth="1"/>
    <col min="2595" max="2816" width="9.109375" customWidth="1"/>
    <col min="2817" max="2817" width="1.44140625" customWidth="1"/>
    <col min="2818" max="2818" width="3" customWidth="1"/>
    <col min="2819" max="2819" width="7.5546875" customWidth="1"/>
    <col min="2820" max="2820" width="4.33203125" customWidth="1"/>
    <col min="2821" max="2821" width="1.6640625" customWidth="1"/>
    <col min="2822" max="2822" width="2.109375" customWidth="1"/>
    <col min="2823" max="2823" width="6.5546875" customWidth="1"/>
    <col min="2824" max="2824" width="4.5546875" customWidth="1"/>
    <col min="2825" max="2825" width="4.33203125" customWidth="1"/>
    <col min="2826" max="2826" width="8.33203125" customWidth="1"/>
    <col min="2827" max="2827" width="2.6640625" customWidth="1"/>
    <col min="2828" max="2828" width="10.6640625" customWidth="1"/>
    <col min="2829" max="2829" width="2.6640625" customWidth="1"/>
    <col min="2830" max="2830" width="10.33203125" customWidth="1"/>
    <col min="2831" max="2831" width="2.33203125" customWidth="1"/>
    <col min="2832" max="2832" width="1" customWidth="1"/>
    <col min="2833" max="2833" width="12.109375" customWidth="1"/>
    <col min="2834" max="2834" width="4.5546875" customWidth="1"/>
    <col min="2835" max="2835" width="8.109375" customWidth="1"/>
    <col min="2836" max="2836" width="2.88671875" customWidth="1"/>
    <col min="2837" max="2837" width="4" customWidth="1"/>
    <col min="2838" max="2838" width="5.5546875" customWidth="1"/>
    <col min="2839" max="2839" width="1.6640625" customWidth="1"/>
    <col min="2840" max="2840" width="9.109375" customWidth="1"/>
    <col min="2841" max="2841" width="1" customWidth="1"/>
    <col min="2842" max="2842" width="9.6640625" customWidth="1"/>
    <col min="2843" max="2843" width="2.88671875" customWidth="1"/>
    <col min="2844" max="2844" width="7.6640625" customWidth="1"/>
    <col min="2845" max="2846" width="2.88671875" customWidth="1"/>
    <col min="2847" max="2847" width="8.109375" customWidth="1"/>
    <col min="2848" max="2848" width="13.88671875" customWidth="1"/>
    <col min="2849" max="2849" width="6.33203125" customWidth="1"/>
    <col min="2850" max="2850" width="1.6640625" customWidth="1"/>
    <col min="2851" max="3072" width="9.109375" customWidth="1"/>
    <col min="3073" max="3073" width="1.44140625" customWidth="1"/>
    <col min="3074" max="3074" width="3" customWidth="1"/>
    <col min="3075" max="3075" width="7.5546875" customWidth="1"/>
    <col min="3076" max="3076" width="4.33203125" customWidth="1"/>
    <col min="3077" max="3077" width="1.6640625" customWidth="1"/>
    <col min="3078" max="3078" width="2.109375" customWidth="1"/>
    <col min="3079" max="3079" width="6.5546875" customWidth="1"/>
    <col min="3080" max="3080" width="4.5546875" customWidth="1"/>
    <col min="3081" max="3081" width="4.33203125" customWidth="1"/>
    <col min="3082" max="3082" width="8.33203125" customWidth="1"/>
    <col min="3083" max="3083" width="2.6640625" customWidth="1"/>
    <col min="3084" max="3084" width="10.6640625" customWidth="1"/>
    <col min="3085" max="3085" width="2.6640625" customWidth="1"/>
    <col min="3086" max="3086" width="10.33203125" customWidth="1"/>
    <col min="3087" max="3087" width="2.33203125" customWidth="1"/>
    <col min="3088" max="3088" width="1" customWidth="1"/>
    <col min="3089" max="3089" width="12.109375" customWidth="1"/>
    <col min="3090" max="3090" width="4.5546875" customWidth="1"/>
    <col min="3091" max="3091" width="8.109375" customWidth="1"/>
    <col min="3092" max="3092" width="2.88671875" customWidth="1"/>
    <col min="3093" max="3093" width="4" customWidth="1"/>
    <col min="3094" max="3094" width="5.5546875" customWidth="1"/>
    <col min="3095" max="3095" width="1.6640625" customWidth="1"/>
    <col min="3096" max="3096" width="9.109375" customWidth="1"/>
    <col min="3097" max="3097" width="1" customWidth="1"/>
    <col min="3098" max="3098" width="9.6640625" customWidth="1"/>
    <col min="3099" max="3099" width="2.88671875" customWidth="1"/>
    <col min="3100" max="3100" width="7.6640625" customWidth="1"/>
    <col min="3101" max="3102" width="2.88671875" customWidth="1"/>
    <col min="3103" max="3103" width="8.109375" customWidth="1"/>
    <col min="3104" max="3104" width="13.88671875" customWidth="1"/>
    <col min="3105" max="3105" width="6.33203125" customWidth="1"/>
    <col min="3106" max="3106" width="1.6640625" customWidth="1"/>
    <col min="3107" max="3328" width="9.109375" customWidth="1"/>
    <col min="3329" max="3329" width="1.44140625" customWidth="1"/>
    <col min="3330" max="3330" width="3" customWidth="1"/>
    <col min="3331" max="3331" width="7.5546875" customWidth="1"/>
    <col min="3332" max="3332" width="4.33203125" customWidth="1"/>
    <col min="3333" max="3333" width="1.6640625" customWidth="1"/>
    <col min="3334" max="3334" width="2.109375" customWidth="1"/>
    <col min="3335" max="3335" width="6.5546875" customWidth="1"/>
    <col min="3336" max="3336" width="4.5546875" customWidth="1"/>
    <col min="3337" max="3337" width="4.33203125" customWidth="1"/>
    <col min="3338" max="3338" width="8.33203125" customWidth="1"/>
    <col min="3339" max="3339" width="2.6640625" customWidth="1"/>
    <col min="3340" max="3340" width="10.6640625" customWidth="1"/>
    <col min="3341" max="3341" width="2.6640625" customWidth="1"/>
    <col min="3342" max="3342" width="10.33203125" customWidth="1"/>
    <col min="3343" max="3343" width="2.33203125" customWidth="1"/>
    <col min="3344" max="3344" width="1" customWidth="1"/>
    <col min="3345" max="3345" width="12.109375" customWidth="1"/>
    <col min="3346" max="3346" width="4.5546875" customWidth="1"/>
    <col min="3347" max="3347" width="8.109375" customWidth="1"/>
    <col min="3348" max="3348" width="2.88671875" customWidth="1"/>
    <col min="3349" max="3349" width="4" customWidth="1"/>
    <col min="3350" max="3350" width="5.5546875" customWidth="1"/>
    <col min="3351" max="3351" width="1.6640625" customWidth="1"/>
    <col min="3352" max="3352" width="9.109375" customWidth="1"/>
    <col min="3353" max="3353" width="1" customWidth="1"/>
    <col min="3354" max="3354" width="9.6640625" customWidth="1"/>
    <col min="3355" max="3355" width="2.88671875" customWidth="1"/>
    <col min="3356" max="3356" width="7.6640625" customWidth="1"/>
    <col min="3357" max="3358" width="2.88671875" customWidth="1"/>
    <col min="3359" max="3359" width="8.109375" customWidth="1"/>
    <col min="3360" max="3360" width="13.88671875" customWidth="1"/>
    <col min="3361" max="3361" width="6.33203125" customWidth="1"/>
    <col min="3362" max="3362" width="1.6640625" customWidth="1"/>
    <col min="3363" max="3584" width="9.109375" customWidth="1"/>
    <col min="3585" max="3585" width="1.44140625" customWidth="1"/>
    <col min="3586" max="3586" width="3" customWidth="1"/>
    <col min="3587" max="3587" width="7.5546875" customWidth="1"/>
    <col min="3588" max="3588" width="4.33203125" customWidth="1"/>
    <col min="3589" max="3589" width="1.6640625" customWidth="1"/>
    <col min="3590" max="3590" width="2.109375" customWidth="1"/>
    <col min="3591" max="3591" width="6.5546875" customWidth="1"/>
    <col min="3592" max="3592" width="4.5546875" customWidth="1"/>
    <col min="3593" max="3593" width="4.33203125" customWidth="1"/>
    <col min="3594" max="3594" width="8.33203125" customWidth="1"/>
    <col min="3595" max="3595" width="2.6640625" customWidth="1"/>
    <col min="3596" max="3596" width="10.6640625" customWidth="1"/>
    <col min="3597" max="3597" width="2.6640625" customWidth="1"/>
    <col min="3598" max="3598" width="10.33203125" customWidth="1"/>
    <col min="3599" max="3599" width="2.33203125" customWidth="1"/>
    <col min="3600" max="3600" width="1" customWidth="1"/>
    <col min="3601" max="3601" width="12.109375" customWidth="1"/>
    <col min="3602" max="3602" width="4.5546875" customWidth="1"/>
    <col min="3603" max="3603" width="8.109375" customWidth="1"/>
    <col min="3604" max="3604" width="2.88671875" customWidth="1"/>
    <col min="3605" max="3605" width="4" customWidth="1"/>
    <col min="3606" max="3606" width="5.5546875" customWidth="1"/>
    <col min="3607" max="3607" width="1.6640625" customWidth="1"/>
    <col min="3608" max="3608" width="9.109375" customWidth="1"/>
    <col min="3609" max="3609" width="1" customWidth="1"/>
    <col min="3610" max="3610" width="9.6640625" customWidth="1"/>
    <col min="3611" max="3611" width="2.88671875" customWidth="1"/>
    <col min="3612" max="3612" width="7.6640625" customWidth="1"/>
    <col min="3613" max="3614" width="2.88671875" customWidth="1"/>
    <col min="3615" max="3615" width="8.109375" customWidth="1"/>
    <col min="3616" max="3616" width="13.88671875" customWidth="1"/>
    <col min="3617" max="3617" width="6.33203125" customWidth="1"/>
    <col min="3618" max="3618" width="1.6640625" customWidth="1"/>
    <col min="3619" max="3840" width="9.109375" customWidth="1"/>
    <col min="3841" max="3841" width="1.44140625" customWidth="1"/>
    <col min="3842" max="3842" width="3" customWidth="1"/>
    <col min="3843" max="3843" width="7.5546875" customWidth="1"/>
    <col min="3844" max="3844" width="4.33203125" customWidth="1"/>
    <col min="3845" max="3845" width="1.6640625" customWidth="1"/>
    <col min="3846" max="3846" width="2.109375" customWidth="1"/>
    <col min="3847" max="3847" width="6.5546875" customWidth="1"/>
    <col min="3848" max="3848" width="4.5546875" customWidth="1"/>
    <col min="3849" max="3849" width="4.33203125" customWidth="1"/>
    <col min="3850" max="3850" width="8.33203125" customWidth="1"/>
    <col min="3851" max="3851" width="2.6640625" customWidth="1"/>
    <col min="3852" max="3852" width="10.6640625" customWidth="1"/>
    <col min="3853" max="3853" width="2.6640625" customWidth="1"/>
    <col min="3854" max="3854" width="10.33203125" customWidth="1"/>
    <col min="3855" max="3855" width="2.33203125" customWidth="1"/>
    <col min="3856" max="3856" width="1" customWidth="1"/>
    <col min="3857" max="3857" width="12.109375" customWidth="1"/>
    <col min="3858" max="3858" width="4.5546875" customWidth="1"/>
    <col min="3859" max="3859" width="8.109375" customWidth="1"/>
    <col min="3860" max="3860" width="2.88671875" customWidth="1"/>
    <col min="3861" max="3861" width="4" customWidth="1"/>
    <col min="3862" max="3862" width="5.5546875" customWidth="1"/>
    <col min="3863" max="3863" width="1.6640625" customWidth="1"/>
    <col min="3864" max="3864" width="9.109375" customWidth="1"/>
    <col min="3865" max="3865" width="1" customWidth="1"/>
    <col min="3866" max="3866" width="9.6640625" customWidth="1"/>
    <col min="3867" max="3867" width="2.88671875" customWidth="1"/>
    <col min="3868" max="3868" width="7.6640625" customWidth="1"/>
    <col min="3869" max="3870" width="2.88671875" customWidth="1"/>
    <col min="3871" max="3871" width="8.109375" customWidth="1"/>
    <col min="3872" max="3872" width="13.88671875" customWidth="1"/>
    <col min="3873" max="3873" width="6.33203125" customWidth="1"/>
    <col min="3874" max="3874" width="1.6640625" customWidth="1"/>
    <col min="3875" max="4096" width="9.109375" customWidth="1"/>
    <col min="4097" max="4097" width="1.44140625" customWidth="1"/>
    <col min="4098" max="4098" width="3" customWidth="1"/>
    <col min="4099" max="4099" width="7.5546875" customWidth="1"/>
    <col min="4100" max="4100" width="4.33203125" customWidth="1"/>
    <col min="4101" max="4101" width="1.6640625" customWidth="1"/>
    <col min="4102" max="4102" width="2.109375" customWidth="1"/>
    <col min="4103" max="4103" width="6.5546875" customWidth="1"/>
    <col min="4104" max="4104" width="4.5546875" customWidth="1"/>
    <col min="4105" max="4105" width="4.33203125" customWidth="1"/>
    <col min="4106" max="4106" width="8.33203125" customWidth="1"/>
    <col min="4107" max="4107" width="2.6640625" customWidth="1"/>
    <col min="4108" max="4108" width="10.6640625" customWidth="1"/>
    <col min="4109" max="4109" width="2.6640625" customWidth="1"/>
    <col min="4110" max="4110" width="10.33203125" customWidth="1"/>
    <col min="4111" max="4111" width="2.33203125" customWidth="1"/>
    <col min="4112" max="4112" width="1" customWidth="1"/>
    <col min="4113" max="4113" width="12.109375" customWidth="1"/>
    <col min="4114" max="4114" width="4.5546875" customWidth="1"/>
    <col min="4115" max="4115" width="8.109375" customWidth="1"/>
    <col min="4116" max="4116" width="2.88671875" customWidth="1"/>
    <col min="4117" max="4117" width="4" customWidth="1"/>
    <col min="4118" max="4118" width="5.5546875" customWidth="1"/>
    <col min="4119" max="4119" width="1.6640625" customWidth="1"/>
    <col min="4120" max="4120" width="9.109375" customWidth="1"/>
    <col min="4121" max="4121" width="1" customWidth="1"/>
    <col min="4122" max="4122" width="9.6640625" customWidth="1"/>
    <col min="4123" max="4123" width="2.88671875" customWidth="1"/>
    <col min="4124" max="4124" width="7.6640625" customWidth="1"/>
    <col min="4125" max="4126" width="2.88671875" customWidth="1"/>
    <col min="4127" max="4127" width="8.109375" customWidth="1"/>
    <col min="4128" max="4128" width="13.88671875" customWidth="1"/>
    <col min="4129" max="4129" width="6.33203125" customWidth="1"/>
    <col min="4130" max="4130" width="1.6640625" customWidth="1"/>
    <col min="4131" max="4352" width="9.109375" customWidth="1"/>
    <col min="4353" max="4353" width="1.44140625" customWidth="1"/>
    <col min="4354" max="4354" width="3" customWidth="1"/>
    <col min="4355" max="4355" width="7.5546875" customWidth="1"/>
    <col min="4356" max="4356" width="4.33203125" customWidth="1"/>
    <col min="4357" max="4357" width="1.6640625" customWidth="1"/>
    <col min="4358" max="4358" width="2.109375" customWidth="1"/>
    <col min="4359" max="4359" width="6.5546875" customWidth="1"/>
    <col min="4360" max="4360" width="4.5546875" customWidth="1"/>
    <col min="4361" max="4361" width="4.33203125" customWidth="1"/>
    <col min="4362" max="4362" width="8.33203125" customWidth="1"/>
    <col min="4363" max="4363" width="2.6640625" customWidth="1"/>
    <col min="4364" max="4364" width="10.6640625" customWidth="1"/>
    <col min="4365" max="4365" width="2.6640625" customWidth="1"/>
    <col min="4366" max="4366" width="10.33203125" customWidth="1"/>
    <col min="4367" max="4367" width="2.33203125" customWidth="1"/>
    <col min="4368" max="4368" width="1" customWidth="1"/>
    <col min="4369" max="4369" width="12.109375" customWidth="1"/>
    <col min="4370" max="4370" width="4.5546875" customWidth="1"/>
    <col min="4371" max="4371" width="8.109375" customWidth="1"/>
    <col min="4372" max="4372" width="2.88671875" customWidth="1"/>
    <col min="4373" max="4373" width="4" customWidth="1"/>
    <col min="4374" max="4374" width="5.5546875" customWidth="1"/>
    <col min="4375" max="4375" width="1.6640625" customWidth="1"/>
    <col min="4376" max="4376" width="9.109375" customWidth="1"/>
    <col min="4377" max="4377" width="1" customWidth="1"/>
    <col min="4378" max="4378" width="9.6640625" customWidth="1"/>
    <col min="4379" max="4379" width="2.88671875" customWidth="1"/>
    <col min="4380" max="4380" width="7.6640625" customWidth="1"/>
    <col min="4381" max="4382" width="2.88671875" customWidth="1"/>
    <col min="4383" max="4383" width="8.109375" customWidth="1"/>
    <col min="4384" max="4384" width="13.88671875" customWidth="1"/>
    <col min="4385" max="4385" width="6.33203125" customWidth="1"/>
    <col min="4386" max="4386" width="1.6640625" customWidth="1"/>
    <col min="4387" max="4608" width="9.109375" customWidth="1"/>
    <col min="4609" max="4609" width="1.44140625" customWidth="1"/>
    <col min="4610" max="4610" width="3" customWidth="1"/>
    <col min="4611" max="4611" width="7.5546875" customWidth="1"/>
    <col min="4612" max="4612" width="4.33203125" customWidth="1"/>
    <col min="4613" max="4613" width="1.6640625" customWidth="1"/>
    <col min="4614" max="4614" width="2.109375" customWidth="1"/>
    <col min="4615" max="4615" width="6.5546875" customWidth="1"/>
    <col min="4616" max="4616" width="4.5546875" customWidth="1"/>
    <col min="4617" max="4617" width="4.33203125" customWidth="1"/>
    <col min="4618" max="4618" width="8.33203125" customWidth="1"/>
    <col min="4619" max="4619" width="2.6640625" customWidth="1"/>
    <col min="4620" max="4620" width="10.6640625" customWidth="1"/>
    <col min="4621" max="4621" width="2.6640625" customWidth="1"/>
    <col min="4622" max="4622" width="10.33203125" customWidth="1"/>
    <col min="4623" max="4623" width="2.33203125" customWidth="1"/>
    <col min="4624" max="4624" width="1" customWidth="1"/>
    <col min="4625" max="4625" width="12.109375" customWidth="1"/>
    <col min="4626" max="4626" width="4.5546875" customWidth="1"/>
    <col min="4627" max="4627" width="8.109375" customWidth="1"/>
    <col min="4628" max="4628" width="2.88671875" customWidth="1"/>
    <col min="4629" max="4629" width="4" customWidth="1"/>
    <col min="4630" max="4630" width="5.5546875" customWidth="1"/>
    <col min="4631" max="4631" width="1.6640625" customWidth="1"/>
    <col min="4632" max="4632" width="9.109375" customWidth="1"/>
    <col min="4633" max="4633" width="1" customWidth="1"/>
    <col min="4634" max="4634" width="9.6640625" customWidth="1"/>
    <col min="4635" max="4635" width="2.88671875" customWidth="1"/>
    <col min="4636" max="4636" width="7.6640625" customWidth="1"/>
    <col min="4637" max="4638" width="2.88671875" customWidth="1"/>
    <col min="4639" max="4639" width="8.109375" customWidth="1"/>
    <col min="4640" max="4640" width="13.88671875" customWidth="1"/>
    <col min="4641" max="4641" width="6.33203125" customWidth="1"/>
    <col min="4642" max="4642" width="1.6640625" customWidth="1"/>
    <col min="4643" max="4864" width="9.109375" customWidth="1"/>
    <col min="4865" max="4865" width="1.44140625" customWidth="1"/>
    <col min="4866" max="4866" width="3" customWidth="1"/>
    <col min="4867" max="4867" width="7.5546875" customWidth="1"/>
    <col min="4868" max="4868" width="4.33203125" customWidth="1"/>
    <col min="4869" max="4869" width="1.6640625" customWidth="1"/>
    <col min="4870" max="4870" width="2.109375" customWidth="1"/>
    <col min="4871" max="4871" width="6.5546875" customWidth="1"/>
    <col min="4872" max="4872" width="4.5546875" customWidth="1"/>
    <col min="4873" max="4873" width="4.33203125" customWidth="1"/>
    <col min="4874" max="4874" width="8.33203125" customWidth="1"/>
    <col min="4875" max="4875" width="2.6640625" customWidth="1"/>
    <col min="4876" max="4876" width="10.6640625" customWidth="1"/>
    <col min="4877" max="4877" width="2.6640625" customWidth="1"/>
    <col min="4878" max="4878" width="10.33203125" customWidth="1"/>
    <col min="4879" max="4879" width="2.33203125" customWidth="1"/>
    <col min="4880" max="4880" width="1" customWidth="1"/>
    <col min="4881" max="4881" width="12.109375" customWidth="1"/>
    <col min="4882" max="4882" width="4.5546875" customWidth="1"/>
    <col min="4883" max="4883" width="8.109375" customWidth="1"/>
    <col min="4884" max="4884" width="2.88671875" customWidth="1"/>
    <col min="4885" max="4885" width="4" customWidth="1"/>
    <col min="4886" max="4886" width="5.5546875" customWidth="1"/>
    <col min="4887" max="4887" width="1.6640625" customWidth="1"/>
    <col min="4888" max="4888" width="9.109375" customWidth="1"/>
    <col min="4889" max="4889" width="1" customWidth="1"/>
    <col min="4890" max="4890" width="9.6640625" customWidth="1"/>
    <col min="4891" max="4891" width="2.88671875" customWidth="1"/>
    <col min="4892" max="4892" width="7.6640625" customWidth="1"/>
    <col min="4893" max="4894" width="2.88671875" customWidth="1"/>
    <col min="4895" max="4895" width="8.109375" customWidth="1"/>
    <col min="4896" max="4896" width="13.88671875" customWidth="1"/>
    <col min="4897" max="4897" width="6.33203125" customWidth="1"/>
    <col min="4898" max="4898" width="1.6640625" customWidth="1"/>
    <col min="4899" max="5120" width="9.109375" customWidth="1"/>
    <col min="5121" max="5121" width="1.44140625" customWidth="1"/>
    <col min="5122" max="5122" width="3" customWidth="1"/>
    <col min="5123" max="5123" width="7.5546875" customWidth="1"/>
    <col min="5124" max="5124" width="4.33203125" customWidth="1"/>
    <col min="5125" max="5125" width="1.6640625" customWidth="1"/>
    <col min="5126" max="5126" width="2.109375" customWidth="1"/>
    <col min="5127" max="5127" width="6.5546875" customWidth="1"/>
    <col min="5128" max="5128" width="4.5546875" customWidth="1"/>
    <col min="5129" max="5129" width="4.33203125" customWidth="1"/>
    <col min="5130" max="5130" width="8.33203125" customWidth="1"/>
    <col min="5131" max="5131" width="2.6640625" customWidth="1"/>
    <col min="5132" max="5132" width="10.6640625" customWidth="1"/>
    <col min="5133" max="5133" width="2.6640625" customWidth="1"/>
    <col min="5134" max="5134" width="10.33203125" customWidth="1"/>
    <col min="5135" max="5135" width="2.33203125" customWidth="1"/>
    <col min="5136" max="5136" width="1" customWidth="1"/>
    <col min="5137" max="5137" width="12.109375" customWidth="1"/>
    <col min="5138" max="5138" width="4.5546875" customWidth="1"/>
    <col min="5139" max="5139" width="8.109375" customWidth="1"/>
    <col min="5140" max="5140" width="2.88671875" customWidth="1"/>
    <col min="5141" max="5141" width="4" customWidth="1"/>
    <col min="5142" max="5142" width="5.5546875" customWidth="1"/>
    <col min="5143" max="5143" width="1.6640625" customWidth="1"/>
    <col min="5144" max="5144" width="9.109375" customWidth="1"/>
    <col min="5145" max="5145" width="1" customWidth="1"/>
    <col min="5146" max="5146" width="9.6640625" customWidth="1"/>
    <col min="5147" max="5147" width="2.88671875" customWidth="1"/>
    <col min="5148" max="5148" width="7.6640625" customWidth="1"/>
    <col min="5149" max="5150" width="2.88671875" customWidth="1"/>
    <col min="5151" max="5151" width="8.109375" customWidth="1"/>
    <col min="5152" max="5152" width="13.88671875" customWidth="1"/>
    <col min="5153" max="5153" width="6.33203125" customWidth="1"/>
    <col min="5154" max="5154" width="1.6640625" customWidth="1"/>
    <col min="5155" max="5376" width="9.109375" customWidth="1"/>
    <col min="5377" max="5377" width="1.44140625" customWidth="1"/>
    <col min="5378" max="5378" width="3" customWidth="1"/>
    <col min="5379" max="5379" width="7.5546875" customWidth="1"/>
    <col min="5380" max="5380" width="4.33203125" customWidth="1"/>
    <col min="5381" max="5381" width="1.6640625" customWidth="1"/>
    <col min="5382" max="5382" width="2.109375" customWidth="1"/>
    <col min="5383" max="5383" width="6.5546875" customWidth="1"/>
    <col min="5384" max="5384" width="4.5546875" customWidth="1"/>
    <col min="5385" max="5385" width="4.33203125" customWidth="1"/>
    <col min="5386" max="5386" width="8.33203125" customWidth="1"/>
    <col min="5387" max="5387" width="2.6640625" customWidth="1"/>
    <col min="5388" max="5388" width="10.6640625" customWidth="1"/>
    <col min="5389" max="5389" width="2.6640625" customWidth="1"/>
    <col min="5390" max="5390" width="10.33203125" customWidth="1"/>
    <col min="5391" max="5391" width="2.33203125" customWidth="1"/>
    <col min="5392" max="5392" width="1" customWidth="1"/>
    <col min="5393" max="5393" width="12.109375" customWidth="1"/>
    <col min="5394" max="5394" width="4.5546875" customWidth="1"/>
    <col min="5395" max="5395" width="8.109375" customWidth="1"/>
    <col min="5396" max="5396" width="2.88671875" customWidth="1"/>
    <col min="5397" max="5397" width="4" customWidth="1"/>
    <col min="5398" max="5398" width="5.5546875" customWidth="1"/>
    <col min="5399" max="5399" width="1.6640625" customWidth="1"/>
    <col min="5400" max="5400" width="9.109375" customWidth="1"/>
    <col min="5401" max="5401" width="1" customWidth="1"/>
    <col min="5402" max="5402" width="9.6640625" customWidth="1"/>
    <col min="5403" max="5403" width="2.88671875" customWidth="1"/>
    <col min="5404" max="5404" width="7.6640625" customWidth="1"/>
    <col min="5405" max="5406" width="2.88671875" customWidth="1"/>
    <col min="5407" max="5407" width="8.109375" customWidth="1"/>
    <col min="5408" max="5408" width="13.88671875" customWidth="1"/>
    <col min="5409" max="5409" width="6.33203125" customWidth="1"/>
    <col min="5410" max="5410" width="1.6640625" customWidth="1"/>
    <col min="5411" max="5632" width="9.109375" customWidth="1"/>
    <col min="5633" max="5633" width="1.44140625" customWidth="1"/>
    <col min="5634" max="5634" width="3" customWidth="1"/>
    <col min="5635" max="5635" width="7.5546875" customWidth="1"/>
    <col min="5636" max="5636" width="4.33203125" customWidth="1"/>
    <col min="5637" max="5637" width="1.6640625" customWidth="1"/>
    <col min="5638" max="5638" width="2.109375" customWidth="1"/>
    <col min="5639" max="5639" width="6.5546875" customWidth="1"/>
    <col min="5640" max="5640" width="4.5546875" customWidth="1"/>
    <col min="5641" max="5641" width="4.33203125" customWidth="1"/>
    <col min="5642" max="5642" width="8.33203125" customWidth="1"/>
    <col min="5643" max="5643" width="2.6640625" customWidth="1"/>
    <col min="5644" max="5644" width="10.6640625" customWidth="1"/>
    <col min="5645" max="5645" width="2.6640625" customWidth="1"/>
    <col min="5646" max="5646" width="10.33203125" customWidth="1"/>
    <col min="5647" max="5647" width="2.33203125" customWidth="1"/>
    <col min="5648" max="5648" width="1" customWidth="1"/>
    <col min="5649" max="5649" width="12.109375" customWidth="1"/>
    <col min="5650" max="5650" width="4.5546875" customWidth="1"/>
    <col min="5651" max="5651" width="8.109375" customWidth="1"/>
    <col min="5652" max="5652" width="2.88671875" customWidth="1"/>
    <col min="5653" max="5653" width="4" customWidth="1"/>
    <col min="5654" max="5654" width="5.5546875" customWidth="1"/>
    <col min="5655" max="5655" width="1.6640625" customWidth="1"/>
    <col min="5656" max="5656" width="9.109375" customWidth="1"/>
    <col min="5657" max="5657" width="1" customWidth="1"/>
    <col min="5658" max="5658" width="9.6640625" customWidth="1"/>
    <col min="5659" max="5659" width="2.88671875" customWidth="1"/>
    <col min="5660" max="5660" width="7.6640625" customWidth="1"/>
    <col min="5661" max="5662" width="2.88671875" customWidth="1"/>
    <col min="5663" max="5663" width="8.109375" customWidth="1"/>
    <col min="5664" max="5664" width="13.88671875" customWidth="1"/>
    <col min="5665" max="5665" width="6.33203125" customWidth="1"/>
    <col min="5666" max="5666" width="1.6640625" customWidth="1"/>
    <col min="5667" max="5888" width="9.109375" customWidth="1"/>
    <col min="5889" max="5889" width="1.44140625" customWidth="1"/>
    <col min="5890" max="5890" width="3" customWidth="1"/>
    <col min="5891" max="5891" width="7.5546875" customWidth="1"/>
    <col min="5892" max="5892" width="4.33203125" customWidth="1"/>
    <col min="5893" max="5893" width="1.6640625" customWidth="1"/>
    <col min="5894" max="5894" width="2.109375" customWidth="1"/>
    <col min="5895" max="5895" width="6.5546875" customWidth="1"/>
    <col min="5896" max="5896" width="4.5546875" customWidth="1"/>
    <col min="5897" max="5897" width="4.33203125" customWidth="1"/>
    <col min="5898" max="5898" width="8.33203125" customWidth="1"/>
    <col min="5899" max="5899" width="2.6640625" customWidth="1"/>
    <col min="5900" max="5900" width="10.6640625" customWidth="1"/>
    <col min="5901" max="5901" width="2.6640625" customWidth="1"/>
    <col min="5902" max="5902" width="10.33203125" customWidth="1"/>
    <col min="5903" max="5903" width="2.33203125" customWidth="1"/>
    <col min="5904" max="5904" width="1" customWidth="1"/>
    <col min="5905" max="5905" width="12.109375" customWidth="1"/>
    <col min="5906" max="5906" width="4.5546875" customWidth="1"/>
    <col min="5907" max="5907" width="8.109375" customWidth="1"/>
    <col min="5908" max="5908" width="2.88671875" customWidth="1"/>
    <col min="5909" max="5909" width="4" customWidth="1"/>
    <col min="5910" max="5910" width="5.5546875" customWidth="1"/>
    <col min="5911" max="5911" width="1.6640625" customWidth="1"/>
    <col min="5912" max="5912" width="9.109375" customWidth="1"/>
    <col min="5913" max="5913" width="1" customWidth="1"/>
    <col min="5914" max="5914" width="9.6640625" customWidth="1"/>
    <col min="5915" max="5915" width="2.88671875" customWidth="1"/>
    <col min="5916" max="5916" width="7.6640625" customWidth="1"/>
    <col min="5917" max="5918" width="2.88671875" customWidth="1"/>
    <col min="5919" max="5919" width="8.109375" customWidth="1"/>
    <col min="5920" max="5920" width="13.88671875" customWidth="1"/>
    <col min="5921" max="5921" width="6.33203125" customWidth="1"/>
    <col min="5922" max="5922" width="1.6640625" customWidth="1"/>
    <col min="5923" max="6144" width="9.109375" customWidth="1"/>
    <col min="6145" max="6145" width="1.44140625" customWidth="1"/>
    <col min="6146" max="6146" width="3" customWidth="1"/>
    <col min="6147" max="6147" width="7.5546875" customWidth="1"/>
    <col min="6148" max="6148" width="4.33203125" customWidth="1"/>
    <col min="6149" max="6149" width="1.6640625" customWidth="1"/>
    <col min="6150" max="6150" width="2.109375" customWidth="1"/>
    <col min="6151" max="6151" width="6.5546875" customWidth="1"/>
    <col min="6152" max="6152" width="4.5546875" customWidth="1"/>
    <col min="6153" max="6153" width="4.33203125" customWidth="1"/>
    <col min="6154" max="6154" width="8.33203125" customWidth="1"/>
    <col min="6155" max="6155" width="2.6640625" customWidth="1"/>
    <col min="6156" max="6156" width="10.6640625" customWidth="1"/>
    <col min="6157" max="6157" width="2.6640625" customWidth="1"/>
    <col min="6158" max="6158" width="10.33203125" customWidth="1"/>
    <col min="6159" max="6159" width="2.33203125" customWidth="1"/>
    <col min="6160" max="6160" width="1" customWidth="1"/>
    <col min="6161" max="6161" width="12.109375" customWidth="1"/>
    <col min="6162" max="6162" width="4.5546875" customWidth="1"/>
    <col min="6163" max="6163" width="8.109375" customWidth="1"/>
    <col min="6164" max="6164" width="2.88671875" customWidth="1"/>
    <col min="6165" max="6165" width="4" customWidth="1"/>
    <col min="6166" max="6166" width="5.5546875" customWidth="1"/>
    <col min="6167" max="6167" width="1.6640625" customWidth="1"/>
    <col min="6168" max="6168" width="9.109375" customWidth="1"/>
    <col min="6169" max="6169" width="1" customWidth="1"/>
    <col min="6170" max="6170" width="9.6640625" customWidth="1"/>
    <col min="6171" max="6171" width="2.88671875" customWidth="1"/>
    <col min="6172" max="6172" width="7.6640625" customWidth="1"/>
    <col min="6173" max="6174" width="2.88671875" customWidth="1"/>
    <col min="6175" max="6175" width="8.109375" customWidth="1"/>
    <col min="6176" max="6176" width="13.88671875" customWidth="1"/>
    <col min="6177" max="6177" width="6.33203125" customWidth="1"/>
    <col min="6178" max="6178" width="1.6640625" customWidth="1"/>
    <col min="6179" max="6400" width="9.109375" customWidth="1"/>
    <col min="6401" max="6401" width="1.44140625" customWidth="1"/>
    <col min="6402" max="6402" width="3" customWidth="1"/>
    <col min="6403" max="6403" width="7.5546875" customWidth="1"/>
    <col min="6404" max="6404" width="4.33203125" customWidth="1"/>
    <col min="6405" max="6405" width="1.6640625" customWidth="1"/>
    <col min="6406" max="6406" width="2.109375" customWidth="1"/>
    <col min="6407" max="6407" width="6.5546875" customWidth="1"/>
    <col min="6408" max="6408" width="4.5546875" customWidth="1"/>
    <col min="6409" max="6409" width="4.33203125" customWidth="1"/>
    <col min="6410" max="6410" width="8.33203125" customWidth="1"/>
    <col min="6411" max="6411" width="2.6640625" customWidth="1"/>
    <col min="6412" max="6412" width="10.6640625" customWidth="1"/>
    <col min="6413" max="6413" width="2.6640625" customWidth="1"/>
    <col min="6414" max="6414" width="10.33203125" customWidth="1"/>
    <col min="6415" max="6415" width="2.33203125" customWidth="1"/>
    <col min="6416" max="6416" width="1" customWidth="1"/>
    <col min="6417" max="6417" width="12.109375" customWidth="1"/>
    <col min="6418" max="6418" width="4.5546875" customWidth="1"/>
    <col min="6419" max="6419" width="8.109375" customWidth="1"/>
    <col min="6420" max="6420" width="2.88671875" customWidth="1"/>
    <col min="6421" max="6421" width="4" customWidth="1"/>
    <col min="6422" max="6422" width="5.5546875" customWidth="1"/>
    <col min="6423" max="6423" width="1.6640625" customWidth="1"/>
    <col min="6424" max="6424" width="9.109375" customWidth="1"/>
    <col min="6425" max="6425" width="1" customWidth="1"/>
    <col min="6426" max="6426" width="9.6640625" customWidth="1"/>
    <col min="6427" max="6427" width="2.88671875" customWidth="1"/>
    <col min="6428" max="6428" width="7.6640625" customWidth="1"/>
    <col min="6429" max="6430" width="2.88671875" customWidth="1"/>
    <col min="6431" max="6431" width="8.109375" customWidth="1"/>
    <col min="6432" max="6432" width="13.88671875" customWidth="1"/>
    <col min="6433" max="6433" width="6.33203125" customWidth="1"/>
    <col min="6434" max="6434" width="1.6640625" customWidth="1"/>
    <col min="6435" max="6656" width="9.109375" customWidth="1"/>
    <col min="6657" max="6657" width="1.44140625" customWidth="1"/>
    <col min="6658" max="6658" width="3" customWidth="1"/>
    <col min="6659" max="6659" width="7.5546875" customWidth="1"/>
    <col min="6660" max="6660" width="4.33203125" customWidth="1"/>
    <col min="6661" max="6661" width="1.6640625" customWidth="1"/>
    <col min="6662" max="6662" width="2.109375" customWidth="1"/>
    <col min="6663" max="6663" width="6.5546875" customWidth="1"/>
    <col min="6664" max="6664" width="4.5546875" customWidth="1"/>
    <col min="6665" max="6665" width="4.33203125" customWidth="1"/>
    <col min="6666" max="6666" width="8.33203125" customWidth="1"/>
    <col min="6667" max="6667" width="2.6640625" customWidth="1"/>
    <col min="6668" max="6668" width="10.6640625" customWidth="1"/>
    <col min="6669" max="6669" width="2.6640625" customWidth="1"/>
    <col min="6670" max="6670" width="10.33203125" customWidth="1"/>
    <col min="6671" max="6671" width="2.33203125" customWidth="1"/>
    <col min="6672" max="6672" width="1" customWidth="1"/>
    <col min="6673" max="6673" width="12.109375" customWidth="1"/>
    <col min="6674" max="6674" width="4.5546875" customWidth="1"/>
    <col min="6675" max="6675" width="8.109375" customWidth="1"/>
    <col min="6676" max="6676" width="2.88671875" customWidth="1"/>
    <col min="6677" max="6677" width="4" customWidth="1"/>
    <col min="6678" max="6678" width="5.5546875" customWidth="1"/>
    <col min="6679" max="6679" width="1.6640625" customWidth="1"/>
    <col min="6680" max="6680" width="9.109375" customWidth="1"/>
    <col min="6681" max="6681" width="1" customWidth="1"/>
    <col min="6682" max="6682" width="9.6640625" customWidth="1"/>
    <col min="6683" max="6683" width="2.88671875" customWidth="1"/>
    <col min="6684" max="6684" width="7.6640625" customWidth="1"/>
    <col min="6685" max="6686" width="2.88671875" customWidth="1"/>
    <col min="6687" max="6687" width="8.109375" customWidth="1"/>
    <col min="6688" max="6688" width="13.88671875" customWidth="1"/>
    <col min="6689" max="6689" width="6.33203125" customWidth="1"/>
    <col min="6690" max="6690" width="1.6640625" customWidth="1"/>
    <col min="6691" max="6912" width="9.109375" customWidth="1"/>
    <col min="6913" max="6913" width="1.44140625" customWidth="1"/>
    <col min="6914" max="6914" width="3" customWidth="1"/>
    <col min="6915" max="6915" width="7.5546875" customWidth="1"/>
    <col min="6916" max="6916" width="4.33203125" customWidth="1"/>
    <col min="6917" max="6917" width="1.6640625" customWidth="1"/>
    <col min="6918" max="6918" width="2.109375" customWidth="1"/>
    <col min="6919" max="6919" width="6.5546875" customWidth="1"/>
    <col min="6920" max="6920" width="4.5546875" customWidth="1"/>
    <col min="6921" max="6921" width="4.33203125" customWidth="1"/>
    <col min="6922" max="6922" width="8.33203125" customWidth="1"/>
    <col min="6923" max="6923" width="2.6640625" customWidth="1"/>
    <col min="6924" max="6924" width="10.6640625" customWidth="1"/>
    <col min="6925" max="6925" width="2.6640625" customWidth="1"/>
    <col min="6926" max="6926" width="10.33203125" customWidth="1"/>
    <col min="6927" max="6927" width="2.33203125" customWidth="1"/>
    <col min="6928" max="6928" width="1" customWidth="1"/>
    <col min="6929" max="6929" width="12.109375" customWidth="1"/>
    <col min="6930" max="6930" width="4.5546875" customWidth="1"/>
    <col min="6931" max="6931" width="8.109375" customWidth="1"/>
    <col min="6932" max="6932" width="2.88671875" customWidth="1"/>
    <col min="6933" max="6933" width="4" customWidth="1"/>
    <col min="6934" max="6934" width="5.5546875" customWidth="1"/>
    <col min="6935" max="6935" width="1.6640625" customWidth="1"/>
    <col min="6936" max="6936" width="9.109375" customWidth="1"/>
    <col min="6937" max="6937" width="1" customWidth="1"/>
    <col min="6938" max="6938" width="9.6640625" customWidth="1"/>
    <col min="6939" max="6939" width="2.88671875" customWidth="1"/>
    <col min="6940" max="6940" width="7.6640625" customWidth="1"/>
    <col min="6941" max="6942" width="2.88671875" customWidth="1"/>
    <col min="6943" max="6943" width="8.109375" customWidth="1"/>
    <col min="6944" max="6944" width="13.88671875" customWidth="1"/>
    <col min="6945" max="6945" width="6.33203125" customWidth="1"/>
    <col min="6946" max="6946" width="1.6640625" customWidth="1"/>
    <col min="6947" max="7168" width="9.109375" customWidth="1"/>
    <col min="7169" max="7169" width="1.44140625" customWidth="1"/>
    <col min="7170" max="7170" width="3" customWidth="1"/>
    <col min="7171" max="7171" width="7.5546875" customWidth="1"/>
    <col min="7172" max="7172" width="4.33203125" customWidth="1"/>
    <col min="7173" max="7173" width="1.6640625" customWidth="1"/>
    <col min="7174" max="7174" width="2.109375" customWidth="1"/>
    <col min="7175" max="7175" width="6.5546875" customWidth="1"/>
    <col min="7176" max="7176" width="4.5546875" customWidth="1"/>
    <col min="7177" max="7177" width="4.33203125" customWidth="1"/>
    <col min="7178" max="7178" width="8.33203125" customWidth="1"/>
    <col min="7179" max="7179" width="2.6640625" customWidth="1"/>
    <col min="7180" max="7180" width="10.6640625" customWidth="1"/>
    <col min="7181" max="7181" width="2.6640625" customWidth="1"/>
    <col min="7182" max="7182" width="10.33203125" customWidth="1"/>
    <col min="7183" max="7183" width="2.33203125" customWidth="1"/>
    <col min="7184" max="7184" width="1" customWidth="1"/>
    <col min="7185" max="7185" width="12.109375" customWidth="1"/>
    <col min="7186" max="7186" width="4.5546875" customWidth="1"/>
    <col min="7187" max="7187" width="8.109375" customWidth="1"/>
    <col min="7188" max="7188" width="2.88671875" customWidth="1"/>
    <col min="7189" max="7189" width="4" customWidth="1"/>
    <col min="7190" max="7190" width="5.5546875" customWidth="1"/>
    <col min="7191" max="7191" width="1.6640625" customWidth="1"/>
    <col min="7192" max="7192" width="9.109375" customWidth="1"/>
    <col min="7193" max="7193" width="1" customWidth="1"/>
    <col min="7194" max="7194" width="9.6640625" customWidth="1"/>
    <col min="7195" max="7195" width="2.88671875" customWidth="1"/>
    <col min="7196" max="7196" width="7.6640625" customWidth="1"/>
    <col min="7197" max="7198" width="2.88671875" customWidth="1"/>
    <col min="7199" max="7199" width="8.109375" customWidth="1"/>
    <col min="7200" max="7200" width="13.88671875" customWidth="1"/>
    <col min="7201" max="7201" width="6.33203125" customWidth="1"/>
    <col min="7202" max="7202" width="1.6640625" customWidth="1"/>
    <col min="7203" max="7424" width="9.109375" customWidth="1"/>
    <col min="7425" max="7425" width="1.44140625" customWidth="1"/>
    <col min="7426" max="7426" width="3" customWidth="1"/>
    <col min="7427" max="7427" width="7.5546875" customWidth="1"/>
    <col min="7428" max="7428" width="4.33203125" customWidth="1"/>
    <col min="7429" max="7429" width="1.6640625" customWidth="1"/>
    <col min="7430" max="7430" width="2.109375" customWidth="1"/>
    <col min="7431" max="7431" width="6.5546875" customWidth="1"/>
    <col min="7432" max="7432" width="4.5546875" customWidth="1"/>
    <col min="7433" max="7433" width="4.33203125" customWidth="1"/>
    <col min="7434" max="7434" width="8.33203125" customWidth="1"/>
    <col min="7435" max="7435" width="2.6640625" customWidth="1"/>
    <col min="7436" max="7436" width="10.6640625" customWidth="1"/>
    <col min="7437" max="7437" width="2.6640625" customWidth="1"/>
    <col min="7438" max="7438" width="10.33203125" customWidth="1"/>
    <col min="7439" max="7439" width="2.33203125" customWidth="1"/>
    <col min="7440" max="7440" width="1" customWidth="1"/>
    <col min="7441" max="7441" width="12.109375" customWidth="1"/>
    <col min="7442" max="7442" width="4.5546875" customWidth="1"/>
    <col min="7443" max="7443" width="8.109375" customWidth="1"/>
    <col min="7444" max="7444" width="2.88671875" customWidth="1"/>
    <col min="7445" max="7445" width="4" customWidth="1"/>
    <col min="7446" max="7446" width="5.5546875" customWidth="1"/>
    <col min="7447" max="7447" width="1.6640625" customWidth="1"/>
    <col min="7448" max="7448" width="9.109375" customWidth="1"/>
    <col min="7449" max="7449" width="1" customWidth="1"/>
    <col min="7450" max="7450" width="9.6640625" customWidth="1"/>
    <col min="7451" max="7451" width="2.88671875" customWidth="1"/>
    <col min="7452" max="7452" width="7.6640625" customWidth="1"/>
    <col min="7453" max="7454" width="2.88671875" customWidth="1"/>
    <col min="7455" max="7455" width="8.109375" customWidth="1"/>
    <col min="7456" max="7456" width="13.88671875" customWidth="1"/>
    <col min="7457" max="7457" width="6.33203125" customWidth="1"/>
    <col min="7458" max="7458" width="1.6640625" customWidth="1"/>
    <col min="7459" max="7680" width="9.109375" customWidth="1"/>
    <col min="7681" max="7681" width="1.44140625" customWidth="1"/>
    <col min="7682" max="7682" width="3" customWidth="1"/>
    <col min="7683" max="7683" width="7.5546875" customWidth="1"/>
    <col min="7684" max="7684" width="4.33203125" customWidth="1"/>
    <col min="7685" max="7685" width="1.6640625" customWidth="1"/>
    <col min="7686" max="7686" width="2.109375" customWidth="1"/>
    <col min="7687" max="7687" width="6.5546875" customWidth="1"/>
    <col min="7688" max="7688" width="4.5546875" customWidth="1"/>
    <col min="7689" max="7689" width="4.33203125" customWidth="1"/>
    <col min="7690" max="7690" width="8.33203125" customWidth="1"/>
    <col min="7691" max="7691" width="2.6640625" customWidth="1"/>
    <col min="7692" max="7692" width="10.6640625" customWidth="1"/>
    <col min="7693" max="7693" width="2.6640625" customWidth="1"/>
    <col min="7694" max="7694" width="10.33203125" customWidth="1"/>
    <col min="7695" max="7695" width="2.33203125" customWidth="1"/>
    <col min="7696" max="7696" width="1" customWidth="1"/>
    <col min="7697" max="7697" width="12.109375" customWidth="1"/>
    <col min="7698" max="7698" width="4.5546875" customWidth="1"/>
    <col min="7699" max="7699" width="8.109375" customWidth="1"/>
    <col min="7700" max="7700" width="2.88671875" customWidth="1"/>
    <col min="7701" max="7701" width="4" customWidth="1"/>
    <col min="7702" max="7702" width="5.5546875" customWidth="1"/>
    <col min="7703" max="7703" width="1.6640625" customWidth="1"/>
    <col min="7704" max="7704" width="9.109375" customWidth="1"/>
    <col min="7705" max="7705" width="1" customWidth="1"/>
    <col min="7706" max="7706" width="9.6640625" customWidth="1"/>
    <col min="7707" max="7707" width="2.88671875" customWidth="1"/>
    <col min="7708" max="7708" width="7.6640625" customWidth="1"/>
    <col min="7709" max="7710" width="2.88671875" customWidth="1"/>
    <col min="7711" max="7711" width="8.109375" customWidth="1"/>
    <col min="7712" max="7712" width="13.88671875" customWidth="1"/>
    <col min="7713" max="7713" width="6.33203125" customWidth="1"/>
    <col min="7714" max="7714" width="1.6640625" customWidth="1"/>
    <col min="7715" max="7936" width="9.109375" customWidth="1"/>
    <col min="7937" max="7937" width="1.44140625" customWidth="1"/>
    <col min="7938" max="7938" width="3" customWidth="1"/>
    <col min="7939" max="7939" width="7.5546875" customWidth="1"/>
    <col min="7940" max="7940" width="4.33203125" customWidth="1"/>
    <col min="7941" max="7941" width="1.6640625" customWidth="1"/>
    <col min="7942" max="7942" width="2.109375" customWidth="1"/>
    <col min="7943" max="7943" width="6.5546875" customWidth="1"/>
    <col min="7944" max="7944" width="4.5546875" customWidth="1"/>
    <col min="7945" max="7945" width="4.33203125" customWidth="1"/>
    <col min="7946" max="7946" width="8.33203125" customWidth="1"/>
    <col min="7947" max="7947" width="2.6640625" customWidth="1"/>
    <col min="7948" max="7948" width="10.6640625" customWidth="1"/>
    <col min="7949" max="7949" width="2.6640625" customWidth="1"/>
    <col min="7950" max="7950" width="10.33203125" customWidth="1"/>
    <col min="7951" max="7951" width="2.33203125" customWidth="1"/>
    <col min="7952" max="7952" width="1" customWidth="1"/>
    <col min="7953" max="7953" width="12.109375" customWidth="1"/>
    <col min="7954" max="7954" width="4.5546875" customWidth="1"/>
    <col min="7955" max="7955" width="8.109375" customWidth="1"/>
    <col min="7956" max="7956" width="2.88671875" customWidth="1"/>
    <col min="7957" max="7957" width="4" customWidth="1"/>
    <col min="7958" max="7958" width="5.5546875" customWidth="1"/>
    <col min="7959" max="7959" width="1.6640625" customWidth="1"/>
    <col min="7960" max="7960" width="9.109375" customWidth="1"/>
    <col min="7961" max="7961" width="1" customWidth="1"/>
    <col min="7962" max="7962" width="9.6640625" customWidth="1"/>
    <col min="7963" max="7963" width="2.88671875" customWidth="1"/>
    <col min="7964" max="7964" width="7.6640625" customWidth="1"/>
    <col min="7965" max="7966" width="2.88671875" customWidth="1"/>
    <col min="7967" max="7967" width="8.109375" customWidth="1"/>
    <col min="7968" max="7968" width="13.88671875" customWidth="1"/>
    <col min="7969" max="7969" width="6.33203125" customWidth="1"/>
    <col min="7970" max="7970" width="1.6640625" customWidth="1"/>
    <col min="7971" max="8192" width="9.109375" customWidth="1"/>
    <col min="8193" max="8193" width="1.44140625" customWidth="1"/>
    <col min="8194" max="8194" width="3" customWidth="1"/>
    <col min="8195" max="8195" width="7.5546875" customWidth="1"/>
    <col min="8196" max="8196" width="4.33203125" customWidth="1"/>
    <col min="8197" max="8197" width="1.6640625" customWidth="1"/>
    <col min="8198" max="8198" width="2.109375" customWidth="1"/>
    <col min="8199" max="8199" width="6.5546875" customWidth="1"/>
    <col min="8200" max="8200" width="4.5546875" customWidth="1"/>
    <col min="8201" max="8201" width="4.33203125" customWidth="1"/>
    <col min="8202" max="8202" width="8.33203125" customWidth="1"/>
    <col min="8203" max="8203" width="2.6640625" customWidth="1"/>
    <col min="8204" max="8204" width="10.6640625" customWidth="1"/>
    <col min="8205" max="8205" width="2.6640625" customWidth="1"/>
    <col min="8206" max="8206" width="10.33203125" customWidth="1"/>
    <col min="8207" max="8207" width="2.33203125" customWidth="1"/>
    <col min="8208" max="8208" width="1" customWidth="1"/>
    <col min="8209" max="8209" width="12.109375" customWidth="1"/>
    <col min="8210" max="8210" width="4.5546875" customWidth="1"/>
    <col min="8211" max="8211" width="8.109375" customWidth="1"/>
    <col min="8212" max="8212" width="2.88671875" customWidth="1"/>
    <col min="8213" max="8213" width="4" customWidth="1"/>
    <col min="8214" max="8214" width="5.5546875" customWidth="1"/>
    <col min="8215" max="8215" width="1.6640625" customWidth="1"/>
    <col min="8216" max="8216" width="9.109375" customWidth="1"/>
    <col min="8217" max="8217" width="1" customWidth="1"/>
    <col min="8218" max="8218" width="9.6640625" customWidth="1"/>
    <col min="8219" max="8219" width="2.88671875" customWidth="1"/>
    <col min="8220" max="8220" width="7.6640625" customWidth="1"/>
    <col min="8221" max="8222" width="2.88671875" customWidth="1"/>
    <col min="8223" max="8223" width="8.109375" customWidth="1"/>
    <col min="8224" max="8224" width="13.88671875" customWidth="1"/>
    <col min="8225" max="8225" width="6.33203125" customWidth="1"/>
    <col min="8226" max="8226" width="1.6640625" customWidth="1"/>
    <col min="8227" max="8448" width="9.109375" customWidth="1"/>
    <col min="8449" max="8449" width="1.44140625" customWidth="1"/>
    <col min="8450" max="8450" width="3" customWidth="1"/>
    <col min="8451" max="8451" width="7.5546875" customWidth="1"/>
    <col min="8452" max="8452" width="4.33203125" customWidth="1"/>
    <col min="8453" max="8453" width="1.6640625" customWidth="1"/>
    <col min="8454" max="8454" width="2.109375" customWidth="1"/>
    <col min="8455" max="8455" width="6.5546875" customWidth="1"/>
    <col min="8456" max="8456" width="4.5546875" customWidth="1"/>
    <col min="8457" max="8457" width="4.33203125" customWidth="1"/>
    <col min="8458" max="8458" width="8.33203125" customWidth="1"/>
    <col min="8459" max="8459" width="2.6640625" customWidth="1"/>
    <col min="8460" max="8460" width="10.6640625" customWidth="1"/>
    <col min="8461" max="8461" width="2.6640625" customWidth="1"/>
    <col min="8462" max="8462" width="10.33203125" customWidth="1"/>
    <col min="8463" max="8463" width="2.33203125" customWidth="1"/>
    <col min="8464" max="8464" width="1" customWidth="1"/>
    <col min="8465" max="8465" width="12.109375" customWidth="1"/>
    <col min="8466" max="8466" width="4.5546875" customWidth="1"/>
    <col min="8467" max="8467" width="8.109375" customWidth="1"/>
    <col min="8468" max="8468" width="2.88671875" customWidth="1"/>
    <col min="8469" max="8469" width="4" customWidth="1"/>
    <col min="8470" max="8470" width="5.5546875" customWidth="1"/>
    <col min="8471" max="8471" width="1.6640625" customWidth="1"/>
    <col min="8472" max="8472" width="9.109375" customWidth="1"/>
    <col min="8473" max="8473" width="1" customWidth="1"/>
    <col min="8474" max="8474" width="9.6640625" customWidth="1"/>
    <col min="8475" max="8475" width="2.88671875" customWidth="1"/>
    <col min="8476" max="8476" width="7.6640625" customWidth="1"/>
    <col min="8477" max="8478" width="2.88671875" customWidth="1"/>
    <col min="8479" max="8479" width="8.109375" customWidth="1"/>
    <col min="8480" max="8480" width="13.88671875" customWidth="1"/>
    <col min="8481" max="8481" width="6.33203125" customWidth="1"/>
    <col min="8482" max="8482" width="1.6640625" customWidth="1"/>
    <col min="8483" max="8704" width="9.109375" customWidth="1"/>
    <col min="8705" max="8705" width="1.44140625" customWidth="1"/>
    <col min="8706" max="8706" width="3" customWidth="1"/>
    <col min="8707" max="8707" width="7.5546875" customWidth="1"/>
    <col min="8708" max="8708" width="4.33203125" customWidth="1"/>
    <col min="8709" max="8709" width="1.6640625" customWidth="1"/>
    <col min="8710" max="8710" width="2.109375" customWidth="1"/>
    <col min="8711" max="8711" width="6.5546875" customWidth="1"/>
    <col min="8712" max="8712" width="4.5546875" customWidth="1"/>
    <col min="8713" max="8713" width="4.33203125" customWidth="1"/>
    <col min="8714" max="8714" width="8.33203125" customWidth="1"/>
    <col min="8715" max="8715" width="2.6640625" customWidth="1"/>
    <col min="8716" max="8716" width="10.6640625" customWidth="1"/>
    <col min="8717" max="8717" width="2.6640625" customWidth="1"/>
    <col min="8718" max="8718" width="10.33203125" customWidth="1"/>
    <col min="8719" max="8719" width="2.33203125" customWidth="1"/>
    <col min="8720" max="8720" width="1" customWidth="1"/>
    <col min="8721" max="8721" width="12.109375" customWidth="1"/>
    <col min="8722" max="8722" width="4.5546875" customWidth="1"/>
    <col min="8723" max="8723" width="8.109375" customWidth="1"/>
    <col min="8724" max="8724" width="2.88671875" customWidth="1"/>
    <col min="8725" max="8725" width="4" customWidth="1"/>
    <col min="8726" max="8726" width="5.5546875" customWidth="1"/>
    <col min="8727" max="8727" width="1.6640625" customWidth="1"/>
    <col min="8728" max="8728" width="9.109375" customWidth="1"/>
    <col min="8729" max="8729" width="1" customWidth="1"/>
    <col min="8730" max="8730" width="9.6640625" customWidth="1"/>
    <col min="8731" max="8731" width="2.88671875" customWidth="1"/>
    <col min="8732" max="8732" width="7.6640625" customWidth="1"/>
    <col min="8733" max="8734" width="2.88671875" customWidth="1"/>
    <col min="8735" max="8735" width="8.109375" customWidth="1"/>
    <col min="8736" max="8736" width="13.88671875" customWidth="1"/>
    <col min="8737" max="8737" width="6.33203125" customWidth="1"/>
    <col min="8738" max="8738" width="1.6640625" customWidth="1"/>
    <col min="8739" max="8960" width="9.109375" customWidth="1"/>
    <col min="8961" max="8961" width="1.44140625" customWidth="1"/>
    <col min="8962" max="8962" width="3" customWidth="1"/>
    <col min="8963" max="8963" width="7.5546875" customWidth="1"/>
    <col min="8964" max="8964" width="4.33203125" customWidth="1"/>
    <col min="8965" max="8965" width="1.6640625" customWidth="1"/>
    <col min="8966" max="8966" width="2.109375" customWidth="1"/>
    <col min="8967" max="8967" width="6.5546875" customWidth="1"/>
    <col min="8968" max="8968" width="4.5546875" customWidth="1"/>
    <col min="8969" max="8969" width="4.33203125" customWidth="1"/>
    <col min="8970" max="8970" width="8.33203125" customWidth="1"/>
    <col min="8971" max="8971" width="2.6640625" customWidth="1"/>
    <col min="8972" max="8972" width="10.6640625" customWidth="1"/>
    <col min="8973" max="8973" width="2.6640625" customWidth="1"/>
    <col min="8974" max="8974" width="10.33203125" customWidth="1"/>
    <col min="8975" max="8975" width="2.33203125" customWidth="1"/>
    <col min="8976" max="8976" width="1" customWidth="1"/>
    <col min="8977" max="8977" width="12.109375" customWidth="1"/>
    <col min="8978" max="8978" width="4.5546875" customWidth="1"/>
    <col min="8979" max="8979" width="8.109375" customWidth="1"/>
    <col min="8980" max="8980" width="2.88671875" customWidth="1"/>
    <col min="8981" max="8981" width="4" customWidth="1"/>
    <col min="8982" max="8982" width="5.5546875" customWidth="1"/>
    <col min="8983" max="8983" width="1.6640625" customWidth="1"/>
    <col min="8984" max="8984" width="9.109375" customWidth="1"/>
    <col min="8985" max="8985" width="1" customWidth="1"/>
    <col min="8986" max="8986" width="9.6640625" customWidth="1"/>
    <col min="8987" max="8987" width="2.88671875" customWidth="1"/>
    <col min="8988" max="8988" width="7.6640625" customWidth="1"/>
    <col min="8989" max="8990" width="2.88671875" customWidth="1"/>
    <col min="8991" max="8991" width="8.109375" customWidth="1"/>
    <col min="8992" max="8992" width="13.88671875" customWidth="1"/>
    <col min="8993" max="8993" width="6.33203125" customWidth="1"/>
    <col min="8994" max="8994" width="1.6640625" customWidth="1"/>
    <col min="8995" max="9216" width="9.109375" customWidth="1"/>
    <col min="9217" max="9217" width="1.44140625" customWidth="1"/>
    <col min="9218" max="9218" width="3" customWidth="1"/>
    <col min="9219" max="9219" width="7.5546875" customWidth="1"/>
    <col min="9220" max="9220" width="4.33203125" customWidth="1"/>
    <col min="9221" max="9221" width="1.6640625" customWidth="1"/>
    <col min="9222" max="9222" width="2.109375" customWidth="1"/>
    <col min="9223" max="9223" width="6.5546875" customWidth="1"/>
    <col min="9224" max="9224" width="4.5546875" customWidth="1"/>
    <col min="9225" max="9225" width="4.33203125" customWidth="1"/>
    <col min="9226" max="9226" width="8.33203125" customWidth="1"/>
    <col min="9227" max="9227" width="2.6640625" customWidth="1"/>
    <col min="9228" max="9228" width="10.6640625" customWidth="1"/>
    <col min="9229" max="9229" width="2.6640625" customWidth="1"/>
    <col min="9230" max="9230" width="10.33203125" customWidth="1"/>
    <col min="9231" max="9231" width="2.33203125" customWidth="1"/>
    <col min="9232" max="9232" width="1" customWidth="1"/>
    <col min="9233" max="9233" width="12.109375" customWidth="1"/>
    <col min="9234" max="9234" width="4.5546875" customWidth="1"/>
    <col min="9235" max="9235" width="8.109375" customWidth="1"/>
    <col min="9236" max="9236" width="2.88671875" customWidth="1"/>
    <col min="9237" max="9237" width="4" customWidth="1"/>
    <col min="9238" max="9238" width="5.5546875" customWidth="1"/>
    <col min="9239" max="9239" width="1.6640625" customWidth="1"/>
    <col min="9240" max="9240" width="9.109375" customWidth="1"/>
    <col min="9241" max="9241" width="1" customWidth="1"/>
    <col min="9242" max="9242" width="9.6640625" customWidth="1"/>
    <col min="9243" max="9243" width="2.88671875" customWidth="1"/>
    <col min="9244" max="9244" width="7.6640625" customWidth="1"/>
    <col min="9245" max="9246" width="2.88671875" customWidth="1"/>
    <col min="9247" max="9247" width="8.109375" customWidth="1"/>
    <col min="9248" max="9248" width="13.88671875" customWidth="1"/>
    <col min="9249" max="9249" width="6.33203125" customWidth="1"/>
    <col min="9250" max="9250" width="1.6640625" customWidth="1"/>
    <col min="9251" max="9472" width="9.109375" customWidth="1"/>
    <col min="9473" max="9473" width="1.44140625" customWidth="1"/>
    <col min="9474" max="9474" width="3" customWidth="1"/>
    <col min="9475" max="9475" width="7.5546875" customWidth="1"/>
    <col min="9476" max="9476" width="4.33203125" customWidth="1"/>
    <col min="9477" max="9477" width="1.6640625" customWidth="1"/>
    <col min="9478" max="9478" width="2.109375" customWidth="1"/>
    <col min="9479" max="9479" width="6.5546875" customWidth="1"/>
    <col min="9480" max="9480" width="4.5546875" customWidth="1"/>
    <col min="9481" max="9481" width="4.33203125" customWidth="1"/>
    <col min="9482" max="9482" width="8.33203125" customWidth="1"/>
    <col min="9483" max="9483" width="2.6640625" customWidth="1"/>
    <col min="9484" max="9484" width="10.6640625" customWidth="1"/>
    <col min="9485" max="9485" width="2.6640625" customWidth="1"/>
    <col min="9486" max="9486" width="10.33203125" customWidth="1"/>
    <col min="9487" max="9487" width="2.33203125" customWidth="1"/>
    <col min="9488" max="9488" width="1" customWidth="1"/>
    <col min="9489" max="9489" width="12.109375" customWidth="1"/>
    <col min="9490" max="9490" width="4.5546875" customWidth="1"/>
    <col min="9491" max="9491" width="8.109375" customWidth="1"/>
    <col min="9492" max="9492" width="2.88671875" customWidth="1"/>
    <col min="9493" max="9493" width="4" customWidth="1"/>
    <col min="9494" max="9494" width="5.5546875" customWidth="1"/>
    <col min="9495" max="9495" width="1.6640625" customWidth="1"/>
    <col min="9496" max="9496" width="9.109375" customWidth="1"/>
    <col min="9497" max="9497" width="1" customWidth="1"/>
    <col min="9498" max="9498" width="9.6640625" customWidth="1"/>
    <col min="9499" max="9499" width="2.88671875" customWidth="1"/>
    <col min="9500" max="9500" width="7.6640625" customWidth="1"/>
    <col min="9501" max="9502" width="2.88671875" customWidth="1"/>
    <col min="9503" max="9503" width="8.109375" customWidth="1"/>
    <col min="9504" max="9504" width="13.88671875" customWidth="1"/>
    <col min="9505" max="9505" width="6.33203125" customWidth="1"/>
    <col min="9506" max="9506" width="1.6640625" customWidth="1"/>
    <col min="9507" max="9728" width="9.109375" customWidth="1"/>
    <col min="9729" max="9729" width="1.44140625" customWidth="1"/>
    <col min="9730" max="9730" width="3" customWidth="1"/>
    <col min="9731" max="9731" width="7.5546875" customWidth="1"/>
    <col min="9732" max="9732" width="4.33203125" customWidth="1"/>
    <col min="9733" max="9733" width="1.6640625" customWidth="1"/>
    <col min="9734" max="9734" width="2.109375" customWidth="1"/>
    <col min="9735" max="9735" width="6.5546875" customWidth="1"/>
    <col min="9736" max="9736" width="4.5546875" customWidth="1"/>
    <col min="9737" max="9737" width="4.33203125" customWidth="1"/>
    <col min="9738" max="9738" width="8.33203125" customWidth="1"/>
    <col min="9739" max="9739" width="2.6640625" customWidth="1"/>
    <col min="9740" max="9740" width="10.6640625" customWidth="1"/>
    <col min="9741" max="9741" width="2.6640625" customWidth="1"/>
    <col min="9742" max="9742" width="10.33203125" customWidth="1"/>
    <col min="9743" max="9743" width="2.33203125" customWidth="1"/>
    <col min="9744" max="9744" width="1" customWidth="1"/>
    <col min="9745" max="9745" width="12.109375" customWidth="1"/>
    <col min="9746" max="9746" width="4.5546875" customWidth="1"/>
    <col min="9747" max="9747" width="8.109375" customWidth="1"/>
    <col min="9748" max="9748" width="2.88671875" customWidth="1"/>
    <col min="9749" max="9749" width="4" customWidth="1"/>
    <col min="9750" max="9750" width="5.5546875" customWidth="1"/>
    <col min="9751" max="9751" width="1.6640625" customWidth="1"/>
    <col min="9752" max="9752" width="9.109375" customWidth="1"/>
    <col min="9753" max="9753" width="1" customWidth="1"/>
    <col min="9754" max="9754" width="9.6640625" customWidth="1"/>
    <col min="9755" max="9755" width="2.88671875" customWidth="1"/>
    <col min="9756" max="9756" width="7.6640625" customWidth="1"/>
    <col min="9757" max="9758" width="2.88671875" customWidth="1"/>
    <col min="9759" max="9759" width="8.109375" customWidth="1"/>
    <col min="9760" max="9760" width="13.88671875" customWidth="1"/>
    <col min="9761" max="9761" width="6.33203125" customWidth="1"/>
    <col min="9762" max="9762" width="1.6640625" customWidth="1"/>
    <col min="9763" max="9984" width="9.109375" customWidth="1"/>
    <col min="9985" max="9985" width="1.44140625" customWidth="1"/>
    <col min="9986" max="9986" width="3" customWidth="1"/>
    <col min="9987" max="9987" width="7.5546875" customWidth="1"/>
    <col min="9988" max="9988" width="4.33203125" customWidth="1"/>
    <col min="9989" max="9989" width="1.6640625" customWidth="1"/>
    <col min="9990" max="9990" width="2.109375" customWidth="1"/>
    <col min="9991" max="9991" width="6.5546875" customWidth="1"/>
    <col min="9992" max="9992" width="4.5546875" customWidth="1"/>
    <col min="9993" max="9993" width="4.33203125" customWidth="1"/>
    <col min="9994" max="9994" width="8.33203125" customWidth="1"/>
    <col min="9995" max="9995" width="2.6640625" customWidth="1"/>
    <col min="9996" max="9996" width="10.6640625" customWidth="1"/>
    <col min="9997" max="9997" width="2.6640625" customWidth="1"/>
    <col min="9998" max="9998" width="10.33203125" customWidth="1"/>
    <col min="9999" max="9999" width="2.33203125" customWidth="1"/>
    <col min="10000" max="10000" width="1" customWidth="1"/>
    <col min="10001" max="10001" width="12.109375" customWidth="1"/>
    <col min="10002" max="10002" width="4.5546875" customWidth="1"/>
    <col min="10003" max="10003" width="8.109375" customWidth="1"/>
    <col min="10004" max="10004" width="2.88671875" customWidth="1"/>
    <col min="10005" max="10005" width="4" customWidth="1"/>
    <col min="10006" max="10006" width="5.5546875" customWidth="1"/>
    <col min="10007" max="10007" width="1.6640625" customWidth="1"/>
    <col min="10008" max="10008" width="9.109375" customWidth="1"/>
    <col min="10009" max="10009" width="1" customWidth="1"/>
    <col min="10010" max="10010" width="9.6640625" customWidth="1"/>
    <col min="10011" max="10011" width="2.88671875" customWidth="1"/>
    <col min="10012" max="10012" width="7.6640625" customWidth="1"/>
    <col min="10013" max="10014" width="2.88671875" customWidth="1"/>
    <col min="10015" max="10015" width="8.109375" customWidth="1"/>
    <col min="10016" max="10016" width="13.88671875" customWidth="1"/>
    <col min="10017" max="10017" width="6.33203125" customWidth="1"/>
    <col min="10018" max="10018" width="1.6640625" customWidth="1"/>
    <col min="10019" max="10240" width="9.109375" customWidth="1"/>
    <col min="10241" max="10241" width="1.44140625" customWidth="1"/>
    <col min="10242" max="10242" width="3" customWidth="1"/>
    <col min="10243" max="10243" width="7.5546875" customWidth="1"/>
    <col min="10244" max="10244" width="4.33203125" customWidth="1"/>
    <col min="10245" max="10245" width="1.6640625" customWidth="1"/>
    <col min="10246" max="10246" width="2.109375" customWidth="1"/>
    <col min="10247" max="10247" width="6.5546875" customWidth="1"/>
    <col min="10248" max="10248" width="4.5546875" customWidth="1"/>
    <col min="10249" max="10249" width="4.33203125" customWidth="1"/>
    <col min="10250" max="10250" width="8.33203125" customWidth="1"/>
    <col min="10251" max="10251" width="2.6640625" customWidth="1"/>
    <col min="10252" max="10252" width="10.6640625" customWidth="1"/>
    <col min="10253" max="10253" width="2.6640625" customWidth="1"/>
    <col min="10254" max="10254" width="10.33203125" customWidth="1"/>
    <col min="10255" max="10255" width="2.33203125" customWidth="1"/>
    <col min="10256" max="10256" width="1" customWidth="1"/>
    <col min="10257" max="10257" width="12.109375" customWidth="1"/>
    <col min="10258" max="10258" width="4.5546875" customWidth="1"/>
    <col min="10259" max="10259" width="8.109375" customWidth="1"/>
    <col min="10260" max="10260" width="2.88671875" customWidth="1"/>
    <col min="10261" max="10261" width="4" customWidth="1"/>
    <col min="10262" max="10262" width="5.5546875" customWidth="1"/>
    <col min="10263" max="10263" width="1.6640625" customWidth="1"/>
    <col min="10264" max="10264" width="9.109375" customWidth="1"/>
    <col min="10265" max="10265" width="1" customWidth="1"/>
    <col min="10266" max="10266" width="9.6640625" customWidth="1"/>
    <col min="10267" max="10267" width="2.88671875" customWidth="1"/>
    <col min="10268" max="10268" width="7.6640625" customWidth="1"/>
    <col min="10269" max="10270" width="2.88671875" customWidth="1"/>
    <col min="10271" max="10271" width="8.109375" customWidth="1"/>
    <col min="10272" max="10272" width="13.88671875" customWidth="1"/>
    <col min="10273" max="10273" width="6.33203125" customWidth="1"/>
    <col min="10274" max="10274" width="1.6640625" customWidth="1"/>
    <col min="10275" max="10496" width="9.109375" customWidth="1"/>
    <col min="10497" max="10497" width="1.44140625" customWidth="1"/>
    <col min="10498" max="10498" width="3" customWidth="1"/>
    <col min="10499" max="10499" width="7.5546875" customWidth="1"/>
    <col min="10500" max="10500" width="4.33203125" customWidth="1"/>
    <col min="10501" max="10501" width="1.6640625" customWidth="1"/>
    <col min="10502" max="10502" width="2.109375" customWidth="1"/>
    <col min="10503" max="10503" width="6.5546875" customWidth="1"/>
    <col min="10504" max="10504" width="4.5546875" customWidth="1"/>
    <col min="10505" max="10505" width="4.33203125" customWidth="1"/>
    <col min="10506" max="10506" width="8.33203125" customWidth="1"/>
    <col min="10507" max="10507" width="2.6640625" customWidth="1"/>
    <col min="10508" max="10508" width="10.6640625" customWidth="1"/>
    <col min="10509" max="10509" width="2.6640625" customWidth="1"/>
    <col min="10510" max="10510" width="10.33203125" customWidth="1"/>
    <col min="10511" max="10511" width="2.33203125" customWidth="1"/>
    <col min="10512" max="10512" width="1" customWidth="1"/>
    <col min="10513" max="10513" width="12.109375" customWidth="1"/>
    <col min="10514" max="10514" width="4.5546875" customWidth="1"/>
    <col min="10515" max="10515" width="8.109375" customWidth="1"/>
    <col min="10516" max="10516" width="2.88671875" customWidth="1"/>
    <col min="10517" max="10517" width="4" customWidth="1"/>
    <col min="10518" max="10518" width="5.5546875" customWidth="1"/>
    <col min="10519" max="10519" width="1.6640625" customWidth="1"/>
    <col min="10520" max="10520" width="9.109375" customWidth="1"/>
    <col min="10521" max="10521" width="1" customWidth="1"/>
    <col min="10522" max="10522" width="9.6640625" customWidth="1"/>
    <col min="10523" max="10523" width="2.88671875" customWidth="1"/>
    <col min="10524" max="10524" width="7.6640625" customWidth="1"/>
    <col min="10525" max="10526" width="2.88671875" customWidth="1"/>
    <col min="10527" max="10527" width="8.109375" customWidth="1"/>
    <col min="10528" max="10528" width="13.88671875" customWidth="1"/>
    <col min="10529" max="10529" width="6.33203125" customWidth="1"/>
    <col min="10530" max="10530" width="1.6640625" customWidth="1"/>
    <col min="10531" max="10752" width="9.109375" customWidth="1"/>
    <col min="10753" max="10753" width="1.44140625" customWidth="1"/>
    <col min="10754" max="10754" width="3" customWidth="1"/>
    <col min="10755" max="10755" width="7.5546875" customWidth="1"/>
    <col min="10756" max="10756" width="4.33203125" customWidth="1"/>
    <col min="10757" max="10757" width="1.6640625" customWidth="1"/>
    <col min="10758" max="10758" width="2.109375" customWidth="1"/>
    <col min="10759" max="10759" width="6.5546875" customWidth="1"/>
    <col min="10760" max="10760" width="4.5546875" customWidth="1"/>
    <col min="10761" max="10761" width="4.33203125" customWidth="1"/>
    <col min="10762" max="10762" width="8.33203125" customWidth="1"/>
    <col min="10763" max="10763" width="2.6640625" customWidth="1"/>
    <col min="10764" max="10764" width="10.6640625" customWidth="1"/>
    <col min="10765" max="10765" width="2.6640625" customWidth="1"/>
    <col min="10766" max="10766" width="10.33203125" customWidth="1"/>
    <col min="10767" max="10767" width="2.33203125" customWidth="1"/>
    <col min="10768" max="10768" width="1" customWidth="1"/>
    <col min="10769" max="10769" width="12.109375" customWidth="1"/>
    <col min="10770" max="10770" width="4.5546875" customWidth="1"/>
    <col min="10771" max="10771" width="8.109375" customWidth="1"/>
    <col min="10772" max="10772" width="2.88671875" customWidth="1"/>
    <col min="10773" max="10773" width="4" customWidth="1"/>
    <col min="10774" max="10774" width="5.5546875" customWidth="1"/>
    <col min="10775" max="10775" width="1.6640625" customWidth="1"/>
    <col min="10776" max="10776" width="9.109375" customWidth="1"/>
    <col min="10777" max="10777" width="1" customWidth="1"/>
    <col min="10778" max="10778" width="9.6640625" customWidth="1"/>
    <col min="10779" max="10779" width="2.88671875" customWidth="1"/>
    <col min="10780" max="10780" width="7.6640625" customWidth="1"/>
    <col min="10781" max="10782" width="2.88671875" customWidth="1"/>
    <col min="10783" max="10783" width="8.109375" customWidth="1"/>
    <col min="10784" max="10784" width="13.88671875" customWidth="1"/>
    <col min="10785" max="10785" width="6.33203125" customWidth="1"/>
    <col min="10786" max="10786" width="1.6640625" customWidth="1"/>
    <col min="10787" max="11008" width="9.109375" customWidth="1"/>
    <col min="11009" max="11009" width="1.44140625" customWidth="1"/>
    <col min="11010" max="11010" width="3" customWidth="1"/>
    <col min="11011" max="11011" width="7.5546875" customWidth="1"/>
    <col min="11012" max="11012" width="4.33203125" customWidth="1"/>
    <col min="11013" max="11013" width="1.6640625" customWidth="1"/>
    <col min="11014" max="11014" width="2.109375" customWidth="1"/>
    <col min="11015" max="11015" width="6.5546875" customWidth="1"/>
    <col min="11016" max="11016" width="4.5546875" customWidth="1"/>
    <col min="11017" max="11017" width="4.33203125" customWidth="1"/>
    <col min="11018" max="11018" width="8.33203125" customWidth="1"/>
    <col min="11019" max="11019" width="2.6640625" customWidth="1"/>
    <col min="11020" max="11020" width="10.6640625" customWidth="1"/>
    <col min="11021" max="11021" width="2.6640625" customWidth="1"/>
    <col min="11022" max="11022" width="10.33203125" customWidth="1"/>
    <col min="11023" max="11023" width="2.33203125" customWidth="1"/>
    <col min="11024" max="11024" width="1" customWidth="1"/>
    <col min="11025" max="11025" width="12.109375" customWidth="1"/>
    <col min="11026" max="11026" width="4.5546875" customWidth="1"/>
    <col min="11027" max="11027" width="8.109375" customWidth="1"/>
    <col min="11028" max="11028" width="2.88671875" customWidth="1"/>
    <col min="11029" max="11029" width="4" customWidth="1"/>
    <col min="11030" max="11030" width="5.5546875" customWidth="1"/>
    <col min="11031" max="11031" width="1.6640625" customWidth="1"/>
    <col min="11032" max="11032" width="9.109375" customWidth="1"/>
    <col min="11033" max="11033" width="1" customWidth="1"/>
    <col min="11034" max="11034" width="9.6640625" customWidth="1"/>
    <col min="11035" max="11035" width="2.88671875" customWidth="1"/>
    <col min="11036" max="11036" width="7.6640625" customWidth="1"/>
    <col min="11037" max="11038" width="2.88671875" customWidth="1"/>
    <col min="11039" max="11039" width="8.109375" customWidth="1"/>
    <col min="11040" max="11040" width="13.88671875" customWidth="1"/>
    <col min="11041" max="11041" width="6.33203125" customWidth="1"/>
    <col min="11042" max="11042" width="1.6640625" customWidth="1"/>
    <col min="11043" max="11264" width="9.109375" customWidth="1"/>
    <col min="11265" max="11265" width="1.44140625" customWidth="1"/>
    <col min="11266" max="11266" width="3" customWidth="1"/>
    <col min="11267" max="11267" width="7.5546875" customWidth="1"/>
    <col min="11268" max="11268" width="4.33203125" customWidth="1"/>
    <col min="11269" max="11269" width="1.6640625" customWidth="1"/>
    <col min="11270" max="11270" width="2.109375" customWidth="1"/>
    <col min="11271" max="11271" width="6.5546875" customWidth="1"/>
    <col min="11272" max="11272" width="4.5546875" customWidth="1"/>
    <col min="11273" max="11273" width="4.33203125" customWidth="1"/>
    <col min="11274" max="11274" width="8.33203125" customWidth="1"/>
    <col min="11275" max="11275" width="2.6640625" customWidth="1"/>
    <col min="11276" max="11276" width="10.6640625" customWidth="1"/>
    <col min="11277" max="11277" width="2.6640625" customWidth="1"/>
    <col min="11278" max="11278" width="10.33203125" customWidth="1"/>
    <col min="11279" max="11279" width="2.33203125" customWidth="1"/>
    <col min="11280" max="11280" width="1" customWidth="1"/>
    <col min="11281" max="11281" width="12.109375" customWidth="1"/>
    <col min="11282" max="11282" width="4.5546875" customWidth="1"/>
    <col min="11283" max="11283" width="8.109375" customWidth="1"/>
    <col min="11284" max="11284" width="2.88671875" customWidth="1"/>
    <col min="11285" max="11285" width="4" customWidth="1"/>
    <col min="11286" max="11286" width="5.5546875" customWidth="1"/>
    <col min="11287" max="11287" width="1.6640625" customWidth="1"/>
    <col min="11288" max="11288" width="9.109375" customWidth="1"/>
    <col min="11289" max="11289" width="1" customWidth="1"/>
    <col min="11290" max="11290" width="9.6640625" customWidth="1"/>
    <col min="11291" max="11291" width="2.88671875" customWidth="1"/>
    <col min="11292" max="11292" width="7.6640625" customWidth="1"/>
    <col min="11293" max="11294" width="2.88671875" customWidth="1"/>
    <col min="11295" max="11295" width="8.109375" customWidth="1"/>
    <col min="11296" max="11296" width="13.88671875" customWidth="1"/>
    <col min="11297" max="11297" width="6.33203125" customWidth="1"/>
    <col min="11298" max="11298" width="1.6640625" customWidth="1"/>
    <col min="11299" max="11520" width="9.109375" customWidth="1"/>
    <col min="11521" max="11521" width="1.44140625" customWidth="1"/>
    <col min="11522" max="11522" width="3" customWidth="1"/>
    <col min="11523" max="11523" width="7.5546875" customWidth="1"/>
    <col min="11524" max="11524" width="4.33203125" customWidth="1"/>
    <col min="11525" max="11525" width="1.6640625" customWidth="1"/>
    <col min="11526" max="11526" width="2.109375" customWidth="1"/>
    <col min="11527" max="11527" width="6.5546875" customWidth="1"/>
    <col min="11528" max="11528" width="4.5546875" customWidth="1"/>
    <col min="11529" max="11529" width="4.33203125" customWidth="1"/>
    <col min="11530" max="11530" width="8.33203125" customWidth="1"/>
    <col min="11531" max="11531" width="2.6640625" customWidth="1"/>
    <col min="11532" max="11532" width="10.6640625" customWidth="1"/>
    <col min="11533" max="11533" width="2.6640625" customWidth="1"/>
    <col min="11534" max="11534" width="10.33203125" customWidth="1"/>
    <col min="11535" max="11535" width="2.33203125" customWidth="1"/>
    <col min="11536" max="11536" width="1" customWidth="1"/>
    <col min="11537" max="11537" width="12.109375" customWidth="1"/>
    <col min="11538" max="11538" width="4.5546875" customWidth="1"/>
    <col min="11539" max="11539" width="8.109375" customWidth="1"/>
    <col min="11540" max="11540" width="2.88671875" customWidth="1"/>
    <col min="11541" max="11541" width="4" customWidth="1"/>
    <col min="11542" max="11542" width="5.5546875" customWidth="1"/>
    <col min="11543" max="11543" width="1.6640625" customWidth="1"/>
    <col min="11544" max="11544" width="9.109375" customWidth="1"/>
    <col min="11545" max="11545" width="1" customWidth="1"/>
    <col min="11546" max="11546" width="9.6640625" customWidth="1"/>
    <col min="11547" max="11547" width="2.88671875" customWidth="1"/>
    <col min="11548" max="11548" width="7.6640625" customWidth="1"/>
    <col min="11549" max="11550" width="2.88671875" customWidth="1"/>
    <col min="11551" max="11551" width="8.109375" customWidth="1"/>
    <col min="11552" max="11552" width="13.88671875" customWidth="1"/>
    <col min="11553" max="11553" width="6.33203125" customWidth="1"/>
    <col min="11554" max="11554" width="1.6640625" customWidth="1"/>
    <col min="11555" max="11776" width="9.109375" customWidth="1"/>
    <col min="11777" max="11777" width="1.44140625" customWidth="1"/>
    <col min="11778" max="11778" width="3" customWidth="1"/>
    <col min="11779" max="11779" width="7.5546875" customWidth="1"/>
    <col min="11780" max="11780" width="4.33203125" customWidth="1"/>
    <col min="11781" max="11781" width="1.6640625" customWidth="1"/>
    <col min="11782" max="11782" width="2.109375" customWidth="1"/>
    <col min="11783" max="11783" width="6.5546875" customWidth="1"/>
    <col min="11784" max="11784" width="4.5546875" customWidth="1"/>
    <col min="11785" max="11785" width="4.33203125" customWidth="1"/>
    <col min="11786" max="11786" width="8.33203125" customWidth="1"/>
    <col min="11787" max="11787" width="2.6640625" customWidth="1"/>
    <col min="11788" max="11788" width="10.6640625" customWidth="1"/>
    <col min="11789" max="11789" width="2.6640625" customWidth="1"/>
    <col min="11790" max="11790" width="10.33203125" customWidth="1"/>
    <col min="11791" max="11791" width="2.33203125" customWidth="1"/>
    <col min="11792" max="11792" width="1" customWidth="1"/>
    <col min="11793" max="11793" width="12.109375" customWidth="1"/>
    <col min="11794" max="11794" width="4.5546875" customWidth="1"/>
    <col min="11795" max="11795" width="8.109375" customWidth="1"/>
    <col min="11796" max="11796" width="2.88671875" customWidth="1"/>
    <col min="11797" max="11797" width="4" customWidth="1"/>
    <col min="11798" max="11798" width="5.5546875" customWidth="1"/>
    <col min="11799" max="11799" width="1.6640625" customWidth="1"/>
    <col min="11800" max="11800" width="9.109375" customWidth="1"/>
    <col min="11801" max="11801" width="1" customWidth="1"/>
    <col min="11802" max="11802" width="9.6640625" customWidth="1"/>
    <col min="11803" max="11803" width="2.88671875" customWidth="1"/>
    <col min="11804" max="11804" width="7.6640625" customWidth="1"/>
    <col min="11805" max="11806" width="2.88671875" customWidth="1"/>
    <col min="11807" max="11807" width="8.109375" customWidth="1"/>
    <col min="11808" max="11808" width="13.88671875" customWidth="1"/>
    <col min="11809" max="11809" width="6.33203125" customWidth="1"/>
    <col min="11810" max="11810" width="1.6640625" customWidth="1"/>
    <col min="11811" max="12032" width="9.109375" customWidth="1"/>
    <col min="12033" max="12033" width="1.44140625" customWidth="1"/>
    <col min="12034" max="12034" width="3" customWidth="1"/>
    <col min="12035" max="12035" width="7.5546875" customWidth="1"/>
    <col min="12036" max="12036" width="4.33203125" customWidth="1"/>
    <col min="12037" max="12037" width="1.6640625" customWidth="1"/>
    <col min="12038" max="12038" width="2.109375" customWidth="1"/>
    <col min="12039" max="12039" width="6.5546875" customWidth="1"/>
    <col min="12040" max="12040" width="4.5546875" customWidth="1"/>
    <col min="12041" max="12041" width="4.33203125" customWidth="1"/>
    <col min="12042" max="12042" width="8.33203125" customWidth="1"/>
    <col min="12043" max="12043" width="2.6640625" customWidth="1"/>
    <col min="12044" max="12044" width="10.6640625" customWidth="1"/>
    <col min="12045" max="12045" width="2.6640625" customWidth="1"/>
    <col min="12046" max="12046" width="10.33203125" customWidth="1"/>
    <col min="12047" max="12047" width="2.33203125" customWidth="1"/>
    <col min="12048" max="12048" width="1" customWidth="1"/>
    <col min="12049" max="12049" width="12.109375" customWidth="1"/>
    <col min="12050" max="12050" width="4.5546875" customWidth="1"/>
    <col min="12051" max="12051" width="8.109375" customWidth="1"/>
    <col min="12052" max="12052" width="2.88671875" customWidth="1"/>
    <col min="12053" max="12053" width="4" customWidth="1"/>
    <col min="12054" max="12054" width="5.5546875" customWidth="1"/>
    <col min="12055" max="12055" width="1.6640625" customWidth="1"/>
    <col min="12056" max="12056" width="9.109375" customWidth="1"/>
    <col min="12057" max="12057" width="1" customWidth="1"/>
    <col min="12058" max="12058" width="9.6640625" customWidth="1"/>
    <col min="12059" max="12059" width="2.88671875" customWidth="1"/>
    <col min="12060" max="12060" width="7.6640625" customWidth="1"/>
    <col min="12061" max="12062" width="2.88671875" customWidth="1"/>
    <col min="12063" max="12063" width="8.109375" customWidth="1"/>
    <col min="12064" max="12064" width="13.88671875" customWidth="1"/>
    <col min="12065" max="12065" width="6.33203125" customWidth="1"/>
    <col min="12066" max="12066" width="1.6640625" customWidth="1"/>
    <col min="12067" max="12288" width="9.109375" customWidth="1"/>
    <col min="12289" max="12289" width="1.44140625" customWidth="1"/>
    <col min="12290" max="12290" width="3" customWidth="1"/>
    <col min="12291" max="12291" width="7.5546875" customWidth="1"/>
    <col min="12292" max="12292" width="4.33203125" customWidth="1"/>
    <col min="12293" max="12293" width="1.6640625" customWidth="1"/>
    <col min="12294" max="12294" width="2.109375" customWidth="1"/>
    <col min="12295" max="12295" width="6.5546875" customWidth="1"/>
    <col min="12296" max="12296" width="4.5546875" customWidth="1"/>
    <col min="12297" max="12297" width="4.33203125" customWidth="1"/>
    <col min="12298" max="12298" width="8.33203125" customWidth="1"/>
    <col min="12299" max="12299" width="2.6640625" customWidth="1"/>
    <col min="12300" max="12300" width="10.6640625" customWidth="1"/>
    <col min="12301" max="12301" width="2.6640625" customWidth="1"/>
    <col min="12302" max="12302" width="10.33203125" customWidth="1"/>
    <col min="12303" max="12303" width="2.33203125" customWidth="1"/>
    <col min="12304" max="12304" width="1" customWidth="1"/>
    <col min="12305" max="12305" width="12.109375" customWidth="1"/>
    <col min="12306" max="12306" width="4.5546875" customWidth="1"/>
    <col min="12307" max="12307" width="8.109375" customWidth="1"/>
    <col min="12308" max="12308" width="2.88671875" customWidth="1"/>
    <col min="12309" max="12309" width="4" customWidth="1"/>
    <col min="12310" max="12310" width="5.5546875" customWidth="1"/>
    <col min="12311" max="12311" width="1.6640625" customWidth="1"/>
    <col min="12312" max="12312" width="9.109375" customWidth="1"/>
    <col min="12313" max="12313" width="1" customWidth="1"/>
    <col min="12314" max="12314" width="9.6640625" customWidth="1"/>
    <col min="12315" max="12315" width="2.88671875" customWidth="1"/>
    <col min="12316" max="12316" width="7.6640625" customWidth="1"/>
    <col min="12317" max="12318" width="2.88671875" customWidth="1"/>
    <col min="12319" max="12319" width="8.109375" customWidth="1"/>
    <col min="12320" max="12320" width="13.88671875" customWidth="1"/>
    <col min="12321" max="12321" width="6.33203125" customWidth="1"/>
    <col min="12322" max="12322" width="1.6640625" customWidth="1"/>
    <col min="12323" max="12544" width="9.109375" customWidth="1"/>
    <col min="12545" max="12545" width="1.44140625" customWidth="1"/>
    <col min="12546" max="12546" width="3" customWidth="1"/>
    <col min="12547" max="12547" width="7.5546875" customWidth="1"/>
    <col min="12548" max="12548" width="4.33203125" customWidth="1"/>
    <col min="12549" max="12549" width="1.6640625" customWidth="1"/>
    <col min="12550" max="12550" width="2.109375" customWidth="1"/>
    <col min="12551" max="12551" width="6.5546875" customWidth="1"/>
    <col min="12552" max="12552" width="4.5546875" customWidth="1"/>
    <col min="12553" max="12553" width="4.33203125" customWidth="1"/>
    <col min="12554" max="12554" width="8.33203125" customWidth="1"/>
    <col min="12555" max="12555" width="2.6640625" customWidth="1"/>
    <col min="12556" max="12556" width="10.6640625" customWidth="1"/>
    <col min="12557" max="12557" width="2.6640625" customWidth="1"/>
    <col min="12558" max="12558" width="10.33203125" customWidth="1"/>
    <col min="12559" max="12559" width="2.33203125" customWidth="1"/>
    <col min="12560" max="12560" width="1" customWidth="1"/>
    <col min="12561" max="12561" width="12.109375" customWidth="1"/>
    <col min="12562" max="12562" width="4.5546875" customWidth="1"/>
    <col min="12563" max="12563" width="8.109375" customWidth="1"/>
    <col min="12564" max="12564" width="2.88671875" customWidth="1"/>
    <col min="12565" max="12565" width="4" customWidth="1"/>
    <col min="12566" max="12566" width="5.5546875" customWidth="1"/>
    <col min="12567" max="12567" width="1.6640625" customWidth="1"/>
    <col min="12568" max="12568" width="9.109375" customWidth="1"/>
    <col min="12569" max="12569" width="1" customWidth="1"/>
    <col min="12570" max="12570" width="9.6640625" customWidth="1"/>
    <col min="12571" max="12571" width="2.88671875" customWidth="1"/>
    <col min="12572" max="12572" width="7.6640625" customWidth="1"/>
    <col min="12573" max="12574" width="2.88671875" customWidth="1"/>
    <col min="12575" max="12575" width="8.109375" customWidth="1"/>
    <col min="12576" max="12576" width="13.88671875" customWidth="1"/>
    <col min="12577" max="12577" width="6.33203125" customWidth="1"/>
    <col min="12578" max="12578" width="1.6640625" customWidth="1"/>
    <col min="12579" max="12800" width="9.109375" customWidth="1"/>
    <col min="12801" max="12801" width="1.44140625" customWidth="1"/>
    <col min="12802" max="12802" width="3" customWidth="1"/>
    <col min="12803" max="12803" width="7.5546875" customWidth="1"/>
    <col min="12804" max="12804" width="4.33203125" customWidth="1"/>
    <col min="12805" max="12805" width="1.6640625" customWidth="1"/>
    <col min="12806" max="12806" width="2.109375" customWidth="1"/>
    <col min="12807" max="12807" width="6.5546875" customWidth="1"/>
    <col min="12808" max="12808" width="4.5546875" customWidth="1"/>
    <col min="12809" max="12809" width="4.33203125" customWidth="1"/>
    <col min="12810" max="12810" width="8.33203125" customWidth="1"/>
    <col min="12811" max="12811" width="2.6640625" customWidth="1"/>
    <col min="12812" max="12812" width="10.6640625" customWidth="1"/>
    <col min="12813" max="12813" width="2.6640625" customWidth="1"/>
    <col min="12814" max="12814" width="10.33203125" customWidth="1"/>
    <col min="12815" max="12815" width="2.33203125" customWidth="1"/>
    <col min="12816" max="12816" width="1" customWidth="1"/>
    <col min="12817" max="12817" width="12.109375" customWidth="1"/>
    <col min="12818" max="12818" width="4.5546875" customWidth="1"/>
    <col min="12819" max="12819" width="8.109375" customWidth="1"/>
    <col min="12820" max="12820" width="2.88671875" customWidth="1"/>
    <col min="12821" max="12821" width="4" customWidth="1"/>
    <col min="12822" max="12822" width="5.5546875" customWidth="1"/>
    <col min="12823" max="12823" width="1.6640625" customWidth="1"/>
    <col min="12824" max="12824" width="9.109375" customWidth="1"/>
    <col min="12825" max="12825" width="1" customWidth="1"/>
    <col min="12826" max="12826" width="9.6640625" customWidth="1"/>
    <col min="12827" max="12827" width="2.88671875" customWidth="1"/>
    <col min="12828" max="12828" width="7.6640625" customWidth="1"/>
    <col min="12829" max="12830" width="2.88671875" customWidth="1"/>
    <col min="12831" max="12831" width="8.109375" customWidth="1"/>
    <col min="12832" max="12832" width="13.88671875" customWidth="1"/>
    <col min="12833" max="12833" width="6.33203125" customWidth="1"/>
    <col min="12834" max="12834" width="1.6640625" customWidth="1"/>
    <col min="12835" max="13056" width="9.109375" customWidth="1"/>
    <col min="13057" max="13057" width="1.44140625" customWidth="1"/>
    <col min="13058" max="13058" width="3" customWidth="1"/>
    <col min="13059" max="13059" width="7.5546875" customWidth="1"/>
    <col min="13060" max="13060" width="4.33203125" customWidth="1"/>
    <col min="13061" max="13061" width="1.6640625" customWidth="1"/>
    <col min="13062" max="13062" width="2.109375" customWidth="1"/>
    <col min="13063" max="13063" width="6.5546875" customWidth="1"/>
    <col min="13064" max="13064" width="4.5546875" customWidth="1"/>
    <col min="13065" max="13065" width="4.33203125" customWidth="1"/>
    <col min="13066" max="13066" width="8.33203125" customWidth="1"/>
    <col min="13067" max="13067" width="2.6640625" customWidth="1"/>
    <col min="13068" max="13068" width="10.6640625" customWidth="1"/>
    <col min="13069" max="13069" width="2.6640625" customWidth="1"/>
    <col min="13070" max="13070" width="10.33203125" customWidth="1"/>
    <col min="13071" max="13071" width="2.33203125" customWidth="1"/>
    <col min="13072" max="13072" width="1" customWidth="1"/>
    <col min="13073" max="13073" width="12.109375" customWidth="1"/>
    <col min="13074" max="13074" width="4.5546875" customWidth="1"/>
    <col min="13075" max="13075" width="8.109375" customWidth="1"/>
    <col min="13076" max="13076" width="2.88671875" customWidth="1"/>
    <col min="13077" max="13077" width="4" customWidth="1"/>
    <col min="13078" max="13078" width="5.5546875" customWidth="1"/>
    <col min="13079" max="13079" width="1.6640625" customWidth="1"/>
    <col min="13080" max="13080" width="9.109375" customWidth="1"/>
    <col min="13081" max="13081" width="1" customWidth="1"/>
    <col min="13082" max="13082" width="9.6640625" customWidth="1"/>
    <col min="13083" max="13083" width="2.88671875" customWidth="1"/>
    <col min="13084" max="13084" width="7.6640625" customWidth="1"/>
    <col min="13085" max="13086" width="2.88671875" customWidth="1"/>
    <col min="13087" max="13087" width="8.109375" customWidth="1"/>
    <col min="13088" max="13088" width="13.88671875" customWidth="1"/>
    <col min="13089" max="13089" width="6.33203125" customWidth="1"/>
    <col min="13090" max="13090" width="1.6640625" customWidth="1"/>
    <col min="13091" max="13312" width="9.109375" customWidth="1"/>
    <col min="13313" max="13313" width="1.44140625" customWidth="1"/>
    <col min="13314" max="13314" width="3" customWidth="1"/>
    <col min="13315" max="13315" width="7.5546875" customWidth="1"/>
    <col min="13316" max="13316" width="4.33203125" customWidth="1"/>
    <col min="13317" max="13317" width="1.6640625" customWidth="1"/>
    <col min="13318" max="13318" width="2.109375" customWidth="1"/>
    <col min="13319" max="13319" width="6.5546875" customWidth="1"/>
    <col min="13320" max="13320" width="4.5546875" customWidth="1"/>
    <col min="13321" max="13321" width="4.33203125" customWidth="1"/>
    <col min="13322" max="13322" width="8.33203125" customWidth="1"/>
    <col min="13323" max="13323" width="2.6640625" customWidth="1"/>
    <col min="13324" max="13324" width="10.6640625" customWidth="1"/>
    <col min="13325" max="13325" width="2.6640625" customWidth="1"/>
    <col min="13326" max="13326" width="10.33203125" customWidth="1"/>
    <col min="13327" max="13327" width="2.33203125" customWidth="1"/>
    <col min="13328" max="13328" width="1" customWidth="1"/>
    <col min="13329" max="13329" width="12.109375" customWidth="1"/>
    <col min="13330" max="13330" width="4.5546875" customWidth="1"/>
    <col min="13331" max="13331" width="8.109375" customWidth="1"/>
    <col min="13332" max="13332" width="2.88671875" customWidth="1"/>
    <col min="13333" max="13333" width="4" customWidth="1"/>
    <col min="13334" max="13334" width="5.5546875" customWidth="1"/>
    <col min="13335" max="13335" width="1.6640625" customWidth="1"/>
    <col min="13336" max="13336" width="9.109375" customWidth="1"/>
    <col min="13337" max="13337" width="1" customWidth="1"/>
    <col min="13338" max="13338" width="9.6640625" customWidth="1"/>
    <col min="13339" max="13339" width="2.88671875" customWidth="1"/>
    <col min="13340" max="13340" width="7.6640625" customWidth="1"/>
    <col min="13341" max="13342" width="2.88671875" customWidth="1"/>
    <col min="13343" max="13343" width="8.109375" customWidth="1"/>
    <col min="13344" max="13344" width="13.88671875" customWidth="1"/>
    <col min="13345" max="13345" width="6.33203125" customWidth="1"/>
    <col min="13346" max="13346" width="1.6640625" customWidth="1"/>
    <col min="13347" max="13568" width="9.109375" customWidth="1"/>
    <col min="13569" max="13569" width="1.44140625" customWidth="1"/>
    <col min="13570" max="13570" width="3" customWidth="1"/>
    <col min="13571" max="13571" width="7.5546875" customWidth="1"/>
    <col min="13572" max="13572" width="4.33203125" customWidth="1"/>
    <col min="13573" max="13573" width="1.6640625" customWidth="1"/>
    <col min="13574" max="13574" width="2.109375" customWidth="1"/>
    <col min="13575" max="13575" width="6.5546875" customWidth="1"/>
    <col min="13576" max="13576" width="4.5546875" customWidth="1"/>
    <col min="13577" max="13577" width="4.33203125" customWidth="1"/>
    <col min="13578" max="13578" width="8.33203125" customWidth="1"/>
    <col min="13579" max="13579" width="2.6640625" customWidth="1"/>
    <col min="13580" max="13580" width="10.6640625" customWidth="1"/>
    <col min="13581" max="13581" width="2.6640625" customWidth="1"/>
    <col min="13582" max="13582" width="10.33203125" customWidth="1"/>
    <col min="13583" max="13583" width="2.33203125" customWidth="1"/>
    <col min="13584" max="13584" width="1" customWidth="1"/>
    <col min="13585" max="13585" width="12.109375" customWidth="1"/>
    <col min="13586" max="13586" width="4.5546875" customWidth="1"/>
    <col min="13587" max="13587" width="8.109375" customWidth="1"/>
    <col min="13588" max="13588" width="2.88671875" customWidth="1"/>
    <col min="13589" max="13589" width="4" customWidth="1"/>
    <col min="13590" max="13590" width="5.5546875" customWidth="1"/>
    <col min="13591" max="13591" width="1.6640625" customWidth="1"/>
    <col min="13592" max="13592" width="9.109375" customWidth="1"/>
    <col min="13593" max="13593" width="1" customWidth="1"/>
    <col min="13594" max="13594" width="9.6640625" customWidth="1"/>
    <col min="13595" max="13595" width="2.88671875" customWidth="1"/>
    <col min="13596" max="13596" width="7.6640625" customWidth="1"/>
    <col min="13597" max="13598" width="2.88671875" customWidth="1"/>
    <col min="13599" max="13599" width="8.109375" customWidth="1"/>
    <col min="13600" max="13600" width="13.88671875" customWidth="1"/>
    <col min="13601" max="13601" width="6.33203125" customWidth="1"/>
    <col min="13602" max="13602" width="1.6640625" customWidth="1"/>
    <col min="13603" max="13824" width="9.109375" customWidth="1"/>
    <col min="13825" max="13825" width="1.44140625" customWidth="1"/>
    <col min="13826" max="13826" width="3" customWidth="1"/>
    <col min="13827" max="13827" width="7.5546875" customWidth="1"/>
    <col min="13828" max="13828" width="4.33203125" customWidth="1"/>
    <col min="13829" max="13829" width="1.6640625" customWidth="1"/>
    <col min="13830" max="13830" width="2.109375" customWidth="1"/>
    <col min="13831" max="13831" width="6.5546875" customWidth="1"/>
    <col min="13832" max="13832" width="4.5546875" customWidth="1"/>
    <col min="13833" max="13833" width="4.33203125" customWidth="1"/>
    <col min="13834" max="13834" width="8.33203125" customWidth="1"/>
    <col min="13835" max="13835" width="2.6640625" customWidth="1"/>
    <col min="13836" max="13836" width="10.6640625" customWidth="1"/>
    <col min="13837" max="13837" width="2.6640625" customWidth="1"/>
    <col min="13838" max="13838" width="10.33203125" customWidth="1"/>
    <col min="13839" max="13839" width="2.33203125" customWidth="1"/>
    <col min="13840" max="13840" width="1" customWidth="1"/>
    <col min="13841" max="13841" width="12.109375" customWidth="1"/>
    <col min="13842" max="13842" width="4.5546875" customWidth="1"/>
    <col min="13843" max="13843" width="8.109375" customWidth="1"/>
    <col min="13844" max="13844" width="2.88671875" customWidth="1"/>
    <col min="13845" max="13845" width="4" customWidth="1"/>
    <col min="13846" max="13846" width="5.5546875" customWidth="1"/>
    <col min="13847" max="13847" width="1.6640625" customWidth="1"/>
    <col min="13848" max="13848" width="9.109375" customWidth="1"/>
    <col min="13849" max="13849" width="1" customWidth="1"/>
    <col min="13850" max="13850" width="9.6640625" customWidth="1"/>
    <col min="13851" max="13851" width="2.88671875" customWidth="1"/>
    <col min="13852" max="13852" width="7.6640625" customWidth="1"/>
    <col min="13853" max="13854" width="2.88671875" customWidth="1"/>
    <col min="13855" max="13855" width="8.109375" customWidth="1"/>
    <col min="13856" max="13856" width="13.88671875" customWidth="1"/>
    <col min="13857" max="13857" width="6.33203125" customWidth="1"/>
    <col min="13858" max="13858" width="1.6640625" customWidth="1"/>
    <col min="13859" max="14080" width="9.109375" customWidth="1"/>
    <col min="14081" max="14081" width="1.44140625" customWidth="1"/>
    <col min="14082" max="14082" width="3" customWidth="1"/>
    <col min="14083" max="14083" width="7.5546875" customWidth="1"/>
    <col min="14084" max="14084" width="4.33203125" customWidth="1"/>
    <col min="14085" max="14085" width="1.6640625" customWidth="1"/>
    <col min="14086" max="14086" width="2.109375" customWidth="1"/>
    <col min="14087" max="14087" width="6.5546875" customWidth="1"/>
    <col min="14088" max="14088" width="4.5546875" customWidth="1"/>
    <col min="14089" max="14089" width="4.33203125" customWidth="1"/>
    <col min="14090" max="14090" width="8.33203125" customWidth="1"/>
    <col min="14091" max="14091" width="2.6640625" customWidth="1"/>
    <col min="14092" max="14092" width="10.6640625" customWidth="1"/>
    <col min="14093" max="14093" width="2.6640625" customWidth="1"/>
    <col min="14094" max="14094" width="10.33203125" customWidth="1"/>
    <col min="14095" max="14095" width="2.33203125" customWidth="1"/>
    <col min="14096" max="14096" width="1" customWidth="1"/>
    <col min="14097" max="14097" width="12.109375" customWidth="1"/>
    <col min="14098" max="14098" width="4.5546875" customWidth="1"/>
    <col min="14099" max="14099" width="8.109375" customWidth="1"/>
    <col min="14100" max="14100" width="2.88671875" customWidth="1"/>
    <col min="14101" max="14101" width="4" customWidth="1"/>
    <col min="14102" max="14102" width="5.5546875" customWidth="1"/>
    <col min="14103" max="14103" width="1.6640625" customWidth="1"/>
    <col min="14104" max="14104" width="9.109375" customWidth="1"/>
    <col min="14105" max="14105" width="1" customWidth="1"/>
    <col min="14106" max="14106" width="9.6640625" customWidth="1"/>
    <col min="14107" max="14107" width="2.88671875" customWidth="1"/>
    <col min="14108" max="14108" width="7.6640625" customWidth="1"/>
    <col min="14109" max="14110" width="2.88671875" customWidth="1"/>
    <col min="14111" max="14111" width="8.109375" customWidth="1"/>
    <col min="14112" max="14112" width="13.88671875" customWidth="1"/>
    <col min="14113" max="14113" width="6.33203125" customWidth="1"/>
    <col min="14114" max="14114" width="1.6640625" customWidth="1"/>
    <col min="14115" max="14336" width="9.109375" customWidth="1"/>
    <col min="14337" max="14337" width="1.44140625" customWidth="1"/>
    <col min="14338" max="14338" width="3" customWidth="1"/>
    <col min="14339" max="14339" width="7.5546875" customWidth="1"/>
    <col min="14340" max="14340" width="4.33203125" customWidth="1"/>
    <col min="14341" max="14341" width="1.6640625" customWidth="1"/>
    <col min="14342" max="14342" width="2.109375" customWidth="1"/>
    <col min="14343" max="14343" width="6.5546875" customWidth="1"/>
    <col min="14344" max="14344" width="4.5546875" customWidth="1"/>
    <col min="14345" max="14345" width="4.33203125" customWidth="1"/>
    <col min="14346" max="14346" width="8.33203125" customWidth="1"/>
    <col min="14347" max="14347" width="2.6640625" customWidth="1"/>
    <col min="14348" max="14348" width="10.6640625" customWidth="1"/>
    <col min="14349" max="14349" width="2.6640625" customWidth="1"/>
    <col min="14350" max="14350" width="10.33203125" customWidth="1"/>
    <col min="14351" max="14351" width="2.33203125" customWidth="1"/>
    <col min="14352" max="14352" width="1" customWidth="1"/>
    <col min="14353" max="14353" width="12.109375" customWidth="1"/>
    <col min="14354" max="14354" width="4.5546875" customWidth="1"/>
    <col min="14355" max="14355" width="8.109375" customWidth="1"/>
    <col min="14356" max="14356" width="2.88671875" customWidth="1"/>
    <col min="14357" max="14357" width="4" customWidth="1"/>
    <col min="14358" max="14358" width="5.5546875" customWidth="1"/>
    <col min="14359" max="14359" width="1.6640625" customWidth="1"/>
    <col min="14360" max="14360" width="9.109375" customWidth="1"/>
    <col min="14361" max="14361" width="1" customWidth="1"/>
    <col min="14362" max="14362" width="9.6640625" customWidth="1"/>
    <col min="14363" max="14363" width="2.88671875" customWidth="1"/>
    <col min="14364" max="14364" width="7.6640625" customWidth="1"/>
    <col min="14365" max="14366" width="2.88671875" customWidth="1"/>
    <col min="14367" max="14367" width="8.109375" customWidth="1"/>
    <col min="14368" max="14368" width="13.88671875" customWidth="1"/>
    <col min="14369" max="14369" width="6.33203125" customWidth="1"/>
    <col min="14370" max="14370" width="1.6640625" customWidth="1"/>
    <col min="14371" max="14592" width="9.109375" customWidth="1"/>
    <col min="14593" max="14593" width="1.44140625" customWidth="1"/>
    <col min="14594" max="14594" width="3" customWidth="1"/>
    <col min="14595" max="14595" width="7.5546875" customWidth="1"/>
    <col min="14596" max="14596" width="4.33203125" customWidth="1"/>
    <col min="14597" max="14597" width="1.6640625" customWidth="1"/>
    <col min="14598" max="14598" width="2.109375" customWidth="1"/>
    <col min="14599" max="14599" width="6.5546875" customWidth="1"/>
    <col min="14600" max="14600" width="4.5546875" customWidth="1"/>
    <col min="14601" max="14601" width="4.33203125" customWidth="1"/>
    <col min="14602" max="14602" width="8.33203125" customWidth="1"/>
    <col min="14603" max="14603" width="2.6640625" customWidth="1"/>
    <col min="14604" max="14604" width="10.6640625" customWidth="1"/>
    <col min="14605" max="14605" width="2.6640625" customWidth="1"/>
    <col min="14606" max="14606" width="10.33203125" customWidth="1"/>
    <col min="14607" max="14607" width="2.33203125" customWidth="1"/>
    <col min="14608" max="14608" width="1" customWidth="1"/>
    <col min="14609" max="14609" width="12.109375" customWidth="1"/>
    <col min="14610" max="14610" width="4.5546875" customWidth="1"/>
    <col min="14611" max="14611" width="8.109375" customWidth="1"/>
    <col min="14612" max="14612" width="2.88671875" customWidth="1"/>
    <col min="14613" max="14613" width="4" customWidth="1"/>
    <col min="14614" max="14614" width="5.5546875" customWidth="1"/>
    <col min="14615" max="14615" width="1.6640625" customWidth="1"/>
    <col min="14616" max="14616" width="9.109375" customWidth="1"/>
    <col min="14617" max="14617" width="1" customWidth="1"/>
    <col min="14618" max="14618" width="9.6640625" customWidth="1"/>
    <col min="14619" max="14619" width="2.88671875" customWidth="1"/>
    <col min="14620" max="14620" width="7.6640625" customWidth="1"/>
    <col min="14621" max="14622" width="2.88671875" customWidth="1"/>
    <col min="14623" max="14623" width="8.109375" customWidth="1"/>
    <col min="14624" max="14624" width="13.88671875" customWidth="1"/>
    <col min="14625" max="14625" width="6.33203125" customWidth="1"/>
    <col min="14626" max="14626" width="1.6640625" customWidth="1"/>
    <col min="14627" max="14848" width="9.109375" customWidth="1"/>
    <col min="14849" max="14849" width="1.44140625" customWidth="1"/>
    <col min="14850" max="14850" width="3" customWidth="1"/>
    <col min="14851" max="14851" width="7.5546875" customWidth="1"/>
    <col min="14852" max="14852" width="4.33203125" customWidth="1"/>
    <col min="14853" max="14853" width="1.6640625" customWidth="1"/>
    <col min="14854" max="14854" width="2.109375" customWidth="1"/>
    <col min="14855" max="14855" width="6.5546875" customWidth="1"/>
    <col min="14856" max="14856" width="4.5546875" customWidth="1"/>
    <col min="14857" max="14857" width="4.33203125" customWidth="1"/>
    <col min="14858" max="14858" width="8.33203125" customWidth="1"/>
    <col min="14859" max="14859" width="2.6640625" customWidth="1"/>
    <col min="14860" max="14860" width="10.6640625" customWidth="1"/>
    <col min="14861" max="14861" width="2.6640625" customWidth="1"/>
    <col min="14862" max="14862" width="10.33203125" customWidth="1"/>
    <col min="14863" max="14863" width="2.33203125" customWidth="1"/>
    <col min="14864" max="14864" width="1" customWidth="1"/>
    <col min="14865" max="14865" width="12.109375" customWidth="1"/>
    <col min="14866" max="14866" width="4.5546875" customWidth="1"/>
    <col min="14867" max="14867" width="8.109375" customWidth="1"/>
    <col min="14868" max="14868" width="2.88671875" customWidth="1"/>
    <col min="14869" max="14869" width="4" customWidth="1"/>
    <col min="14870" max="14870" width="5.5546875" customWidth="1"/>
    <col min="14871" max="14871" width="1.6640625" customWidth="1"/>
    <col min="14872" max="14872" width="9.109375" customWidth="1"/>
    <col min="14873" max="14873" width="1" customWidth="1"/>
    <col min="14874" max="14874" width="9.6640625" customWidth="1"/>
    <col min="14875" max="14875" width="2.88671875" customWidth="1"/>
    <col min="14876" max="14876" width="7.6640625" customWidth="1"/>
    <col min="14877" max="14878" width="2.88671875" customWidth="1"/>
    <col min="14879" max="14879" width="8.109375" customWidth="1"/>
    <col min="14880" max="14880" width="13.88671875" customWidth="1"/>
    <col min="14881" max="14881" width="6.33203125" customWidth="1"/>
    <col min="14882" max="14882" width="1.6640625" customWidth="1"/>
    <col min="14883" max="15104" width="9.109375" customWidth="1"/>
    <col min="15105" max="15105" width="1.44140625" customWidth="1"/>
    <col min="15106" max="15106" width="3" customWidth="1"/>
    <col min="15107" max="15107" width="7.5546875" customWidth="1"/>
    <col min="15108" max="15108" width="4.33203125" customWidth="1"/>
    <col min="15109" max="15109" width="1.6640625" customWidth="1"/>
    <col min="15110" max="15110" width="2.109375" customWidth="1"/>
    <col min="15111" max="15111" width="6.5546875" customWidth="1"/>
    <col min="15112" max="15112" width="4.5546875" customWidth="1"/>
    <col min="15113" max="15113" width="4.33203125" customWidth="1"/>
    <col min="15114" max="15114" width="8.33203125" customWidth="1"/>
    <col min="15115" max="15115" width="2.6640625" customWidth="1"/>
    <col min="15116" max="15116" width="10.6640625" customWidth="1"/>
    <col min="15117" max="15117" width="2.6640625" customWidth="1"/>
    <col min="15118" max="15118" width="10.33203125" customWidth="1"/>
    <col min="15119" max="15119" width="2.33203125" customWidth="1"/>
    <col min="15120" max="15120" width="1" customWidth="1"/>
    <col min="15121" max="15121" width="12.109375" customWidth="1"/>
    <col min="15122" max="15122" width="4.5546875" customWidth="1"/>
    <col min="15123" max="15123" width="8.109375" customWidth="1"/>
    <col min="15124" max="15124" width="2.88671875" customWidth="1"/>
    <col min="15125" max="15125" width="4" customWidth="1"/>
    <col min="15126" max="15126" width="5.5546875" customWidth="1"/>
    <col min="15127" max="15127" width="1.6640625" customWidth="1"/>
    <col min="15128" max="15128" width="9.109375" customWidth="1"/>
    <col min="15129" max="15129" width="1" customWidth="1"/>
    <col min="15130" max="15130" width="9.6640625" customWidth="1"/>
    <col min="15131" max="15131" width="2.88671875" customWidth="1"/>
    <col min="15132" max="15132" width="7.6640625" customWidth="1"/>
    <col min="15133" max="15134" width="2.88671875" customWidth="1"/>
    <col min="15135" max="15135" width="8.109375" customWidth="1"/>
    <col min="15136" max="15136" width="13.88671875" customWidth="1"/>
    <col min="15137" max="15137" width="6.33203125" customWidth="1"/>
    <col min="15138" max="15138" width="1.6640625" customWidth="1"/>
    <col min="15139" max="15360" width="9.109375" customWidth="1"/>
    <col min="15361" max="15361" width="1.44140625" customWidth="1"/>
    <col min="15362" max="15362" width="3" customWidth="1"/>
    <col min="15363" max="15363" width="7.5546875" customWidth="1"/>
    <col min="15364" max="15364" width="4.33203125" customWidth="1"/>
    <col min="15365" max="15365" width="1.6640625" customWidth="1"/>
    <col min="15366" max="15366" width="2.109375" customWidth="1"/>
    <col min="15367" max="15367" width="6.5546875" customWidth="1"/>
    <col min="15368" max="15368" width="4.5546875" customWidth="1"/>
    <col min="15369" max="15369" width="4.33203125" customWidth="1"/>
    <col min="15370" max="15370" width="8.33203125" customWidth="1"/>
    <col min="15371" max="15371" width="2.6640625" customWidth="1"/>
    <col min="15372" max="15372" width="10.6640625" customWidth="1"/>
    <col min="15373" max="15373" width="2.6640625" customWidth="1"/>
    <col min="15374" max="15374" width="10.33203125" customWidth="1"/>
    <col min="15375" max="15375" width="2.33203125" customWidth="1"/>
    <col min="15376" max="15376" width="1" customWidth="1"/>
    <col min="15377" max="15377" width="12.109375" customWidth="1"/>
    <col min="15378" max="15378" width="4.5546875" customWidth="1"/>
    <col min="15379" max="15379" width="8.109375" customWidth="1"/>
    <col min="15380" max="15380" width="2.88671875" customWidth="1"/>
    <col min="15381" max="15381" width="4" customWidth="1"/>
    <col min="15382" max="15382" width="5.5546875" customWidth="1"/>
    <col min="15383" max="15383" width="1.6640625" customWidth="1"/>
    <col min="15384" max="15384" width="9.109375" customWidth="1"/>
    <col min="15385" max="15385" width="1" customWidth="1"/>
    <col min="15386" max="15386" width="9.6640625" customWidth="1"/>
    <col min="15387" max="15387" width="2.88671875" customWidth="1"/>
    <col min="15388" max="15388" width="7.6640625" customWidth="1"/>
    <col min="15389" max="15390" width="2.88671875" customWidth="1"/>
    <col min="15391" max="15391" width="8.109375" customWidth="1"/>
    <col min="15392" max="15392" width="13.88671875" customWidth="1"/>
    <col min="15393" max="15393" width="6.33203125" customWidth="1"/>
    <col min="15394" max="15394" width="1.6640625" customWidth="1"/>
    <col min="15395" max="15616" width="9.109375" customWidth="1"/>
    <col min="15617" max="15617" width="1.44140625" customWidth="1"/>
    <col min="15618" max="15618" width="3" customWidth="1"/>
    <col min="15619" max="15619" width="7.5546875" customWidth="1"/>
    <col min="15620" max="15620" width="4.33203125" customWidth="1"/>
    <col min="15621" max="15621" width="1.6640625" customWidth="1"/>
    <col min="15622" max="15622" width="2.109375" customWidth="1"/>
    <col min="15623" max="15623" width="6.5546875" customWidth="1"/>
    <col min="15624" max="15624" width="4.5546875" customWidth="1"/>
    <col min="15625" max="15625" width="4.33203125" customWidth="1"/>
    <col min="15626" max="15626" width="8.33203125" customWidth="1"/>
    <col min="15627" max="15627" width="2.6640625" customWidth="1"/>
    <col min="15628" max="15628" width="10.6640625" customWidth="1"/>
    <col min="15629" max="15629" width="2.6640625" customWidth="1"/>
    <col min="15630" max="15630" width="10.33203125" customWidth="1"/>
    <col min="15631" max="15631" width="2.33203125" customWidth="1"/>
    <col min="15632" max="15632" width="1" customWidth="1"/>
    <col min="15633" max="15633" width="12.109375" customWidth="1"/>
    <col min="15634" max="15634" width="4.5546875" customWidth="1"/>
    <col min="15635" max="15635" width="8.109375" customWidth="1"/>
    <col min="15636" max="15636" width="2.88671875" customWidth="1"/>
    <col min="15637" max="15637" width="4" customWidth="1"/>
    <col min="15638" max="15638" width="5.5546875" customWidth="1"/>
    <col min="15639" max="15639" width="1.6640625" customWidth="1"/>
    <col min="15640" max="15640" width="9.109375" customWidth="1"/>
    <col min="15641" max="15641" width="1" customWidth="1"/>
    <col min="15642" max="15642" width="9.6640625" customWidth="1"/>
    <col min="15643" max="15643" width="2.88671875" customWidth="1"/>
    <col min="15644" max="15644" width="7.6640625" customWidth="1"/>
    <col min="15645" max="15646" width="2.88671875" customWidth="1"/>
    <col min="15647" max="15647" width="8.109375" customWidth="1"/>
    <col min="15648" max="15648" width="13.88671875" customWidth="1"/>
    <col min="15649" max="15649" width="6.33203125" customWidth="1"/>
    <col min="15650" max="15650" width="1.6640625" customWidth="1"/>
    <col min="15651" max="15872" width="9.109375" customWidth="1"/>
    <col min="15873" max="15873" width="1.44140625" customWidth="1"/>
    <col min="15874" max="15874" width="3" customWidth="1"/>
    <col min="15875" max="15875" width="7.5546875" customWidth="1"/>
    <col min="15876" max="15876" width="4.33203125" customWidth="1"/>
    <col min="15877" max="15877" width="1.6640625" customWidth="1"/>
    <col min="15878" max="15878" width="2.109375" customWidth="1"/>
    <col min="15879" max="15879" width="6.5546875" customWidth="1"/>
    <col min="15880" max="15880" width="4.5546875" customWidth="1"/>
    <col min="15881" max="15881" width="4.33203125" customWidth="1"/>
    <col min="15882" max="15882" width="8.33203125" customWidth="1"/>
    <col min="15883" max="15883" width="2.6640625" customWidth="1"/>
    <col min="15884" max="15884" width="10.6640625" customWidth="1"/>
    <col min="15885" max="15885" width="2.6640625" customWidth="1"/>
    <col min="15886" max="15886" width="10.33203125" customWidth="1"/>
    <col min="15887" max="15887" width="2.33203125" customWidth="1"/>
    <col min="15888" max="15888" width="1" customWidth="1"/>
    <col min="15889" max="15889" width="12.109375" customWidth="1"/>
    <col min="15890" max="15890" width="4.5546875" customWidth="1"/>
    <col min="15891" max="15891" width="8.109375" customWidth="1"/>
    <col min="15892" max="15892" width="2.88671875" customWidth="1"/>
    <col min="15893" max="15893" width="4" customWidth="1"/>
    <col min="15894" max="15894" width="5.5546875" customWidth="1"/>
    <col min="15895" max="15895" width="1.6640625" customWidth="1"/>
    <col min="15896" max="15896" width="9.109375" customWidth="1"/>
    <col min="15897" max="15897" width="1" customWidth="1"/>
    <col min="15898" max="15898" width="9.6640625" customWidth="1"/>
    <col min="15899" max="15899" width="2.88671875" customWidth="1"/>
    <col min="15900" max="15900" width="7.6640625" customWidth="1"/>
    <col min="15901" max="15902" width="2.88671875" customWidth="1"/>
    <col min="15903" max="15903" width="8.109375" customWidth="1"/>
    <col min="15904" max="15904" width="13.88671875" customWidth="1"/>
    <col min="15905" max="15905" width="6.33203125" customWidth="1"/>
    <col min="15906" max="15906" width="1.6640625" customWidth="1"/>
    <col min="15907" max="16128" width="9.109375" customWidth="1"/>
    <col min="16129" max="16129" width="1.44140625" customWidth="1"/>
    <col min="16130" max="16130" width="3" customWidth="1"/>
    <col min="16131" max="16131" width="7.5546875" customWidth="1"/>
    <col min="16132" max="16132" width="4.33203125" customWidth="1"/>
    <col min="16133" max="16133" width="1.6640625" customWidth="1"/>
    <col min="16134" max="16134" width="2.109375" customWidth="1"/>
    <col min="16135" max="16135" width="6.5546875" customWidth="1"/>
    <col min="16136" max="16136" width="4.5546875" customWidth="1"/>
    <col min="16137" max="16137" width="4.33203125" customWidth="1"/>
    <col min="16138" max="16138" width="8.33203125" customWidth="1"/>
    <col min="16139" max="16139" width="2.6640625" customWidth="1"/>
    <col min="16140" max="16140" width="10.6640625" customWidth="1"/>
    <col min="16141" max="16141" width="2.6640625" customWidth="1"/>
    <col min="16142" max="16142" width="10.33203125" customWidth="1"/>
    <col min="16143" max="16143" width="2.33203125" customWidth="1"/>
    <col min="16144" max="16144" width="1" customWidth="1"/>
    <col min="16145" max="16145" width="12.109375" customWidth="1"/>
    <col min="16146" max="16146" width="4.5546875" customWidth="1"/>
    <col min="16147" max="16147" width="8.109375" customWidth="1"/>
    <col min="16148" max="16148" width="2.88671875" customWidth="1"/>
    <col min="16149" max="16149" width="4" customWidth="1"/>
    <col min="16150" max="16150" width="5.5546875" customWidth="1"/>
    <col min="16151" max="16151" width="1.6640625" customWidth="1"/>
    <col min="16152" max="16152" width="9.109375" customWidth="1"/>
    <col min="16153" max="16153" width="1" customWidth="1"/>
    <col min="16154" max="16154" width="9.6640625" customWidth="1"/>
    <col min="16155" max="16155" width="2.88671875" customWidth="1"/>
    <col min="16156" max="16156" width="7.6640625" customWidth="1"/>
    <col min="16157" max="16158" width="2.88671875" customWidth="1"/>
    <col min="16159" max="16159" width="8.109375" customWidth="1"/>
    <col min="16160" max="16160" width="13.88671875" customWidth="1"/>
    <col min="16161" max="16161" width="6.33203125" customWidth="1"/>
    <col min="16162" max="16162" width="1.6640625" customWidth="1"/>
    <col min="16163" max="16384" width="9.109375" customWidth="1"/>
  </cols>
  <sheetData>
    <row r="1" spans="1:34" ht="9.9" customHeight="1" x14ac:dyDescent="0.3">
      <c r="A1" s="396" t="s">
        <v>257</v>
      </c>
      <c r="B1" s="396"/>
      <c r="C1" s="396"/>
      <c r="D1" s="396"/>
      <c r="E1" s="396"/>
      <c r="J1" s="397" t="s">
        <v>258</v>
      </c>
      <c r="K1" s="397"/>
      <c r="L1" s="397"/>
      <c r="M1" s="397"/>
      <c r="N1" s="397"/>
      <c r="O1" s="397"/>
      <c r="P1" s="397"/>
      <c r="Q1" s="397"/>
      <c r="R1" s="397"/>
      <c r="S1" s="397"/>
      <c r="T1" s="397"/>
      <c r="U1" s="397"/>
      <c r="V1" s="397"/>
      <c r="W1" s="397"/>
      <c r="X1" s="397"/>
      <c r="Y1" s="397"/>
      <c r="Z1" s="397"/>
      <c r="AA1" s="397"/>
      <c r="AB1" s="397"/>
      <c r="AD1" s="398" t="s">
        <v>259</v>
      </c>
      <c r="AE1" s="398"/>
      <c r="AF1" s="398"/>
      <c r="AG1" s="398"/>
    </row>
    <row r="2" spans="1:34" ht="4.5" customHeight="1" x14ac:dyDescent="0.3">
      <c r="A2" s="396" t="s">
        <v>260</v>
      </c>
      <c r="B2" s="396"/>
      <c r="C2" s="396"/>
      <c r="D2" s="396"/>
      <c r="E2" s="396"/>
      <c r="F2" s="396"/>
    </row>
    <row r="3" spans="1:34" ht="6.9" customHeight="1" x14ac:dyDescent="0.3">
      <c r="A3" s="396"/>
      <c r="B3" s="396"/>
      <c r="C3" s="396"/>
      <c r="D3" s="396"/>
      <c r="E3" s="396"/>
      <c r="F3" s="396"/>
      <c r="J3" s="397" t="s">
        <v>107</v>
      </c>
      <c r="K3" s="397"/>
      <c r="L3" s="397"/>
      <c r="M3" s="397"/>
      <c r="N3" s="397"/>
      <c r="O3" s="397"/>
      <c r="P3" s="397"/>
      <c r="Q3" s="397"/>
      <c r="R3" s="397"/>
      <c r="S3" s="397"/>
      <c r="T3" s="397"/>
      <c r="U3" s="397"/>
      <c r="V3" s="397"/>
      <c r="W3" s="397"/>
      <c r="X3" s="397"/>
      <c r="Y3" s="397"/>
      <c r="Z3" s="397"/>
      <c r="AA3" s="397"/>
      <c r="AB3" s="397"/>
    </row>
    <row r="4" spans="1:34" ht="5.0999999999999996" customHeight="1" x14ac:dyDescent="0.3">
      <c r="A4" s="396" t="s">
        <v>261</v>
      </c>
      <c r="B4" s="396"/>
      <c r="C4" s="396"/>
      <c r="D4" s="396"/>
      <c r="J4" s="397"/>
      <c r="K4" s="397"/>
      <c r="L4" s="397"/>
      <c r="M4" s="397"/>
      <c r="N4" s="397"/>
      <c r="O4" s="397"/>
      <c r="P4" s="397"/>
      <c r="Q4" s="397"/>
      <c r="R4" s="397"/>
      <c r="S4" s="397"/>
      <c r="T4" s="397"/>
      <c r="U4" s="397"/>
      <c r="V4" s="397"/>
      <c r="W4" s="397"/>
      <c r="X4" s="397"/>
      <c r="Y4" s="397"/>
      <c r="Z4" s="397"/>
      <c r="AA4" s="397"/>
      <c r="AB4" s="397"/>
    </row>
    <row r="5" spans="1:34" ht="6.15" customHeight="1" x14ac:dyDescent="0.3">
      <c r="A5" s="396"/>
      <c r="B5" s="396"/>
      <c r="C5" s="396"/>
      <c r="D5" s="396"/>
      <c r="J5" s="397" t="s">
        <v>262</v>
      </c>
      <c r="K5" s="397"/>
      <c r="L5" s="397"/>
      <c r="M5" s="397"/>
      <c r="N5" s="397"/>
      <c r="O5" s="397"/>
      <c r="P5" s="397"/>
      <c r="Q5" s="397"/>
      <c r="R5" s="397"/>
      <c r="S5" s="397"/>
      <c r="T5" s="397"/>
      <c r="U5" s="397"/>
      <c r="V5" s="397"/>
      <c r="W5" s="397"/>
      <c r="X5" s="397"/>
      <c r="Y5" s="397"/>
      <c r="Z5" s="397"/>
      <c r="AA5" s="397"/>
      <c r="AB5" s="397"/>
    </row>
    <row r="6" spans="1:34" ht="5.0999999999999996" customHeight="1" x14ac:dyDescent="0.3">
      <c r="A6" s="399">
        <v>0.59357638888888886</v>
      </c>
      <c r="B6" s="399"/>
      <c r="C6" s="399"/>
      <c r="D6" s="399"/>
      <c r="E6" s="399"/>
      <c r="F6" s="399"/>
      <c r="J6" s="397"/>
      <c r="K6" s="397"/>
      <c r="L6" s="397"/>
      <c r="M6" s="397"/>
      <c r="N6" s="397"/>
      <c r="O6" s="397"/>
      <c r="P6" s="397"/>
      <c r="Q6" s="397"/>
      <c r="R6" s="397"/>
      <c r="S6" s="397"/>
      <c r="T6" s="397"/>
      <c r="U6" s="397"/>
      <c r="V6" s="397"/>
      <c r="W6" s="397"/>
      <c r="X6" s="397"/>
      <c r="Y6" s="397"/>
      <c r="Z6" s="397"/>
      <c r="AA6" s="397"/>
      <c r="AB6" s="397"/>
    </row>
    <row r="7" spans="1:34" ht="6.15" customHeight="1" x14ac:dyDescent="0.3">
      <c r="A7" s="399"/>
      <c r="B7" s="399"/>
      <c r="C7" s="399"/>
      <c r="D7" s="399"/>
      <c r="E7" s="399"/>
      <c r="F7" s="399"/>
      <c r="J7" s="397" t="s">
        <v>263</v>
      </c>
      <c r="K7" s="397"/>
      <c r="L7" s="397"/>
      <c r="M7" s="397"/>
      <c r="N7" s="397"/>
      <c r="O7" s="397"/>
      <c r="P7" s="397"/>
      <c r="Q7" s="397"/>
      <c r="R7" s="397"/>
      <c r="S7" s="397"/>
      <c r="T7" s="397"/>
      <c r="U7" s="397"/>
      <c r="V7" s="397"/>
      <c r="W7" s="397"/>
      <c r="X7" s="397"/>
      <c r="Y7" s="397"/>
      <c r="Z7" s="397"/>
      <c r="AA7" s="397"/>
      <c r="AB7" s="397"/>
    </row>
    <row r="8" spans="1:34" ht="5.0999999999999996" customHeight="1" x14ac:dyDescent="0.3">
      <c r="J8" s="397"/>
      <c r="K8" s="397"/>
      <c r="L8" s="397"/>
      <c r="M8" s="397"/>
      <c r="N8" s="397"/>
      <c r="O8" s="397"/>
      <c r="P8" s="397"/>
      <c r="Q8" s="397"/>
      <c r="R8" s="397"/>
      <c r="S8" s="397"/>
      <c r="T8" s="397"/>
      <c r="U8" s="397"/>
      <c r="V8" s="397"/>
      <c r="W8" s="397"/>
      <c r="X8" s="397"/>
      <c r="Y8" s="397"/>
      <c r="Z8" s="397"/>
      <c r="AA8" s="397"/>
      <c r="AB8" s="397"/>
    </row>
    <row r="9" spans="1:34" ht="14.4" customHeight="1" x14ac:dyDescent="0.3">
      <c r="O9" s="401" t="s">
        <v>264</v>
      </c>
      <c r="P9" s="401"/>
      <c r="Q9" s="401"/>
      <c r="R9" s="401"/>
      <c r="S9" s="402" t="s">
        <v>265</v>
      </c>
      <c r="T9" s="402"/>
      <c r="V9" s="314" t="s">
        <v>266</v>
      </c>
      <c r="W9" s="403">
        <v>1</v>
      </c>
      <c r="X9" s="403"/>
    </row>
    <row r="10" spans="1:34" ht="15.15" customHeight="1" x14ac:dyDescent="0.3"/>
    <row r="11" spans="1:34" ht="9.9" customHeight="1" x14ac:dyDescent="0.3">
      <c r="A11" s="404" t="s">
        <v>267</v>
      </c>
      <c r="B11" s="404"/>
      <c r="C11" s="404"/>
      <c r="D11" s="404"/>
      <c r="E11" s="404"/>
      <c r="F11" s="404"/>
      <c r="G11" s="404"/>
      <c r="H11" s="404"/>
      <c r="I11" s="404"/>
      <c r="J11" s="404"/>
      <c r="K11" s="404"/>
      <c r="L11" s="400" t="s">
        <v>268</v>
      </c>
      <c r="M11" s="400"/>
      <c r="N11" s="400" t="s">
        <v>269</v>
      </c>
      <c r="O11" s="400"/>
      <c r="P11" s="400" t="s">
        <v>270</v>
      </c>
      <c r="Q11" s="400"/>
      <c r="R11" s="405" t="s">
        <v>271</v>
      </c>
      <c r="S11" s="405"/>
      <c r="T11" s="400" t="s">
        <v>272</v>
      </c>
      <c r="U11" s="400"/>
      <c r="V11" s="400"/>
      <c r="W11" s="400"/>
      <c r="X11" s="400" t="s">
        <v>273</v>
      </c>
      <c r="Y11" s="400"/>
      <c r="Z11" s="400" t="s">
        <v>274</v>
      </c>
      <c r="AA11" s="400"/>
      <c r="AB11" s="400" t="s">
        <v>275</v>
      </c>
      <c r="AC11" s="400"/>
      <c r="AD11" s="400"/>
      <c r="AE11" s="400" t="s">
        <v>276</v>
      </c>
      <c r="AF11" s="400" t="s">
        <v>277</v>
      </c>
      <c r="AG11" s="400" t="s">
        <v>278</v>
      </c>
      <c r="AH11" s="400"/>
    </row>
    <row r="12" spans="1:34" ht="10.65" customHeight="1" x14ac:dyDescent="0.3">
      <c r="A12" s="404" t="s">
        <v>279</v>
      </c>
      <c r="B12" s="404"/>
      <c r="C12" s="404"/>
      <c r="D12" s="404"/>
      <c r="E12" s="404"/>
      <c r="F12" s="404"/>
      <c r="G12" s="404"/>
      <c r="H12" s="315" t="s">
        <v>280</v>
      </c>
      <c r="I12" s="404" t="s">
        <v>281</v>
      </c>
      <c r="J12" s="404"/>
      <c r="K12" s="404"/>
      <c r="L12" s="400"/>
      <c r="M12" s="400"/>
      <c r="N12" s="400"/>
      <c r="O12" s="400"/>
      <c r="P12" s="400"/>
      <c r="Q12" s="400"/>
      <c r="R12" s="405"/>
      <c r="S12" s="405"/>
      <c r="T12" s="400"/>
      <c r="U12" s="400"/>
      <c r="V12" s="400"/>
      <c r="W12" s="400"/>
      <c r="X12" s="400"/>
      <c r="Y12" s="400"/>
      <c r="Z12" s="400"/>
      <c r="AA12" s="400"/>
      <c r="AB12" s="400"/>
      <c r="AC12" s="400"/>
      <c r="AD12" s="400"/>
      <c r="AE12" s="400"/>
      <c r="AF12" s="400"/>
      <c r="AG12" s="400"/>
      <c r="AH12" s="400"/>
    </row>
    <row r="13" spans="1:34" ht="11.4" customHeight="1" x14ac:dyDescent="0.3">
      <c r="A13" s="409" t="s">
        <v>223</v>
      </c>
      <c r="B13" s="409"/>
      <c r="C13" s="409"/>
      <c r="D13" s="409"/>
      <c r="E13" s="409"/>
      <c r="F13" s="409"/>
      <c r="G13" s="409"/>
      <c r="H13" s="316" t="s">
        <v>282</v>
      </c>
      <c r="L13" s="406">
        <v>125951850000</v>
      </c>
      <c r="M13" s="406"/>
      <c r="N13" s="406">
        <v>44781187583</v>
      </c>
      <c r="O13" s="406"/>
      <c r="P13" s="406">
        <v>81170662417</v>
      </c>
      <c r="Q13" s="406"/>
      <c r="R13" s="407">
        <v>28066221167</v>
      </c>
      <c r="S13" s="407"/>
      <c r="T13" s="406">
        <v>34678323923</v>
      </c>
      <c r="U13" s="406"/>
      <c r="V13" s="406"/>
      <c r="W13" s="406"/>
      <c r="X13" s="407">
        <v>0</v>
      </c>
      <c r="Y13" s="407"/>
      <c r="Z13" s="406">
        <v>18426117327</v>
      </c>
      <c r="AA13" s="406"/>
      <c r="AB13" s="407">
        <v>18426117327</v>
      </c>
      <c r="AC13" s="407"/>
      <c r="AD13" s="407"/>
      <c r="AE13" s="317" t="s">
        <v>283</v>
      </c>
      <c r="AF13" s="348">
        <v>53104441250</v>
      </c>
      <c r="AG13" s="408" t="s">
        <v>284</v>
      </c>
      <c r="AH13" s="408"/>
    </row>
    <row r="14" spans="1:34" ht="11.4" customHeight="1" x14ac:dyDescent="0.3">
      <c r="A14" s="413" t="s">
        <v>285</v>
      </c>
      <c r="B14" s="413"/>
      <c r="C14" s="413"/>
      <c r="D14" s="413"/>
      <c r="E14" s="413"/>
      <c r="F14" s="413"/>
      <c r="G14" s="413"/>
      <c r="H14" s="319" t="s">
        <v>286</v>
      </c>
      <c r="L14" s="410">
        <v>125951850000</v>
      </c>
      <c r="M14" s="410"/>
      <c r="N14" s="410">
        <v>44781187583</v>
      </c>
      <c r="O14" s="410"/>
      <c r="P14" s="410">
        <v>81170662417</v>
      </c>
      <c r="Q14" s="410"/>
      <c r="R14" s="411">
        <v>28066221167</v>
      </c>
      <c r="S14" s="411"/>
      <c r="T14" s="410">
        <v>34678323923</v>
      </c>
      <c r="U14" s="410"/>
      <c r="V14" s="410"/>
      <c r="W14" s="410"/>
      <c r="X14" s="411">
        <v>0</v>
      </c>
      <c r="Y14" s="411"/>
      <c r="Z14" s="410">
        <v>18426117327</v>
      </c>
      <c r="AA14" s="410"/>
      <c r="AB14" s="411">
        <v>18426117327</v>
      </c>
      <c r="AC14" s="411"/>
      <c r="AD14" s="411"/>
      <c r="AE14" s="320" t="s">
        <v>283</v>
      </c>
      <c r="AF14" s="349">
        <v>53104441250</v>
      </c>
      <c r="AG14" s="412" t="s">
        <v>284</v>
      </c>
      <c r="AH14" s="412"/>
    </row>
    <row r="15" spans="1:34" ht="11.4" customHeight="1" x14ac:dyDescent="0.3">
      <c r="A15" s="417" t="s">
        <v>226</v>
      </c>
      <c r="B15" s="417"/>
      <c r="C15" s="417"/>
      <c r="D15" s="417"/>
      <c r="E15" s="417"/>
      <c r="F15" s="417"/>
      <c r="G15" s="417"/>
      <c r="H15" s="321" t="s">
        <v>287</v>
      </c>
      <c r="L15" s="414">
        <v>1932172155</v>
      </c>
      <c r="M15" s="414"/>
      <c r="N15" s="414">
        <v>1440182455</v>
      </c>
      <c r="O15" s="414"/>
      <c r="P15" s="414">
        <v>491989700</v>
      </c>
      <c r="Q15" s="414"/>
      <c r="R15" s="415">
        <v>94341254</v>
      </c>
      <c r="S15" s="415"/>
      <c r="T15" s="414">
        <v>372934270</v>
      </c>
      <c r="U15" s="414"/>
      <c r="V15" s="414"/>
      <c r="W15" s="414"/>
      <c r="X15" s="415">
        <v>0</v>
      </c>
      <c r="Y15" s="415"/>
      <c r="Z15" s="414">
        <v>24714176</v>
      </c>
      <c r="AA15" s="414"/>
      <c r="AB15" s="415">
        <v>24714176</v>
      </c>
      <c r="AC15" s="415"/>
      <c r="AD15" s="415"/>
      <c r="AE15" s="322" t="s">
        <v>288</v>
      </c>
      <c r="AF15" s="350">
        <v>397648446</v>
      </c>
      <c r="AG15" s="416" t="s">
        <v>289</v>
      </c>
      <c r="AH15" s="416"/>
    </row>
    <row r="16" spans="1:34" ht="11.4" customHeight="1" x14ac:dyDescent="0.3">
      <c r="A16" s="417" t="s">
        <v>224</v>
      </c>
      <c r="B16" s="417"/>
      <c r="C16" s="417"/>
      <c r="D16" s="417"/>
      <c r="E16" s="417"/>
      <c r="F16" s="417"/>
      <c r="G16" s="417"/>
      <c r="H16" s="321" t="s">
        <v>290</v>
      </c>
      <c r="L16" s="414">
        <v>80098325312</v>
      </c>
      <c r="M16" s="414"/>
      <c r="N16" s="414">
        <v>37104427931</v>
      </c>
      <c r="O16" s="414"/>
      <c r="P16" s="414">
        <v>42993897381</v>
      </c>
      <c r="Q16" s="414"/>
      <c r="R16" s="415">
        <v>21883565565</v>
      </c>
      <c r="S16" s="415"/>
      <c r="T16" s="414">
        <v>13180487454</v>
      </c>
      <c r="U16" s="414"/>
      <c r="V16" s="414"/>
      <c r="W16" s="414"/>
      <c r="X16" s="415">
        <v>0</v>
      </c>
      <c r="Y16" s="415"/>
      <c r="Z16" s="414">
        <v>7929844362</v>
      </c>
      <c r="AA16" s="414"/>
      <c r="AB16" s="415">
        <v>7929844362</v>
      </c>
      <c r="AC16" s="415"/>
      <c r="AD16" s="415"/>
      <c r="AE16" s="322" t="s">
        <v>291</v>
      </c>
      <c r="AF16" s="350">
        <v>21110331816</v>
      </c>
      <c r="AG16" s="416" t="s">
        <v>292</v>
      </c>
      <c r="AH16" s="416"/>
    </row>
    <row r="17" spans="1:34" ht="11.4" customHeight="1" x14ac:dyDescent="0.3">
      <c r="A17" s="417" t="s">
        <v>225</v>
      </c>
      <c r="B17" s="417"/>
      <c r="C17" s="417"/>
      <c r="D17" s="417"/>
      <c r="E17" s="417"/>
      <c r="F17" s="417"/>
      <c r="G17" s="417"/>
      <c r="H17" s="321" t="s">
        <v>293</v>
      </c>
      <c r="L17" s="414">
        <v>37618907988</v>
      </c>
      <c r="M17" s="414"/>
      <c r="N17" s="414">
        <v>4254682492</v>
      </c>
      <c r="O17" s="414"/>
      <c r="P17" s="414">
        <v>33364225496</v>
      </c>
      <c r="Q17" s="414"/>
      <c r="R17" s="415">
        <v>2645712902</v>
      </c>
      <c r="S17" s="415"/>
      <c r="T17" s="414">
        <v>20451494841</v>
      </c>
      <c r="U17" s="414"/>
      <c r="V17" s="414"/>
      <c r="W17" s="414"/>
      <c r="X17" s="415">
        <v>0</v>
      </c>
      <c r="Y17" s="415"/>
      <c r="Z17" s="414">
        <v>10267017753</v>
      </c>
      <c r="AA17" s="414"/>
      <c r="AB17" s="415">
        <v>10267017753</v>
      </c>
      <c r="AC17" s="415"/>
      <c r="AD17" s="415"/>
      <c r="AE17" s="322" t="s">
        <v>294</v>
      </c>
      <c r="AF17" s="350">
        <v>30718512594</v>
      </c>
      <c r="AG17" s="416" t="s">
        <v>295</v>
      </c>
      <c r="AH17" s="416"/>
    </row>
    <row r="18" spans="1:34" ht="11.4" customHeight="1" x14ac:dyDescent="0.3">
      <c r="A18" s="417" t="s">
        <v>228</v>
      </c>
      <c r="B18" s="417"/>
      <c r="C18" s="417"/>
      <c r="D18" s="417"/>
      <c r="E18" s="417"/>
      <c r="F18" s="417"/>
      <c r="G18" s="417"/>
      <c r="H18" s="321" t="s">
        <v>296</v>
      </c>
      <c r="L18" s="414">
        <v>817805013</v>
      </c>
      <c r="M18" s="414"/>
      <c r="N18" s="414">
        <v>655976485</v>
      </c>
      <c r="O18" s="414"/>
      <c r="P18" s="414">
        <v>161828528</v>
      </c>
      <c r="Q18" s="414"/>
      <c r="R18" s="415">
        <v>6793085</v>
      </c>
      <c r="S18" s="415"/>
      <c r="T18" s="414">
        <v>149679968</v>
      </c>
      <c r="U18" s="414"/>
      <c r="V18" s="414"/>
      <c r="W18" s="414"/>
      <c r="X18" s="415">
        <v>0</v>
      </c>
      <c r="Y18" s="415"/>
      <c r="Z18" s="414">
        <v>5355475</v>
      </c>
      <c r="AA18" s="414"/>
      <c r="AB18" s="415">
        <v>5355475</v>
      </c>
      <c r="AC18" s="415"/>
      <c r="AD18" s="415"/>
      <c r="AE18" s="322" t="s">
        <v>297</v>
      </c>
      <c r="AF18" s="350">
        <v>155035443</v>
      </c>
      <c r="AG18" s="416" t="s">
        <v>298</v>
      </c>
      <c r="AH18" s="416"/>
    </row>
    <row r="19" spans="1:34" ht="11.4" customHeight="1" x14ac:dyDescent="0.3">
      <c r="A19" s="417" t="s">
        <v>229</v>
      </c>
      <c r="B19" s="417"/>
      <c r="C19" s="417"/>
      <c r="D19" s="417"/>
      <c r="E19" s="417"/>
      <c r="F19" s="417"/>
      <c r="G19" s="417"/>
      <c r="H19" s="321" t="s">
        <v>299</v>
      </c>
      <c r="L19" s="414">
        <v>1500000000</v>
      </c>
      <c r="M19" s="414"/>
      <c r="N19" s="414">
        <v>955960603</v>
      </c>
      <c r="O19" s="414"/>
      <c r="P19" s="414">
        <v>544039397</v>
      </c>
      <c r="Q19" s="414"/>
      <c r="R19" s="415">
        <v>32536028</v>
      </c>
      <c r="S19" s="415"/>
      <c r="T19" s="414">
        <v>378942817</v>
      </c>
      <c r="U19" s="414"/>
      <c r="V19" s="414"/>
      <c r="W19" s="414"/>
      <c r="X19" s="415">
        <v>0</v>
      </c>
      <c r="Y19" s="415"/>
      <c r="Z19" s="414">
        <v>132560552</v>
      </c>
      <c r="AA19" s="414"/>
      <c r="AB19" s="415">
        <v>132560552</v>
      </c>
      <c r="AC19" s="415"/>
      <c r="AD19" s="415"/>
      <c r="AE19" s="322" t="s">
        <v>300</v>
      </c>
      <c r="AF19" s="350">
        <v>511503369</v>
      </c>
      <c r="AG19" s="416" t="s">
        <v>301</v>
      </c>
      <c r="AH19" s="416"/>
    </row>
    <row r="20" spans="1:34" ht="11.4" customHeight="1" x14ac:dyDescent="0.3">
      <c r="A20" s="417" t="s">
        <v>227</v>
      </c>
      <c r="B20" s="417"/>
      <c r="C20" s="417"/>
      <c r="D20" s="417"/>
      <c r="E20" s="417"/>
      <c r="F20" s="417"/>
      <c r="G20" s="417"/>
      <c r="H20" s="321" t="s">
        <v>302</v>
      </c>
      <c r="L20" s="414">
        <v>586389532</v>
      </c>
      <c r="M20" s="414"/>
      <c r="N20" s="414">
        <v>369957617</v>
      </c>
      <c r="O20" s="414"/>
      <c r="P20" s="414">
        <v>216431915</v>
      </c>
      <c r="Q20" s="414"/>
      <c r="R20" s="415">
        <v>5022333</v>
      </c>
      <c r="S20" s="415"/>
      <c r="T20" s="414">
        <v>144784573</v>
      </c>
      <c r="U20" s="414"/>
      <c r="V20" s="414"/>
      <c r="W20" s="414"/>
      <c r="X20" s="415">
        <v>0</v>
      </c>
      <c r="Y20" s="415"/>
      <c r="Z20" s="414">
        <v>66625009</v>
      </c>
      <c r="AA20" s="414"/>
      <c r="AB20" s="415">
        <v>66625009</v>
      </c>
      <c r="AC20" s="415"/>
      <c r="AD20" s="415"/>
      <c r="AE20" s="322" t="s">
        <v>303</v>
      </c>
      <c r="AF20" s="350">
        <v>211409582</v>
      </c>
      <c r="AG20" s="416" t="s">
        <v>304</v>
      </c>
      <c r="AH20" s="416"/>
    </row>
    <row r="21" spans="1:34" ht="11.4" customHeight="1" x14ac:dyDescent="0.3">
      <c r="A21" s="417" t="s">
        <v>305</v>
      </c>
      <c r="B21" s="417"/>
      <c r="C21" s="417"/>
      <c r="D21" s="417"/>
      <c r="E21" s="417"/>
      <c r="F21" s="417"/>
      <c r="G21" s="417"/>
      <c r="H21" s="321" t="s">
        <v>306</v>
      </c>
      <c r="L21" s="414">
        <v>945000000</v>
      </c>
      <c r="M21" s="414"/>
      <c r="N21" s="414">
        <v>0</v>
      </c>
      <c r="O21" s="414"/>
      <c r="P21" s="414">
        <v>945000000</v>
      </c>
      <c r="Q21" s="414"/>
      <c r="R21" s="415">
        <v>945000000</v>
      </c>
      <c r="S21" s="415"/>
      <c r="T21" s="414">
        <v>0</v>
      </c>
      <c r="U21" s="414"/>
      <c r="V21" s="414"/>
      <c r="W21" s="414"/>
      <c r="X21" s="415">
        <v>0</v>
      </c>
      <c r="Y21" s="415"/>
      <c r="Z21" s="414">
        <v>0</v>
      </c>
      <c r="AA21" s="414"/>
      <c r="AB21" s="415">
        <v>0</v>
      </c>
      <c r="AC21" s="415"/>
      <c r="AD21" s="415"/>
      <c r="AE21" s="322" t="s">
        <v>307</v>
      </c>
      <c r="AF21" s="350">
        <v>0</v>
      </c>
      <c r="AG21" s="416" t="s">
        <v>307</v>
      </c>
      <c r="AH21" s="416"/>
    </row>
    <row r="22" spans="1:34" ht="11.4" customHeight="1" x14ac:dyDescent="0.3">
      <c r="A22" s="417" t="s">
        <v>308</v>
      </c>
      <c r="B22" s="417"/>
      <c r="C22" s="417"/>
      <c r="D22" s="417"/>
      <c r="E22" s="417"/>
      <c r="F22" s="417"/>
      <c r="G22" s="417"/>
      <c r="H22" s="321" t="s">
        <v>309</v>
      </c>
      <c r="L22" s="414">
        <v>232500000</v>
      </c>
      <c r="M22" s="414"/>
      <c r="N22" s="414">
        <v>0</v>
      </c>
      <c r="O22" s="414"/>
      <c r="P22" s="414">
        <v>232500000</v>
      </c>
      <c r="Q22" s="414"/>
      <c r="R22" s="415">
        <v>232500000</v>
      </c>
      <c r="S22" s="415"/>
      <c r="T22" s="414">
        <v>0</v>
      </c>
      <c r="U22" s="414"/>
      <c r="V22" s="414"/>
      <c r="W22" s="414"/>
      <c r="X22" s="415">
        <v>0</v>
      </c>
      <c r="Y22" s="415"/>
      <c r="Z22" s="414">
        <v>0</v>
      </c>
      <c r="AA22" s="414"/>
      <c r="AB22" s="415">
        <v>0</v>
      </c>
      <c r="AC22" s="415"/>
      <c r="AD22" s="415"/>
      <c r="AE22" s="322" t="s">
        <v>307</v>
      </c>
      <c r="AF22" s="350">
        <v>0</v>
      </c>
      <c r="AG22" s="416" t="s">
        <v>307</v>
      </c>
      <c r="AH22" s="416"/>
    </row>
    <row r="23" spans="1:34" ht="11.4" customHeight="1" x14ac:dyDescent="0.3">
      <c r="A23" s="417" t="s">
        <v>310</v>
      </c>
      <c r="B23" s="417"/>
      <c r="C23" s="417"/>
      <c r="D23" s="417"/>
      <c r="E23" s="417"/>
      <c r="F23" s="417"/>
      <c r="G23" s="417"/>
      <c r="H23" s="321" t="s">
        <v>311</v>
      </c>
      <c r="L23" s="414">
        <v>803250000</v>
      </c>
      <c r="M23" s="414"/>
      <c r="N23" s="414">
        <v>0</v>
      </c>
      <c r="O23" s="414"/>
      <c r="P23" s="414">
        <v>803250000</v>
      </c>
      <c r="Q23" s="414"/>
      <c r="R23" s="415">
        <v>803250000</v>
      </c>
      <c r="S23" s="415"/>
      <c r="T23" s="414">
        <v>0</v>
      </c>
      <c r="U23" s="414"/>
      <c r="V23" s="414"/>
      <c r="W23" s="414"/>
      <c r="X23" s="415">
        <v>0</v>
      </c>
      <c r="Y23" s="415"/>
      <c r="Z23" s="414">
        <v>0</v>
      </c>
      <c r="AA23" s="414"/>
      <c r="AB23" s="415">
        <v>0</v>
      </c>
      <c r="AC23" s="415"/>
      <c r="AD23" s="415"/>
      <c r="AE23" s="322" t="s">
        <v>307</v>
      </c>
      <c r="AF23" s="350">
        <v>0</v>
      </c>
      <c r="AG23" s="416" t="s">
        <v>307</v>
      </c>
      <c r="AH23" s="416"/>
    </row>
    <row r="24" spans="1:34" ht="11.4" customHeight="1" x14ac:dyDescent="0.3">
      <c r="A24" s="417" t="s">
        <v>312</v>
      </c>
      <c r="B24" s="417"/>
      <c r="C24" s="417"/>
      <c r="D24" s="417"/>
      <c r="E24" s="417"/>
      <c r="F24" s="417"/>
      <c r="G24" s="417"/>
      <c r="H24" s="321" t="s">
        <v>313</v>
      </c>
      <c r="L24" s="414">
        <v>472500000</v>
      </c>
      <c r="M24" s="414"/>
      <c r="N24" s="414">
        <v>0</v>
      </c>
      <c r="O24" s="414"/>
      <c r="P24" s="414">
        <v>472500000</v>
      </c>
      <c r="Q24" s="414"/>
      <c r="R24" s="415">
        <v>472500000</v>
      </c>
      <c r="S24" s="415"/>
      <c r="T24" s="414">
        <v>0</v>
      </c>
      <c r="U24" s="414"/>
      <c r="V24" s="414"/>
      <c r="W24" s="414"/>
      <c r="X24" s="415">
        <v>0</v>
      </c>
      <c r="Y24" s="415"/>
      <c r="Z24" s="414">
        <v>0</v>
      </c>
      <c r="AA24" s="414"/>
      <c r="AB24" s="415">
        <v>0</v>
      </c>
      <c r="AC24" s="415"/>
      <c r="AD24" s="415"/>
      <c r="AE24" s="322" t="s">
        <v>307</v>
      </c>
      <c r="AF24" s="350">
        <v>0</v>
      </c>
      <c r="AG24" s="416" t="s">
        <v>307</v>
      </c>
      <c r="AH24" s="416"/>
    </row>
    <row r="25" spans="1:34" ht="11.4" customHeight="1" x14ac:dyDescent="0.3">
      <c r="A25" s="417" t="s">
        <v>314</v>
      </c>
      <c r="B25" s="417"/>
      <c r="C25" s="417"/>
      <c r="D25" s="417"/>
      <c r="E25" s="417"/>
      <c r="F25" s="417"/>
      <c r="G25" s="417"/>
      <c r="H25" s="321" t="s">
        <v>315</v>
      </c>
      <c r="L25" s="414">
        <v>157500000</v>
      </c>
      <c r="M25" s="414"/>
      <c r="N25" s="414">
        <v>0</v>
      </c>
      <c r="O25" s="414"/>
      <c r="P25" s="414">
        <v>157500000</v>
      </c>
      <c r="Q25" s="414"/>
      <c r="R25" s="415">
        <v>157500000</v>
      </c>
      <c r="S25" s="415"/>
      <c r="T25" s="414">
        <v>0</v>
      </c>
      <c r="U25" s="414"/>
      <c r="V25" s="414"/>
      <c r="W25" s="414"/>
      <c r="X25" s="415">
        <v>0</v>
      </c>
      <c r="Y25" s="415"/>
      <c r="Z25" s="414">
        <v>0</v>
      </c>
      <c r="AA25" s="414"/>
      <c r="AB25" s="415">
        <v>0</v>
      </c>
      <c r="AC25" s="415"/>
      <c r="AD25" s="415"/>
      <c r="AE25" s="322" t="s">
        <v>307</v>
      </c>
      <c r="AF25" s="350">
        <v>0</v>
      </c>
      <c r="AG25" s="416" t="s">
        <v>307</v>
      </c>
      <c r="AH25" s="416"/>
    </row>
    <row r="26" spans="1:34" ht="11.4" customHeight="1" x14ac:dyDescent="0.3">
      <c r="A26" s="417" t="s">
        <v>316</v>
      </c>
      <c r="B26" s="417"/>
      <c r="C26" s="417"/>
      <c r="D26" s="417"/>
      <c r="E26" s="417"/>
      <c r="F26" s="417"/>
      <c r="G26" s="417"/>
      <c r="H26" s="321" t="s">
        <v>317</v>
      </c>
      <c r="L26" s="414">
        <v>157500000</v>
      </c>
      <c r="M26" s="414"/>
      <c r="N26" s="414">
        <v>0</v>
      </c>
      <c r="O26" s="414"/>
      <c r="P26" s="414">
        <v>157500000</v>
      </c>
      <c r="Q26" s="414"/>
      <c r="R26" s="415">
        <v>157500000</v>
      </c>
      <c r="S26" s="415"/>
      <c r="T26" s="414">
        <v>0</v>
      </c>
      <c r="U26" s="414"/>
      <c r="V26" s="414"/>
      <c r="W26" s="414"/>
      <c r="X26" s="415">
        <v>0</v>
      </c>
      <c r="Y26" s="415"/>
      <c r="Z26" s="414">
        <v>0</v>
      </c>
      <c r="AA26" s="414"/>
      <c r="AB26" s="415">
        <v>0</v>
      </c>
      <c r="AC26" s="415"/>
      <c r="AD26" s="415"/>
      <c r="AE26" s="322" t="s">
        <v>307</v>
      </c>
      <c r="AF26" s="350">
        <v>0</v>
      </c>
      <c r="AG26" s="416" t="s">
        <v>307</v>
      </c>
      <c r="AH26" s="416"/>
    </row>
    <row r="27" spans="1:34" ht="11.4" customHeight="1" x14ac:dyDescent="0.3">
      <c r="A27" s="417" t="s">
        <v>318</v>
      </c>
      <c r="B27" s="417"/>
      <c r="C27" s="417"/>
      <c r="D27" s="417"/>
      <c r="E27" s="417"/>
      <c r="F27" s="417"/>
      <c r="G27" s="417"/>
      <c r="H27" s="321" t="s">
        <v>319</v>
      </c>
      <c r="L27" s="414">
        <v>630000000</v>
      </c>
      <c r="M27" s="414"/>
      <c r="N27" s="414">
        <v>0</v>
      </c>
      <c r="O27" s="414"/>
      <c r="P27" s="414">
        <v>630000000</v>
      </c>
      <c r="Q27" s="414"/>
      <c r="R27" s="415">
        <v>630000000</v>
      </c>
      <c r="S27" s="415"/>
      <c r="T27" s="414">
        <v>0</v>
      </c>
      <c r="U27" s="414"/>
      <c r="V27" s="414"/>
      <c r="W27" s="414"/>
      <c r="X27" s="415">
        <v>0</v>
      </c>
      <c r="Y27" s="415"/>
      <c r="Z27" s="414">
        <v>0</v>
      </c>
      <c r="AA27" s="414"/>
      <c r="AB27" s="415">
        <v>0</v>
      </c>
      <c r="AC27" s="415"/>
      <c r="AD27" s="415"/>
      <c r="AE27" s="322" t="s">
        <v>307</v>
      </c>
      <c r="AF27" s="350">
        <v>0</v>
      </c>
      <c r="AG27" s="416" t="s">
        <v>307</v>
      </c>
      <c r="AH27" s="416"/>
    </row>
    <row r="28" spans="1:34" ht="7.5" customHeight="1" x14ac:dyDescent="0.3">
      <c r="B28" s="418" t="s">
        <v>320</v>
      </c>
      <c r="C28" s="418"/>
    </row>
    <row r="29" spans="1:34" ht="12" customHeight="1" x14ac:dyDescent="0.3">
      <c r="A29" s="419" t="s">
        <v>321</v>
      </c>
      <c r="B29" s="419"/>
      <c r="C29" s="419"/>
      <c r="D29" s="419"/>
      <c r="E29" s="419"/>
      <c r="F29" s="419"/>
      <c r="G29" s="419"/>
      <c r="H29" s="419"/>
      <c r="I29" s="419"/>
      <c r="J29" s="419"/>
      <c r="L29" s="406">
        <v>125951850000</v>
      </c>
      <c r="M29" s="406"/>
      <c r="N29" s="406">
        <v>44781187583</v>
      </c>
      <c r="O29" s="406"/>
      <c r="P29" s="406">
        <v>81170662417</v>
      </c>
      <c r="Q29" s="406"/>
      <c r="R29" s="406">
        <v>28066221167</v>
      </c>
      <c r="S29" s="406"/>
      <c r="T29" s="406">
        <v>34678323923</v>
      </c>
      <c r="U29" s="406"/>
      <c r="V29" s="406"/>
      <c r="W29" s="406"/>
      <c r="X29" s="407">
        <v>0</v>
      </c>
      <c r="Y29" s="407"/>
      <c r="Z29" s="406">
        <v>18426117327</v>
      </c>
      <c r="AA29" s="406"/>
      <c r="AB29" s="407">
        <v>18426117327</v>
      </c>
      <c r="AC29" s="407"/>
      <c r="AD29" s="407"/>
      <c r="AE29" s="317" t="s">
        <v>283</v>
      </c>
      <c r="AF29" s="318">
        <v>53104441250</v>
      </c>
      <c r="AG29" s="408" t="s">
        <v>284</v>
      </c>
      <c r="AH29" s="408"/>
    </row>
    <row r="30" spans="1:34" ht="9.6" customHeight="1" x14ac:dyDescent="0.3"/>
    <row r="31" spans="1:34" ht="13.35" customHeight="1" x14ac:dyDescent="0.3">
      <c r="A31" s="420" t="s">
        <v>322</v>
      </c>
      <c r="B31" s="420"/>
      <c r="C31" s="420"/>
      <c r="D31" s="420"/>
      <c r="E31" s="420"/>
      <c r="F31" s="420"/>
      <c r="G31" s="420"/>
      <c r="H31" s="420"/>
      <c r="I31" s="420"/>
      <c r="J31" s="420"/>
      <c r="K31" s="420"/>
      <c r="L31" s="420"/>
      <c r="M31" s="420"/>
      <c r="N31" s="420"/>
      <c r="O31" s="420"/>
      <c r="P31" s="420"/>
      <c r="Q31" s="420"/>
      <c r="R31" s="420"/>
      <c r="S31" s="420"/>
      <c r="T31" s="420"/>
      <c r="U31" s="420"/>
      <c r="V31" s="420"/>
      <c r="W31" s="420"/>
      <c r="X31" s="420"/>
      <c r="Y31" s="420"/>
      <c r="Z31" s="420"/>
    </row>
    <row r="32" spans="1:34" ht="38.4" customHeight="1" x14ac:dyDescent="0.3"/>
    <row r="33" spans="3:24" ht="10.65" customHeight="1" x14ac:dyDescent="0.3">
      <c r="C33" s="421"/>
      <c r="D33" s="421"/>
      <c r="E33" s="421"/>
      <c r="F33" s="421"/>
      <c r="G33" s="421"/>
      <c r="H33" s="421"/>
      <c r="I33" s="421"/>
      <c r="J33" s="421"/>
      <c r="K33" s="421"/>
      <c r="L33" s="421"/>
      <c r="Q33" s="421"/>
      <c r="R33" s="421"/>
      <c r="S33" s="421"/>
      <c r="T33" s="421"/>
      <c r="U33" s="421"/>
      <c r="V33" s="421"/>
      <c r="W33" s="421"/>
      <c r="X33" s="421"/>
    </row>
    <row r="34" spans="3:24" ht="12" customHeight="1" x14ac:dyDescent="0.3">
      <c r="C34" s="421"/>
      <c r="D34" s="421"/>
      <c r="E34" s="421"/>
      <c r="F34" s="421"/>
      <c r="G34" s="421"/>
      <c r="H34" s="421"/>
      <c r="I34" s="421"/>
      <c r="J34" s="421"/>
      <c r="K34" s="421"/>
      <c r="L34" s="421"/>
      <c r="Q34" s="421"/>
      <c r="R34" s="421"/>
      <c r="S34" s="421"/>
      <c r="T34" s="421"/>
      <c r="U34" s="421"/>
      <c r="V34" s="421"/>
      <c r="W34" s="421"/>
      <c r="X34" s="421"/>
    </row>
  </sheetData>
  <mergeCells count="192">
    <mergeCell ref="AG29:AH29"/>
    <mergeCell ref="A31:Z31"/>
    <mergeCell ref="C33:L33"/>
    <mergeCell ref="Q33:X33"/>
    <mergeCell ref="C34:L34"/>
    <mergeCell ref="Q34:X34"/>
    <mergeCell ref="R29:S29"/>
    <mergeCell ref="T29:W29"/>
    <mergeCell ref="X29:Y29"/>
    <mergeCell ref="Z29:AA29"/>
    <mergeCell ref="AB29:AD29"/>
    <mergeCell ref="B28:C28"/>
    <mergeCell ref="A29:J29"/>
    <mergeCell ref="L29:M29"/>
    <mergeCell ref="N29:O29"/>
    <mergeCell ref="P29:Q29"/>
    <mergeCell ref="T27:W27"/>
    <mergeCell ref="X27:Y27"/>
    <mergeCell ref="Z27:AA27"/>
    <mergeCell ref="AB27:AD27"/>
    <mergeCell ref="AG27:AH27"/>
    <mergeCell ref="A27:G27"/>
    <mergeCell ref="L27:M27"/>
    <mergeCell ref="N27:O27"/>
    <mergeCell ref="P27:Q27"/>
    <mergeCell ref="R27:S27"/>
    <mergeCell ref="T26:W26"/>
    <mergeCell ref="X26:Y26"/>
    <mergeCell ref="Z26:AA26"/>
    <mergeCell ref="AB26:AD26"/>
    <mergeCell ref="AG26:AH26"/>
    <mergeCell ref="A26:G26"/>
    <mergeCell ref="L26:M26"/>
    <mergeCell ref="N26:O26"/>
    <mergeCell ref="P26:Q26"/>
    <mergeCell ref="R26:S26"/>
    <mergeCell ref="T25:W25"/>
    <mergeCell ref="X25:Y25"/>
    <mergeCell ref="Z25:AA25"/>
    <mergeCell ref="AB25:AD25"/>
    <mergeCell ref="AG25:AH25"/>
    <mergeCell ref="A25:G25"/>
    <mergeCell ref="L25:M25"/>
    <mergeCell ref="N25:O25"/>
    <mergeCell ref="P25:Q25"/>
    <mergeCell ref="R25:S25"/>
    <mergeCell ref="T24:W24"/>
    <mergeCell ref="X24:Y24"/>
    <mergeCell ref="Z24:AA24"/>
    <mergeCell ref="AB24:AD24"/>
    <mergeCell ref="AG24:AH24"/>
    <mergeCell ref="A24:G24"/>
    <mergeCell ref="L24:M24"/>
    <mergeCell ref="N24:O24"/>
    <mergeCell ref="P24:Q24"/>
    <mergeCell ref="R24:S24"/>
    <mergeCell ref="T23:W23"/>
    <mergeCell ref="X23:Y23"/>
    <mergeCell ref="Z23:AA23"/>
    <mergeCell ref="AB23:AD23"/>
    <mergeCell ref="AG23:AH23"/>
    <mergeCell ref="A23:G23"/>
    <mergeCell ref="L23:M23"/>
    <mergeCell ref="N23:O23"/>
    <mergeCell ref="P23:Q23"/>
    <mergeCell ref="R23:S23"/>
    <mergeCell ref="T22:W22"/>
    <mergeCell ref="X22:Y22"/>
    <mergeCell ref="Z22:AA22"/>
    <mergeCell ref="AB22:AD22"/>
    <mergeCell ref="AG22:AH22"/>
    <mergeCell ref="A22:G22"/>
    <mergeCell ref="L22:M22"/>
    <mergeCell ref="N22:O22"/>
    <mergeCell ref="P22:Q22"/>
    <mergeCell ref="R22:S22"/>
    <mergeCell ref="T21:W21"/>
    <mergeCell ref="X21:Y21"/>
    <mergeCell ref="Z21:AA21"/>
    <mergeCell ref="AB21:AD21"/>
    <mergeCell ref="AG21:AH21"/>
    <mergeCell ref="A21:G21"/>
    <mergeCell ref="L21:M21"/>
    <mergeCell ref="N21:O21"/>
    <mergeCell ref="P21:Q21"/>
    <mergeCell ref="R21:S21"/>
    <mergeCell ref="T20:W20"/>
    <mergeCell ref="X20:Y20"/>
    <mergeCell ref="Z20:AA20"/>
    <mergeCell ref="AB20:AD20"/>
    <mergeCell ref="AG20:AH20"/>
    <mergeCell ref="A20:G20"/>
    <mergeCell ref="L20:M20"/>
    <mergeCell ref="N20:O20"/>
    <mergeCell ref="P20:Q20"/>
    <mergeCell ref="R20:S20"/>
    <mergeCell ref="T19:W19"/>
    <mergeCell ref="X19:Y19"/>
    <mergeCell ref="Z19:AA19"/>
    <mergeCell ref="AB19:AD19"/>
    <mergeCell ref="AG19:AH19"/>
    <mergeCell ref="A19:G19"/>
    <mergeCell ref="L19:M19"/>
    <mergeCell ref="N19:O19"/>
    <mergeCell ref="P19:Q19"/>
    <mergeCell ref="R19:S19"/>
    <mergeCell ref="T18:W18"/>
    <mergeCell ref="X18:Y18"/>
    <mergeCell ref="Z18:AA18"/>
    <mergeCell ref="AB18:AD18"/>
    <mergeCell ref="AG18:AH18"/>
    <mergeCell ref="A18:G18"/>
    <mergeCell ref="L18:M18"/>
    <mergeCell ref="N18:O18"/>
    <mergeCell ref="P18:Q18"/>
    <mergeCell ref="R18:S18"/>
    <mergeCell ref="T17:W17"/>
    <mergeCell ref="X17:Y17"/>
    <mergeCell ref="Z17:AA17"/>
    <mergeCell ref="AB17:AD17"/>
    <mergeCell ref="AG17:AH17"/>
    <mergeCell ref="A17:G17"/>
    <mergeCell ref="L17:M17"/>
    <mergeCell ref="N17:O17"/>
    <mergeCell ref="P17:Q17"/>
    <mergeCell ref="R17:S17"/>
    <mergeCell ref="T16:W16"/>
    <mergeCell ref="X16:Y16"/>
    <mergeCell ref="Z16:AA16"/>
    <mergeCell ref="AB16:AD16"/>
    <mergeCell ref="AG16:AH16"/>
    <mergeCell ref="A16:G16"/>
    <mergeCell ref="L16:M16"/>
    <mergeCell ref="N16:O16"/>
    <mergeCell ref="P16:Q16"/>
    <mergeCell ref="R16:S16"/>
    <mergeCell ref="T15:W15"/>
    <mergeCell ref="X15:Y15"/>
    <mergeCell ref="Z15:AA15"/>
    <mergeCell ref="AB15:AD15"/>
    <mergeCell ref="AG15:AH15"/>
    <mergeCell ref="A15:G15"/>
    <mergeCell ref="L15:M15"/>
    <mergeCell ref="N15:O15"/>
    <mergeCell ref="P15:Q15"/>
    <mergeCell ref="R15:S15"/>
    <mergeCell ref="T14:W14"/>
    <mergeCell ref="X14:Y14"/>
    <mergeCell ref="Z14:AA14"/>
    <mergeCell ref="AB14:AD14"/>
    <mergeCell ref="AG14:AH14"/>
    <mergeCell ref="A14:G14"/>
    <mergeCell ref="L14:M14"/>
    <mergeCell ref="N14:O14"/>
    <mergeCell ref="P14:Q14"/>
    <mergeCell ref="R14:S14"/>
    <mergeCell ref="T13:W13"/>
    <mergeCell ref="X13:Y13"/>
    <mergeCell ref="Z13:AA13"/>
    <mergeCell ref="AB13:AD13"/>
    <mergeCell ref="AG13:AH13"/>
    <mergeCell ref="A13:G13"/>
    <mergeCell ref="L13:M13"/>
    <mergeCell ref="N13:O13"/>
    <mergeCell ref="P13:Q13"/>
    <mergeCell ref="R13:S13"/>
    <mergeCell ref="Z11:AA12"/>
    <mergeCell ref="AB11:AD12"/>
    <mergeCell ref="AE11:AE12"/>
    <mergeCell ref="AF11:AF12"/>
    <mergeCell ref="AG11:AH12"/>
    <mergeCell ref="O9:R9"/>
    <mergeCell ref="S9:T9"/>
    <mergeCell ref="W9:X9"/>
    <mergeCell ref="A11:K11"/>
    <mergeCell ref="L11:M12"/>
    <mergeCell ref="N11:O12"/>
    <mergeCell ref="P11:Q12"/>
    <mergeCell ref="R11:S12"/>
    <mergeCell ref="T11:W12"/>
    <mergeCell ref="X11:Y12"/>
    <mergeCell ref="A12:G12"/>
    <mergeCell ref="I12:K12"/>
    <mergeCell ref="A1:E1"/>
    <mergeCell ref="J1:AB1"/>
    <mergeCell ref="AD1:AG1"/>
    <mergeCell ref="A2:F3"/>
    <mergeCell ref="J3:AB4"/>
    <mergeCell ref="A4:D5"/>
    <mergeCell ref="J5:AB6"/>
    <mergeCell ref="A6:F7"/>
    <mergeCell ref="J7:AB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63"/>
  <sheetViews>
    <sheetView workbookViewId="0">
      <selection sqref="A1:XFD1048576"/>
    </sheetView>
  </sheetViews>
  <sheetFormatPr baseColWidth="10" defaultRowHeight="14.4" x14ac:dyDescent="0.3"/>
  <cols>
    <col min="1" max="1" width="24.109375" customWidth="1"/>
    <col min="2" max="2" width="28.109375" customWidth="1"/>
    <col min="3" max="3" width="24.6640625" bestFit="1" customWidth="1"/>
    <col min="4" max="4" width="14.44140625" bestFit="1" customWidth="1"/>
    <col min="5" max="5" width="16" customWidth="1"/>
  </cols>
  <sheetData>
    <row r="1" spans="1:7" ht="63" customHeight="1" x14ac:dyDescent="0.3">
      <c r="A1" s="391" t="s">
        <v>100</v>
      </c>
      <c r="B1" s="391" t="s">
        <v>222</v>
      </c>
      <c r="C1" s="391" t="s">
        <v>323</v>
      </c>
      <c r="D1" s="323" t="s">
        <v>324</v>
      </c>
      <c r="E1" s="323" t="s">
        <v>324</v>
      </c>
    </row>
    <row r="2" spans="1:7" ht="42" x14ac:dyDescent="0.3">
      <c r="A2" s="392"/>
      <c r="B2" s="392"/>
      <c r="C2" s="392"/>
      <c r="D2" s="323" t="s">
        <v>325</v>
      </c>
      <c r="E2" s="323" t="s">
        <v>326</v>
      </c>
    </row>
    <row r="3" spans="1:7" ht="42" x14ac:dyDescent="0.4">
      <c r="A3" s="324" t="s">
        <v>327</v>
      </c>
      <c r="B3" s="325">
        <v>122553600000</v>
      </c>
      <c r="C3" s="325">
        <v>14517533741</v>
      </c>
      <c r="D3" s="326">
        <f>+C3/B3</f>
        <v>0.11845864781613923</v>
      </c>
      <c r="E3" s="326">
        <f>+C5/B3</f>
        <v>0.88154135218386076</v>
      </c>
    </row>
    <row r="5" spans="1:7" x14ac:dyDescent="0.3">
      <c r="C5" s="327">
        <f>+B3-C3</f>
        <v>108036066259</v>
      </c>
    </row>
    <row r="10" spans="1:7" ht="15" thickBot="1" x14ac:dyDescent="0.35"/>
    <row r="11" spans="1:7" ht="39.75" customHeight="1" x14ac:dyDescent="0.3">
      <c r="A11" s="422" t="s">
        <v>328</v>
      </c>
      <c r="B11" s="423"/>
      <c r="C11" s="423"/>
      <c r="D11" s="423"/>
      <c r="E11" s="423"/>
      <c r="F11" s="424"/>
    </row>
    <row r="12" spans="1:7" ht="66" customHeight="1" x14ac:dyDescent="0.3">
      <c r="A12" s="328" t="s">
        <v>329</v>
      </c>
      <c r="B12" s="329" t="s">
        <v>330</v>
      </c>
      <c r="C12" s="329" t="s">
        <v>331</v>
      </c>
      <c r="D12" s="329" t="s">
        <v>234</v>
      </c>
      <c r="E12" s="329" t="s">
        <v>332</v>
      </c>
      <c r="F12" s="330" t="s">
        <v>333</v>
      </c>
      <c r="G12" s="331" t="s">
        <v>5</v>
      </c>
    </row>
    <row r="13" spans="1:7" ht="40.5" customHeight="1" thickBot="1" x14ac:dyDescent="0.35">
      <c r="A13" s="332">
        <v>5720</v>
      </c>
      <c r="B13" s="333">
        <v>2300</v>
      </c>
      <c r="C13" s="334">
        <v>446</v>
      </c>
      <c r="D13" s="333">
        <v>1131</v>
      </c>
      <c r="E13" s="334">
        <v>4</v>
      </c>
      <c r="F13" s="335">
        <f>+E13/D13</f>
        <v>3.5366931918656055E-3</v>
      </c>
      <c r="G13" t="s">
        <v>334</v>
      </c>
    </row>
    <row r="17" spans="1:6" ht="15" thickBot="1" x14ac:dyDescent="0.35"/>
    <row r="18" spans="1:6" ht="55.5" customHeight="1" x14ac:dyDescent="0.3">
      <c r="A18" s="422" t="s">
        <v>335</v>
      </c>
      <c r="B18" s="423"/>
      <c r="C18" s="423"/>
      <c r="D18" s="423"/>
      <c r="E18" s="423"/>
      <c r="F18" s="424"/>
    </row>
    <row r="19" spans="1:6" ht="46.8" x14ac:dyDescent="0.3">
      <c r="A19" s="328" t="s">
        <v>329</v>
      </c>
      <c r="B19" s="329" t="s">
        <v>330</v>
      </c>
      <c r="C19" s="329" t="s">
        <v>331</v>
      </c>
      <c r="D19" s="329" t="s">
        <v>234</v>
      </c>
      <c r="E19" s="329" t="s">
        <v>332</v>
      </c>
      <c r="F19" s="330" t="s">
        <v>333</v>
      </c>
    </row>
    <row r="20" spans="1:6" ht="16.2" thickBot="1" x14ac:dyDescent="0.35">
      <c r="A20" s="332">
        <v>19527</v>
      </c>
      <c r="B20" s="333">
        <v>6629</v>
      </c>
      <c r="C20" s="334">
        <v>6013</v>
      </c>
      <c r="D20" s="333">
        <v>4683</v>
      </c>
      <c r="E20" s="334">
        <v>85</v>
      </c>
      <c r="F20" s="335">
        <f>+E20/D20</f>
        <v>1.8150758061071963E-2</v>
      </c>
    </row>
    <row r="25" spans="1:6" ht="20.399999999999999" x14ac:dyDescent="0.3">
      <c r="A25" s="336" t="s">
        <v>336</v>
      </c>
    </row>
    <row r="28" spans="1:6" ht="69" customHeight="1" x14ac:dyDescent="0.3">
      <c r="A28" s="328" t="s">
        <v>234</v>
      </c>
      <c r="B28" s="328" t="s">
        <v>337</v>
      </c>
      <c r="C28" s="328" t="s">
        <v>338</v>
      </c>
    </row>
    <row r="29" spans="1:6" ht="37.5" customHeight="1" thickBot="1" x14ac:dyDescent="0.35">
      <c r="A29" s="335">
        <v>0.23</v>
      </c>
      <c r="B29" s="335">
        <v>5.0000000000000001E-3</v>
      </c>
      <c r="C29" s="335">
        <v>2.1700000000000001E-2</v>
      </c>
    </row>
    <row r="37" spans="1:4" ht="15.6" x14ac:dyDescent="0.3">
      <c r="A37" s="337" t="s">
        <v>339</v>
      </c>
    </row>
    <row r="39" spans="1:4" ht="46.5" customHeight="1" x14ac:dyDescent="0.3">
      <c r="A39" s="391" t="s">
        <v>222</v>
      </c>
      <c r="B39" s="391" t="s">
        <v>323</v>
      </c>
      <c r="C39" s="323" t="s">
        <v>324</v>
      </c>
      <c r="D39" s="323" t="s">
        <v>324</v>
      </c>
    </row>
    <row r="40" spans="1:4" ht="42" x14ac:dyDescent="0.3">
      <c r="A40" s="392"/>
      <c r="B40" s="392"/>
      <c r="C40" s="323" t="s">
        <v>325</v>
      </c>
      <c r="D40" s="323" t="s">
        <v>326</v>
      </c>
    </row>
    <row r="41" spans="1:4" ht="21" x14ac:dyDescent="0.4">
      <c r="A41" s="325">
        <v>1932172155</v>
      </c>
      <c r="B41" s="325">
        <v>371729798</v>
      </c>
      <c r="C41" s="326">
        <f>+B41/A41</f>
        <v>0.19238958445708479</v>
      </c>
      <c r="D41" s="326">
        <f>+C42/A41</f>
        <v>0.80761041554291524</v>
      </c>
    </row>
    <row r="42" spans="1:4" x14ac:dyDescent="0.3">
      <c r="C42" s="327">
        <f>+A41-B41</f>
        <v>1560442357</v>
      </c>
    </row>
    <row r="45" spans="1:4" ht="20.399999999999999" x14ac:dyDescent="0.3">
      <c r="A45" s="336" t="s">
        <v>340</v>
      </c>
    </row>
    <row r="48" spans="1:4" ht="72.75" customHeight="1" x14ac:dyDescent="0.3">
      <c r="A48" s="328" t="s">
        <v>234</v>
      </c>
      <c r="B48" s="328" t="s">
        <v>337</v>
      </c>
      <c r="C48" s="328" t="s">
        <v>338</v>
      </c>
    </row>
    <row r="49" spans="1:3" ht="33" customHeight="1" thickBot="1" x14ac:dyDescent="0.35">
      <c r="A49" s="335">
        <v>1</v>
      </c>
      <c r="B49" s="335">
        <v>0.02</v>
      </c>
      <c r="C49" s="338">
        <v>0.02</v>
      </c>
    </row>
    <row r="60" spans="1:3" ht="20.399999999999999" x14ac:dyDescent="0.3">
      <c r="A60" s="336" t="s">
        <v>341</v>
      </c>
    </row>
    <row r="62" spans="1:3" ht="31.2" x14ac:dyDescent="0.3">
      <c r="A62" s="328" t="s">
        <v>234</v>
      </c>
      <c r="B62" s="328" t="s">
        <v>337</v>
      </c>
      <c r="C62" s="328" t="s">
        <v>338</v>
      </c>
    </row>
    <row r="63" spans="1:3" ht="16.2" thickBot="1" x14ac:dyDescent="0.35">
      <c r="A63" s="339">
        <v>6248</v>
      </c>
      <c r="B63" s="339">
        <v>323</v>
      </c>
      <c r="C63" s="338">
        <f>+B63/A63</f>
        <v>5.1696542893725994E-2</v>
      </c>
    </row>
    <row r="69" spans="1:3" ht="15.6" x14ac:dyDescent="0.3">
      <c r="A69" s="337" t="s">
        <v>342</v>
      </c>
    </row>
    <row r="72" spans="1:3" ht="23.4" x14ac:dyDescent="0.3">
      <c r="A72" s="340" t="s">
        <v>343</v>
      </c>
    </row>
    <row r="74" spans="1:3" ht="87.75" customHeight="1" x14ac:dyDescent="0.3">
      <c r="A74" s="328" t="s">
        <v>234</v>
      </c>
      <c r="B74" s="328" t="s">
        <v>337</v>
      </c>
      <c r="C74" s="328" t="s">
        <v>338</v>
      </c>
    </row>
    <row r="75" spans="1:3" ht="16.2" thickBot="1" x14ac:dyDescent="0.35">
      <c r="A75" s="339">
        <v>2065</v>
      </c>
      <c r="B75" s="341">
        <v>1</v>
      </c>
      <c r="C75" s="335">
        <v>5.0000000000000001E-4</v>
      </c>
    </row>
    <row r="77" spans="1:3" x14ac:dyDescent="0.3">
      <c r="B77" s="342">
        <f>+A75-B75</f>
        <v>2064</v>
      </c>
    </row>
    <row r="81" spans="1:4" ht="21" x14ac:dyDescent="0.3">
      <c r="A81" s="391" t="s">
        <v>222</v>
      </c>
      <c r="B81" s="391" t="s">
        <v>323</v>
      </c>
      <c r="C81" s="323" t="s">
        <v>324</v>
      </c>
      <c r="D81" s="323" t="s">
        <v>324</v>
      </c>
    </row>
    <row r="82" spans="1:4" ht="42" x14ac:dyDescent="0.3">
      <c r="A82" s="392"/>
      <c r="B82" s="392"/>
      <c r="C82" s="323" t="s">
        <v>325</v>
      </c>
      <c r="D82" s="323" t="s">
        <v>326</v>
      </c>
    </row>
    <row r="83" spans="1:4" ht="21" x14ac:dyDescent="0.4">
      <c r="A83" s="325">
        <v>80098325312</v>
      </c>
      <c r="B83" s="325">
        <v>11353426906</v>
      </c>
      <c r="C83" s="326">
        <f>+B83/A83</f>
        <v>0.14174362399932819</v>
      </c>
      <c r="D83" s="326">
        <f>+C84/A83</f>
        <v>0.85825637600067184</v>
      </c>
    </row>
    <row r="84" spans="1:4" x14ac:dyDescent="0.3">
      <c r="C84" s="343">
        <f>+A83-B83</f>
        <v>68744898406</v>
      </c>
    </row>
    <row r="89" spans="1:4" ht="25.2" x14ac:dyDescent="0.45">
      <c r="A89" s="344" t="s">
        <v>344</v>
      </c>
    </row>
    <row r="91" spans="1:4" ht="65.25" customHeight="1" x14ac:dyDescent="0.3">
      <c r="A91" s="328" t="s">
        <v>234</v>
      </c>
      <c r="B91" s="328" t="s">
        <v>337</v>
      </c>
      <c r="C91" s="328" t="s">
        <v>338</v>
      </c>
    </row>
    <row r="92" spans="1:4" ht="16.2" thickBot="1" x14ac:dyDescent="0.35">
      <c r="A92" s="339">
        <v>1777</v>
      </c>
      <c r="B92" s="341">
        <v>0</v>
      </c>
      <c r="C92" s="335">
        <v>0</v>
      </c>
    </row>
    <row r="94" spans="1:4" x14ac:dyDescent="0.3">
      <c r="B94" s="342">
        <f>+A92-B92</f>
        <v>1777</v>
      </c>
    </row>
    <row r="98" spans="1:4" ht="21" x14ac:dyDescent="0.3">
      <c r="A98" s="391" t="s">
        <v>222</v>
      </c>
      <c r="B98" s="391" t="s">
        <v>323</v>
      </c>
      <c r="C98" s="323" t="s">
        <v>324</v>
      </c>
      <c r="D98" s="323" t="s">
        <v>324</v>
      </c>
    </row>
    <row r="99" spans="1:4" ht="42" x14ac:dyDescent="0.3">
      <c r="A99" s="392"/>
      <c r="B99" s="392"/>
      <c r="C99" s="323" t="s">
        <v>325</v>
      </c>
      <c r="D99" s="323" t="s">
        <v>326</v>
      </c>
    </row>
    <row r="100" spans="1:4" ht="21" x14ac:dyDescent="0.4">
      <c r="A100" s="325">
        <v>80098325312</v>
      </c>
      <c r="B100" s="325">
        <v>11353426906</v>
      </c>
      <c r="C100" s="326">
        <f>+B100/A100</f>
        <v>0.14174362399932819</v>
      </c>
      <c r="D100" s="326">
        <f>+C101/A100</f>
        <v>0.85825637600067184</v>
      </c>
    </row>
    <row r="101" spans="1:4" x14ac:dyDescent="0.3">
      <c r="C101" s="343">
        <f>+A100-B100</f>
        <v>68744898406</v>
      </c>
    </row>
    <row r="106" spans="1:4" ht="23.4" x14ac:dyDescent="0.3">
      <c r="A106" s="340" t="s">
        <v>345</v>
      </c>
    </row>
    <row r="108" spans="1:4" ht="65.25" customHeight="1" x14ac:dyDescent="0.3">
      <c r="A108" s="328" t="s">
        <v>234</v>
      </c>
      <c r="B108" s="328" t="s">
        <v>337</v>
      </c>
      <c r="C108" s="328" t="s">
        <v>338</v>
      </c>
    </row>
    <row r="109" spans="1:4" ht="16.2" thickBot="1" x14ac:dyDescent="0.35">
      <c r="A109" s="339">
        <v>419</v>
      </c>
      <c r="B109" s="341">
        <v>3</v>
      </c>
      <c r="C109" s="335">
        <v>7.1999999999999998E-3</v>
      </c>
    </row>
    <row r="122" spans="1:3" ht="23.4" x14ac:dyDescent="0.3">
      <c r="A122" s="340" t="s">
        <v>171</v>
      </c>
    </row>
    <row r="124" spans="1:3" ht="61.5" customHeight="1" x14ac:dyDescent="0.3">
      <c r="A124" s="328" t="s">
        <v>234</v>
      </c>
      <c r="B124" s="328" t="s">
        <v>337</v>
      </c>
      <c r="C124" s="328" t="s">
        <v>338</v>
      </c>
    </row>
    <row r="125" spans="1:3" ht="16.2" thickBot="1" x14ac:dyDescent="0.35">
      <c r="A125" s="339">
        <v>2800</v>
      </c>
      <c r="B125" s="341">
        <v>2740</v>
      </c>
      <c r="C125" s="335">
        <f>+B125/A125</f>
        <v>0.97857142857142854</v>
      </c>
    </row>
    <row r="138" spans="1:3" ht="23.4" x14ac:dyDescent="0.3">
      <c r="A138" s="340" t="s">
        <v>197</v>
      </c>
    </row>
    <row r="141" spans="1:3" ht="20.399999999999999" x14ac:dyDescent="0.3">
      <c r="A141" s="336" t="s">
        <v>176</v>
      </c>
    </row>
    <row r="144" spans="1:3" ht="52.5" customHeight="1" x14ac:dyDescent="0.3">
      <c r="A144" s="328" t="s">
        <v>234</v>
      </c>
      <c r="B144" s="328" t="s">
        <v>337</v>
      </c>
      <c r="C144" s="328" t="s">
        <v>338</v>
      </c>
    </row>
    <row r="145" spans="1:4" ht="16.2" thickBot="1" x14ac:dyDescent="0.35">
      <c r="A145" s="339">
        <v>1424</v>
      </c>
      <c r="B145" s="341">
        <v>0</v>
      </c>
      <c r="C145" s="335">
        <f>+B145/A145</f>
        <v>0</v>
      </c>
    </row>
    <row r="152" spans="1:4" ht="21" x14ac:dyDescent="0.3">
      <c r="A152" s="391" t="s">
        <v>222</v>
      </c>
      <c r="B152" s="391" t="s">
        <v>323</v>
      </c>
      <c r="C152" s="323" t="s">
        <v>324</v>
      </c>
      <c r="D152" s="323" t="s">
        <v>324</v>
      </c>
    </row>
    <row r="153" spans="1:4" ht="42" x14ac:dyDescent="0.3">
      <c r="A153" s="392"/>
      <c r="B153" s="392"/>
      <c r="C153" s="323" t="s">
        <v>325</v>
      </c>
      <c r="D153" s="323" t="s">
        <v>326</v>
      </c>
    </row>
    <row r="154" spans="1:4" ht="21" x14ac:dyDescent="0.4">
      <c r="A154" s="325">
        <v>37618907988</v>
      </c>
      <c r="B154" s="325">
        <v>1984663168</v>
      </c>
      <c r="C154" s="326">
        <f>+B154/A154</f>
        <v>5.2757064841783413E-2</v>
      </c>
      <c r="D154" s="326">
        <f>+C156/A154</f>
        <v>0.94724293515821656</v>
      </c>
    </row>
    <row r="156" spans="1:4" x14ac:dyDescent="0.3">
      <c r="C156" s="343">
        <f>+A154-B154</f>
        <v>35634244820</v>
      </c>
    </row>
    <row r="159" spans="1:4" ht="23.4" x14ac:dyDescent="0.3">
      <c r="A159" s="345" t="s">
        <v>247</v>
      </c>
    </row>
    <row r="161" spans="1:3" ht="65.25" customHeight="1" x14ac:dyDescent="0.3">
      <c r="A161" s="328" t="s">
        <v>234</v>
      </c>
      <c r="B161" s="328" t="s">
        <v>337</v>
      </c>
      <c r="C161" s="328" t="s">
        <v>338</v>
      </c>
    </row>
    <row r="162" spans="1:3" ht="16.2" thickBot="1" x14ac:dyDescent="0.35">
      <c r="A162" s="339">
        <v>75</v>
      </c>
      <c r="B162" s="341">
        <v>0</v>
      </c>
      <c r="C162" s="335">
        <f>+B162/A162</f>
        <v>0</v>
      </c>
    </row>
    <row r="174" spans="1:3" ht="23.4" x14ac:dyDescent="0.3">
      <c r="A174" s="340" t="s">
        <v>346</v>
      </c>
    </row>
    <row r="176" spans="1:3" ht="60" customHeight="1" x14ac:dyDescent="0.3">
      <c r="A176" s="328" t="s">
        <v>234</v>
      </c>
      <c r="B176" s="328" t="s">
        <v>337</v>
      </c>
      <c r="C176" s="328" t="s">
        <v>338</v>
      </c>
    </row>
    <row r="177" spans="1:3" ht="16.2" thickBot="1" x14ac:dyDescent="0.35">
      <c r="A177" s="339">
        <v>71</v>
      </c>
      <c r="B177" s="341">
        <v>0</v>
      </c>
      <c r="C177" s="335">
        <f>+B177/A177</f>
        <v>0</v>
      </c>
    </row>
    <row r="189" spans="1:3" ht="23.4" x14ac:dyDescent="0.3">
      <c r="A189" s="340" t="s">
        <v>177</v>
      </c>
    </row>
    <row r="193" spans="1:3" ht="31.2" x14ac:dyDescent="0.3">
      <c r="A193" s="328" t="s">
        <v>234</v>
      </c>
      <c r="B193" s="328" t="s">
        <v>337</v>
      </c>
      <c r="C193" s="328" t="s">
        <v>338</v>
      </c>
    </row>
    <row r="194" spans="1:3" ht="16.2" thickBot="1" x14ac:dyDescent="0.35">
      <c r="A194" s="339">
        <v>113</v>
      </c>
      <c r="B194" s="341">
        <v>0</v>
      </c>
      <c r="C194" s="335">
        <f>+B194/A194</f>
        <v>0</v>
      </c>
    </row>
    <row r="208" spans="1:3" ht="25.2" x14ac:dyDescent="0.3">
      <c r="A208" s="346" t="s">
        <v>179</v>
      </c>
    </row>
    <row r="210" spans="1:4" ht="21" x14ac:dyDescent="0.3">
      <c r="A210" s="391" t="s">
        <v>222</v>
      </c>
      <c r="B210" s="391" t="s">
        <v>323</v>
      </c>
      <c r="C210" s="323" t="s">
        <v>324</v>
      </c>
      <c r="D210" s="323" t="s">
        <v>324</v>
      </c>
    </row>
    <row r="211" spans="1:4" ht="42" x14ac:dyDescent="0.3">
      <c r="A211" s="392"/>
      <c r="B211" s="392"/>
      <c r="C211" s="323" t="s">
        <v>325</v>
      </c>
      <c r="D211" s="323" t="s">
        <v>326</v>
      </c>
    </row>
    <row r="212" spans="1:4" ht="21" x14ac:dyDescent="0.4">
      <c r="A212" s="325">
        <v>817805013</v>
      </c>
      <c r="B212" s="325">
        <v>153166321</v>
      </c>
      <c r="C212" s="326">
        <f>+B212/A212</f>
        <v>0.18728953548246347</v>
      </c>
      <c r="D212" s="326">
        <f>+C214/A212</f>
        <v>0.81271046451753648</v>
      </c>
    </row>
    <row r="214" spans="1:4" x14ac:dyDescent="0.3">
      <c r="C214" s="343">
        <f>+A212-B212</f>
        <v>664638692</v>
      </c>
    </row>
    <row r="217" spans="1:4" ht="31.2" x14ac:dyDescent="0.3">
      <c r="A217" s="328" t="s">
        <v>234</v>
      </c>
      <c r="B217" s="328" t="s">
        <v>337</v>
      </c>
      <c r="C217" s="328" t="s">
        <v>338</v>
      </c>
    </row>
    <row r="218" spans="1:4" ht="16.2" thickBot="1" x14ac:dyDescent="0.35">
      <c r="A218" s="339">
        <v>2</v>
      </c>
      <c r="B218" s="341">
        <v>0</v>
      </c>
      <c r="C218" s="335">
        <f>+B218/A218</f>
        <v>0</v>
      </c>
    </row>
    <row r="230" spans="1:4" ht="25.2" x14ac:dyDescent="0.3">
      <c r="A230" s="346" t="s">
        <v>347</v>
      </c>
    </row>
    <row r="233" spans="1:4" ht="21" x14ac:dyDescent="0.3">
      <c r="A233" s="391" t="s">
        <v>222</v>
      </c>
      <c r="B233" s="391" t="s">
        <v>323</v>
      </c>
      <c r="C233" s="323" t="s">
        <v>324</v>
      </c>
      <c r="D233" s="323" t="s">
        <v>324</v>
      </c>
    </row>
    <row r="234" spans="1:4" ht="42" x14ac:dyDescent="0.3">
      <c r="A234" s="392"/>
      <c r="B234" s="392"/>
      <c r="C234" s="323" t="s">
        <v>325</v>
      </c>
      <c r="D234" s="323" t="s">
        <v>326</v>
      </c>
    </row>
    <row r="235" spans="1:4" ht="21" x14ac:dyDescent="0.4">
      <c r="A235" s="325">
        <v>1500000000</v>
      </c>
      <c r="B235" s="325">
        <v>444525379</v>
      </c>
      <c r="C235" s="326">
        <f>+B235/A235</f>
        <v>0.29635025266666665</v>
      </c>
      <c r="D235" s="326">
        <f>+C237/A235</f>
        <v>0.7036497473333333</v>
      </c>
    </row>
    <row r="237" spans="1:4" x14ac:dyDescent="0.3">
      <c r="C237" s="343">
        <f>+A235-B235</f>
        <v>1055474621</v>
      </c>
    </row>
    <row r="239" spans="1:4" ht="45" customHeight="1" x14ac:dyDescent="0.3">
      <c r="A239" s="328" t="s">
        <v>234</v>
      </c>
      <c r="B239" s="328" t="s">
        <v>337</v>
      </c>
      <c r="C239" s="328" t="s">
        <v>338</v>
      </c>
    </row>
    <row r="240" spans="1:4" ht="16.2" thickBot="1" x14ac:dyDescent="0.35">
      <c r="A240" s="339">
        <v>1563</v>
      </c>
      <c r="B240" s="341">
        <v>62</v>
      </c>
      <c r="C240" s="335">
        <f>+B240/A240</f>
        <v>3.9667306461932179E-2</v>
      </c>
    </row>
    <row r="252" spans="1:4" ht="23.4" x14ac:dyDescent="0.3">
      <c r="A252" s="345" t="s">
        <v>200</v>
      </c>
    </row>
    <row r="254" spans="1:4" ht="21" x14ac:dyDescent="0.3">
      <c r="A254" s="391" t="s">
        <v>222</v>
      </c>
      <c r="B254" s="391" t="s">
        <v>323</v>
      </c>
      <c r="C254" s="323" t="s">
        <v>324</v>
      </c>
      <c r="D254" s="323" t="s">
        <v>324</v>
      </c>
    </row>
    <row r="255" spans="1:4" ht="42" x14ac:dyDescent="0.3">
      <c r="A255" s="392"/>
      <c r="B255" s="392"/>
      <c r="C255" s="323" t="s">
        <v>325</v>
      </c>
      <c r="D255" s="323" t="s">
        <v>326</v>
      </c>
    </row>
    <row r="256" spans="1:4" ht="21" x14ac:dyDescent="0.4">
      <c r="A256" s="325">
        <v>586389532</v>
      </c>
      <c r="B256" s="325">
        <v>210022169</v>
      </c>
      <c r="C256" s="326">
        <f>+B256/A256</f>
        <v>0.35816152495709969</v>
      </c>
      <c r="D256" s="326">
        <f>+C258/A256</f>
        <v>0.64183847504290037</v>
      </c>
    </row>
    <row r="258" spans="1:3" x14ac:dyDescent="0.3">
      <c r="C258" s="343">
        <f>+A256-B256</f>
        <v>376367363</v>
      </c>
    </row>
    <row r="262" spans="1:3" ht="31.2" x14ac:dyDescent="0.3">
      <c r="A262" s="328" t="s">
        <v>234</v>
      </c>
      <c r="B262" s="328" t="s">
        <v>337</v>
      </c>
      <c r="C262" s="328" t="s">
        <v>338</v>
      </c>
    </row>
    <row r="263" spans="1:3" ht="16.2" thickBot="1" x14ac:dyDescent="0.35">
      <c r="A263" s="339">
        <v>325</v>
      </c>
      <c r="B263" s="341">
        <v>0</v>
      </c>
      <c r="C263" s="335">
        <f>+B263/A263</f>
        <v>0</v>
      </c>
    </row>
  </sheetData>
  <mergeCells count="19">
    <mergeCell ref="A210:A211"/>
    <mergeCell ref="B210:B211"/>
    <mergeCell ref="A233:A234"/>
    <mergeCell ref="B233:B234"/>
    <mergeCell ref="A254:A255"/>
    <mergeCell ref="B254:B255"/>
    <mergeCell ref="A81:A82"/>
    <mergeCell ref="B81:B82"/>
    <mergeCell ref="A98:A99"/>
    <mergeCell ref="B98:B99"/>
    <mergeCell ref="A152:A153"/>
    <mergeCell ref="B152:B153"/>
    <mergeCell ref="A39:A40"/>
    <mergeCell ref="B39:B40"/>
    <mergeCell ref="A1:A2"/>
    <mergeCell ref="B1:B2"/>
    <mergeCell ref="C1:C2"/>
    <mergeCell ref="A11:F11"/>
    <mergeCell ref="A18:F1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6"/>
  <sheetViews>
    <sheetView workbookViewId="0">
      <selection activeCell="F14" sqref="F14"/>
    </sheetView>
  </sheetViews>
  <sheetFormatPr baseColWidth="10" defaultRowHeight="14.4" x14ac:dyDescent="0.3"/>
  <cols>
    <col min="2" max="2" width="39.5546875" customWidth="1"/>
  </cols>
  <sheetData>
    <row r="1" spans="1:4" ht="15" thickBot="1" x14ac:dyDescent="0.35">
      <c r="A1" s="427" t="s">
        <v>230</v>
      </c>
      <c r="B1" s="428"/>
      <c r="C1" s="428"/>
      <c r="D1" s="429"/>
    </row>
    <row r="2" spans="1:4" ht="15" thickBot="1" x14ac:dyDescent="0.35">
      <c r="A2" s="284" t="s">
        <v>231</v>
      </c>
      <c r="B2" s="285" t="s">
        <v>232</v>
      </c>
      <c r="C2" s="286" t="s">
        <v>233</v>
      </c>
      <c r="D2" s="287" t="s">
        <v>234</v>
      </c>
    </row>
    <row r="3" spans="1:4" ht="22.5" customHeight="1" thickBot="1" x14ac:dyDescent="0.35">
      <c r="A3" s="425" t="s">
        <v>235</v>
      </c>
      <c r="B3" s="426"/>
      <c r="C3" s="426"/>
      <c r="D3" s="426"/>
    </row>
    <row r="4" spans="1:4" ht="15" thickBot="1" x14ac:dyDescent="0.35">
      <c r="A4" s="288" t="s">
        <v>236</v>
      </c>
      <c r="B4" s="289" t="s">
        <v>237</v>
      </c>
      <c r="C4" s="290">
        <v>1</v>
      </c>
      <c r="D4" s="290">
        <v>1</v>
      </c>
    </row>
    <row r="5" spans="1:4" ht="21" thickBot="1" x14ac:dyDescent="0.35">
      <c r="A5" s="291" t="s">
        <v>236</v>
      </c>
      <c r="B5" s="292" t="s">
        <v>238</v>
      </c>
      <c r="C5" s="293">
        <v>1</v>
      </c>
      <c r="D5" s="293">
        <v>0.23</v>
      </c>
    </row>
    <row r="6" spans="1:4" ht="15" thickBot="1" x14ac:dyDescent="0.35">
      <c r="A6" s="291" t="s">
        <v>239</v>
      </c>
      <c r="B6" s="292" t="s">
        <v>240</v>
      </c>
      <c r="C6" s="294">
        <v>24177</v>
      </c>
      <c r="D6" s="295">
        <v>6248</v>
      </c>
    </row>
    <row r="7" spans="1:4" ht="22.5" customHeight="1" thickBot="1" x14ac:dyDescent="0.35">
      <c r="A7" s="425" t="s">
        <v>241</v>
      </c>
      <c r="B7" s="426"/>
      <c r="C7" s="426"/>
      <c r="D7" s="426"/>
    </row>
    <row r="8" spans="1:4" ht="21" thickBot="1" x14ac:dyDescent="0.35">
      <c r="A8" s="288" t="s">
        <v>236</v>
      </c>
      <c r="B8" s="289" t="s">
        <v>242</v>
      </c>
      <c r="C8" s="296">
        <v>4720</v>
      </c>
      <c r="D8" s="297">
        <v>2065</v>
      </c>
    </row>
    <row r="9" spans="1:4" ht="21" thickBot="1" x14ac:dyDescent="0.35">
      <c r="A9" s="291" t="s">
        <v>236</v>
      </c>
      <c r="B9" s="292" t="s">
        <v>243</v>
      </c>
      <c r="C9" s="294">
        <v>8000</v>
      </c>
      <c r="D9" s="298">
        <v>1777</v>
      </c>
    </row>
    <row r="10" spans="1:4" ht="21" thickBot="1" x14ac:dyDescent="0.35">
      <c r="A10" s="291" t="s">
        <v>236</v>
      </c>
      <c r="B10" s="292" t="s">
        <v>173</v>
      </c>
      <c r="C10" s="294">
        <v>1000</v>
      </c>
      <c r="D10" s="295">
        <v>419</v>
      </c>
    </row>
    <row r="11" spans="1:4" ht="21" thickBot="1" x14ac:dyDescent="0.35">
      <c r="A11" s="291" t="s">
        <v>236</v>
      </c>
      <c r="B11" s="292" t="s">
        <v>244</v>
      </c>
      <c r="C11" s="294">
        <v>200</v>
      </c>
      <c r="D11" s="294">
        <v>0</v>
      </c>
    </row>
    <row r="12" spans="1:4" ht="15" thickBot="1" x14ac:dyDescent="0.35">
      <c r="A12" s="291" t="s">
        <v>239</v>
      </c>
      <c r="B12" s="292" t="s">
        <v>171</v>
      </c>
      <c r="C12" s="295">
        <v>7926</v>
      </c>
      <c r="D12" s="295">
        <v>2800</v>
      </c>
    </row>
    <row r="13" spans="1:4" ht="22.5" customHeight="1" thickBot="1" x14ac:dyDescent="0.35">
      <c r="A13" s="425" t="s">
        <v>245</v>
      </c>
      <c r="B13" s="426"/>
      <c r="C13" s="426"/>
      <c r="D13" s="426"/>
    </row>
    <row r="14" spans="1:4" ht="15" thickBot="1" x14ac:dyDescent="0.35">
      <c r="A14" s="291" t="s">
        <v>236</v>
      </c>
      <c r="B14" s="292" t="s">
        <v>176</v>
      </c>
      <c r="C14" s="294">
        <v>7527</v>
      </c>
      <c r="D14" s="294">
        <v>1424</v>
      </c>
    </row>
    <row r="15" spans="1:4" ht="21" thickBot="1" x14ac:dyDescent="0.35">
      <c r="A15" s="291" t="s">
        <v>236</v>
      </c>
      <c r="B15" s="292" t="s">
        <v>246</v>
      </c>
      <c r="C15" s="294">
        <v>1500</v>
      </c>
      <c r="D15" s="294">
        <v>71</v>
      </c>
    </row>
    <row r="16" spans="1:4" ht="21" thickBot="1" x14ac:dyDescent="0.35">
      <c r="A16" s="291" t="s">
        <v>236</v>
      </c>
      <c r="B16" s="292" t="s">
        <v>247</v>
      </c>
      <c r="C16" s="294">
        <v>1500</v>
      </c>
      <c r="D16" s="294">
        <v>75</v>
      </c>
    </row>
    <row r="17" spans="1:4" ht="21" thickBot="1" x14ac:dyDescent="0.35">
      <c r="A17" s="299" t="s">
        <v>236</v>
      </c>
      <c r="B17" s="300" t="s">
        <v>177</v>
      </c>
      <c r="C17" s="301">
        <v>300</v>
      </c>
      <c r="D17" s="301">
        <v>113</v>
      </c>
    </row>
    <row r="18" spans="1:4" ht="15" thickBot="1" x14ac:dyDescent="0.35">
      <c r="A18" s="425" t="s">
        <v>248</v>
      </c>
      <c r="B18" s="426"/>
      <c r="C18" s="426"/>
      <c r="D18" s="430"/>
    </row>
    <row r="19" spans="1:4" ht="21" thickBot="1" x14ac:dyDescent="0.35">
      <c r="A19" s="299" t="s">
        <v>236</v>
      </c>
      <c r="B19" s="300" t="s">
        <v>249</v>
      </c>
      <c r="C19" s="301">
        <v>3</v>
      </c>
      <c r="D19" s="302">
        <v>2</v>
      </c>
    </row>
    <row r="20" spans="1:4" ht="15" thickBot="1" x14ac:dyDescent="0.35">
      <c r="A20" s="425" t="s">
        <v>250</v>
      </c>
      <c r="B20" s="426"/>
      <c r="C20" s="426"/>
      <c r="D20" s="430"/>
    </row>
    <row r="21" spans="1:4" ht="15" thickBot="1" x14ac:dyDescent="0.35">
      <c r="A21" s="291" t="s">
        <v>236</v>
      </c>
      <c r="B21" s="292" t="s">
        <v>251</v>
      </c>
      <c r="C21" s="294">
        <v>6400</v>
      </c>
      <c r="D21" s="294">
        <v>1563</v>
      </c>
    </row>
    <row r="22" spans="1:4" ht="22.5" customHeight="1" thickBot="1" x14ac:dyDescent="0.35">
      <c r="A22" s="425" t="s">
        <v>252</v>
      </c>
      <c r="B22" s="426"/>
      <c r="C22" s="426"/>
      <c r="D22" s="426"/>
    </row>
    <row r="23" spans="1:4" ht="15" thickBot="1" x14ac:dyDescent="0.35">
      <c r="A23" s="288" t="s">
        <v>236</v>
      </c>
      <c r="B23" s="289" t="s">
        <v>181</v>
      </c>
      <c r="C23" s="296">
        <v>1030</v>
      </c>
      <c r="D23" s="296">
        <v>325</v>
      </c>
    </row>
    <row r="24" spans="1:4" ht="15" thickBot="1" x14ac:dyDescent="0.35">
      <c r="A24" s="303"/>
      <c r="B24" s="303"/>
      <c r="C24" s="303"/>
      <c r="D24" s="303"/>
    </row>
    <row r="25" spans="1:4" ht="15" thickBot="1" x14ac:dyDescent="0.35">
      <c r="A25" s="288" t="s">
        <v>253</v>
      </c>
      <c r="B25" s="304" t="s">
        <v>254</v>
      </c>
      <c r="C25" s="296">
        <v>5720</v>
      </c>
      <c r="D25" s="296">
        <v>1131</v>
      </c>
    </row>
    <row r="26" spans="1:4" ht="15" thickBot="1" x14ac:dyDescent="0.35">
      <c r="A26" s="291" t="s">
        <v>253</v>
      </c>
      <c r="B26" s="305" t="s">
        <v>255</v>
      </c>
      <c r="C26" s="294">
        <v>19527</v>
      </c>
      <c r="D26" s="294">
        <v>4683</v>
      </c>
    </row>
  </sheetData>
  <mergeCells count="7">
    <mergeCell ref="A22:D22"/>
    <mergeCell ref="A1:D1"/>
    <mergeCell ref="A3:D3"/>
    <mergeCell ref="A7:D7"/>
    <mergeCell ref="A13:D13"/>
    <mergeCell ref="A18:D18"/>
    <mergeCell ref="A20:D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6"/>
  <sheetViews>
    <sheetView showGridLines="0" topLeftCell="A25" zoomScale="85" zoomScaleNormal="85" workbookViewId="0">
      <selection activeCell="B41" sqref="B41"/>
    </sheetView>
  </sheetViews>
  <sheetFormatPr baseColWidth="10" defaultRowHeight="14.4" x14ac:dyDescent="0.3"/>
  <cols>
    <col min="1" max="1" width="44.109375" style="37" customWidth="1"/>
    <col min="2" max="2" width="63.44140625" customWidth="1"/>
    <col min="3" max="3" width="24" style="38" customWidth="1"/>
    <col min="4" max="4" width="23.44140625" style="38" customWidth="1"/>
    <col min="5" max="5" width="34.88671875" style="38" customWidth="1"/>
    <col min="6" max="6" width="37.44140625" customWidth="1"/>
    <col min="7" max="7" width="20.88671875" customWidth="1"/>
  </cols>
  <sheetData>
    <row r="1" spans="1:5" s="13" customFormat="1" ht="43.2" x14ac:dyDescent="0.3">
      <c r="A1" s="10" t="s">
        <v>5</v>
      </c>
      <c r="B1" s="11" t="s">
        <v>6</v>
      </c>
      <c r="C1" s="11" t="s">
        <v>7</v>
      </c>
      <c r="D1" s="11" t="s">
        <v>8</v>
      </c>
      <c r="E1" s="12" t="s">
        <v>9</v>
      </c>
    </row>
    <row r="2" spans="1:5" x14ac:dyDescent="0.3">
      <c r="A2" s="14" t="s">
        <v>10</v>
      </c>
      <c r="B2" s="15">
        <v>462837515</v>
      </c>
      <c r="C2" s="15">
        <v>458544520.75015002</v>
      </c>
      <c r="D2" s="15">
        <f t="shared" ref="D2:D24" si="0">+B2-C2</f>
        <v>4292994.2498499751</v>
      </c>
      <c r="E2" s="16"/>
    </row>
    <row r="3" spans="1:5" x14ac:dyDescent="0.3">
      <c r="A3" s="17" t="s">
        <v>11</v>
      </c>
      <c r="B3" s="18">
        <v>14321969830</v>
      </c>
      <c r="C3" s="18">
        <v>22744637270.214577</v>
      </c>
      <c r="D3" s="19">
        <f>+B3-C3</f>
        <v>-8422667440.2145767</v>
      </c>
      <c r="E3" s="20" t="s">
        <v>12</v>
      </c>
    </row>
    <row r="4" spans="1:5" x14ac:dyDescent="0.3">
      <c r="A4" s="14" t="s">
        <v>13</v>
      </c>
      <c r="B4" s="15">
        <v>41513478872</v>
      </c>
      <c r="C4" s="15">
        <v>40772810534.447693</v>
      </c>
      <c r="D4" s="15">
        <f t="shared" si="0"/>
        <v>740668337.55230713</v>
      </c>
      <c r="E4" s="16"/>
    </row>
    <row r="5" spans="1:5" ht="28.8" x14ac:dyDescent="0.3">
      <c r="A5" s="21" t="s">
        <v>14</v>
      </c>
      <c r="B5" s="15">
        <v>17609115631</v>
      </c>
      <c r="C5" s="15">
        <v>12578571952.608334</v>
      </c>
      <c r="D5" s="15">
        <f t="shared" si="0"/>
        <v>5030543678.3916664</v>
      </c>
      <c r="E5" s="16"/>
    </row>
    <row r="6" spans="1:5" x14ac:dyDescent="0.3">
      <c r="A6" s="14" t="s">
        <v>15</v>
      </c>
      <c r="B6" s="15">
        <v>1795538738</v>
      </c>
      <c r="C6" s="15">
        <v>148615160.66496599</v>
      </c>
      <c r="D6" s="15">
        <f t="shared" si="0"/>
        <v>1646923577.3350339</v>
      </c>
      <c r="E6" s="16"/>
    </row>
    <row r="7" spans="1:5" x14ac:dyDescent="0.3">
      <c r="A7" s="14" t="s">
        <v>16</v>
      </c>
      <c r="B7" s="15">
        <v>5027695390</v>
      </c>
      <c r="C7" s="15">
        <v>4126412237.5356622</v>
      </c>
      <c r="D7" s="15">
        <f t="shared" si="0"/>
        <v>901283152.46433783</v>
      </c>
      <c r="E7" s="16"/>
    </row>
    <row r="8" spans="1:5" x14ac:dyDescent="0.3">
      <c r="A8" s="14" t="s">
        <v>17</v>
      </c>
      <c r="B8" s="15">
        <v>284805801</v>
      </c>
      <c r="C8" s="15">
        <v>284805801.37796807</v>
      </c>
      <c r="D8" s="15">
        <f t="shared" si="0"/>
        <v>-0.37796807289123535</v>
      </c>
      <c r="E8" s="16"/>
    </row>
    <row r="9" spans="1:5" x14ac:dyDescent="0.3">
      <c r="A9" s="14" t="s">
        <v>18</v>
      </c>
      <c r="B9" s="15">
        <v>1060000000</v>
      </c>
      <c r="C9" s="15">
        <v>955211693.6768893</v>
      </c>
      <c r="D9" s="15">
        <f t="shared" si="0"/>
        <v>104788306.3231107</v>
      </c>
      <c r="E9" s="16"/>
    </row>
    <row r="10" spans="1:5" x14ac:dyDescent="0.3">
      <c r="A10" s="22" t="s">
        <v>19</v>
      </c>
      <c r="B10" s="23">
        <v>1339252071</v>
      </c>
      <c r="C10" s="23">
        <v>1339252071.3330276</v>
      </c>
      <c r="D10" s="23">
        <f t="shared" si="0"/>
        <v>-0.33302760124206543</v>
      </c>
      <c r="E10" s="24" t="s">
        <v>20</v>
      </c>
    </row>
    <row r="11" spans="1:5" x14ac:dyDescent="0.3">
      <c r="A11" s="14" t="s">
        <v>21</v>
      </c>
      <c r="B11" s="15">
        <v>434351340</v>
      </c>
      <c r="C11" s="15">
        <v>317674487.30708599</v>
      </c>
      <c r="D11" s="15">
        <f t="shared" si="0"/>
        <v>116676852.69291401</v>
      </c>
      <c r="E11" s="16"/>
    </row>
    <row r="12" spans="1:5" x14ac:dyDescent="0.3">
      <c r="A12" s="14" t="s">
        <v>22</v>
      </c>
      <c r="B12" s="15">
        <v>146000000</v>
      </c>
      <c r="C12" s="15">
        <v>145739698.41422197</v>
      </c>
      <c r="D12" s="15">
        <f t="shared" si="0"/>
        <v>260301.58577802777</v>
      </c>
      <c r="E12" s="16"/>
    </row>
    <row r="13" spans="1:5" ht="28.8" x14ac:dyDescent="0.3">
      <c r="A13" s="25" t="s">
        <v>23</v>
      </c>
      <c r="B13" s="23">
        <v>7831590388</v>
      </c>
      <c r="C13" s="23">
        <v>7115239857.4586487</v>
      </c>
      <c r="D13" s="23">
        <f t="shared" si="0"/>
        <v>716350530.54135132</v>
      </c>
      <c r="E13" s="26"/>
    </row>
    <row r="14" spans="1:5" ht="43.2" x14ac:dyDescent="0.3">
      <c r="A14" s="25" t="s">
        <v>24</v>
      </c>
      <c r="B14" s="23">
        <v>16041260647</v>
      </c>
      <c r="C14" s="23">
        <v>6601774947.3160334</v>
      </c>
      <c r="D14" s="23">
        <f t="shared" si="0"/>
        <v>9439485699.6839676</v>
      </c>
      <c r="E14" s="24"/>
    </row>
    <row r="15" spans="1:5" x14ac:dyDescent="0.3">
      <c r="A15" s="14" t="s">
        <v>25</v>
      </c>
      <c r="B15" s="15">
        <v>50000000</v>
      </c>
      <c r="C15" s="15">
        <v>49897706.387439996</v>
      </c>
      <c r="D15" s="15">
        <f t="shared" si="0"/>
        <v>102293.612560004</v>
      </c>
      <c r="E15" s="16"/>
    </row>
    <row r="16" spans="1:5" x14ac:dyDescent="0.3">
      <c r="A16" s="14" t="s">
        <v>26</v>
      </c>
      <c r="B16" s="15">
        <v>274833082</v>
      </c>
      <c r="C16" s="15">
        <v>273710549.38619</v>
      </c>
      <c r="D16" s="15">
        <f t="shared" si="0"/>
        <v>1122532.6138100028</v>
      </c>
      <c r="E16" s="16"/>
    </row>
    <row r="17" spans="1:7" ht="16.5" customHeight="1" x14ac:dyDescent="0.3">
      <c r="A17" s="27" t="s">
        <v>27</v>
      </c>
      <c r="B17" s="28">
        <v>1768461537</v>
      </c>
      <c r="C17" s="28">
        <v>1768461537</v>
      </c>
      <c r="D17" s="28">
        <f t="shared" si="0"/>
        <v>0</v>
      </c>
      <c r="E17" s="16"/>
    </row>
    <row r="18" spans="1:7" x14ac:dyDescent="0.3">
      <c r="A18" s="27" t="s">
        <v>28</v>
      </c>
      <c r="B18" s="28">
        <v>1495909812</v>
      </c>
      <c r="C18" s="28">
        <v>1495909812</v>
      </c>
      <c r="D18" s="28">
        <f t="shared" si="0"/>
        <v>0</v>
      </c>
      <c r="E18" s="16"/>
    </row>
    <row r="19" spans="1:7" x14ac:dyDescent="0.3">
      <c r="A19" s="27" t="s">
        <v>29</v>
      </c>
      <c r="B19" s="28">
        <v>3104297472</v>
      </c>
      <c r="C19" s="28">
        <v>3104297472</v>
      </c>
      <c r="D19" s="28">
        <f t="shared" si="0"/>
        <v>0</v>
      </c>
      <c r="E19" s="16"/>
    </row>
    <row r="20" spans="1:7" x14ac:dyDescent="0.3">
      <c r="A20" s="27" t="s">
        <v>30</v>
      </c>
      <c r="B20" s="28">
        <v>257506262</v>
      </c>
      <c r="C20" s="28">
        <v>257506262</v>
      </c>
      <c r="D20" s="28">
        <f t="shared" si="0"/>
        <v>0</v>
      </c>
      <c r="E20" s="16"/>
    </row>
    <row r="21" spans="1:7" x14ac:dyDescent="0.3">
      <c r="A21" s="27" t="s">
        <v>31</v>
      </c>
      <c r="B21" s="28">
        <v>8588622123</v>
      </c>
      <c r="C21" s="28">
        <v>8588622123</v>
      </c>
      <c r="D21" s="28">
        <f t="shared" si="0"/>
        <v>0</v>
      </c>
      <c r="E21" s="16"/>
    </row>
    <row r="22" spans="1:7" x14ac:dyDescent="0.3">
      <c r="A22" s="29" t="s">
        <v>32</v>
      </c>
      <c r="B22" s="30">
        <v>5000000000</v>
      </c>
      <c r="C22" s="30">
        <v>5000000000</v>
      </c>
      <c r="D22" s="30">
        <f t="shared" si="0"/>
        <v>0</v>
      </c>
      <c r="E22" s="31" t="s">
        <v>33</v>
      </c>
    </row>
    <row r="23" spans="1:7" x14ac:dyDescent="0.3">
      <c r="A23" s="29" t="s">
        <v>34</v>
      </c>
      <c r="B23" s="30">
        <v>224000000</v>
      </c>
      <c r="C23" s="30">
        <v>224000000</v>
      </c>
      <c r="D23" s="30">
        <f t="shared" si="0"/>
        <v>0</v>
      </c>
      <c r="E23" s="31" t="s">
        <v>33</v>
      </c>
    </row>
    <row r="24" spans="1:7" ht="15" thickBot="1" x14ac:dyDescent="0.35">
      <c r="A24" s="32" t="s">
        <v>35</v>
      </c>
      <c r="B24" s="33">
        <v>825938353</v>
      </c>
      <c r="C24" s="33">
        <v>825938353</v>
      </c>
      <c r="D24" s="33">
        <f t="shared" si="0"/>
        <v>0</v>
      </c>
      <c r="E24" s="34"/>
    </row>
    <row r="25" spans="1:7" x14ac:dyDescent="0.3">
      <c r="A25" s="35" t="s">
        <v>36</v>
      </c>
      <c r="B25" s="36">
        <f>SUM(B2:B24)</f>
        <v>129457464864</v>
      </c>
      <c r="C25" s="36">
        <f t="shared" ref="C25" si="1">SUM(C2:C24)</f>
        <v>119177634047.87888</v>
      </c>
      <c r="D25" s="36">
        <f>SUM(D2:D24)</f>
        <v>10279830816.121115</v>
      </c>
      <c r="E25"/>
    </row>
    <row r="26" spans="1:7" x14ac:dyDescent="0.3">
      <c r="E26" s="39"/>
    </row>
    <row r="29" spans="1:7" x14ac:dyDescent="0.3">
      <c r="A29" s="449" t="s">
        <v>37</v>
      </c>
      <c r="B29" s="449"/>
      <c r="C29" s="449"/>
      <c r="D29" s="449"/>
      <c r="E29" s="449"/>
      <c r="F29" s="449"/>
    </row>
    <row r="30" spans="1:7" x14ac:dyDescent="0.3">
      <c r="A30" s="40" t="s">
        <v>38</v>
      </c>
      <c r="B30" s="41" t="s">
        <v>39</v>
      </c>
      <c r="C30" s="42" t="s">
        <v>40</v>
      </c>
      <c r="D30" s="42" t="s">
        <v>41</v>
      </c>
      <c r="E30" s="42" t="s">
        <v>42</v>
      </c>
      <c r="F30" s="43" t="s">
        <v>43</v>
      </c>
      <c r="G30" s="43" t="s">
        <v>2</v>
      </c>
    </row>
    <row r="31" spans="1:7" ht="15" customHeight="1" x14ac:dyDescent="0.3">
      <c r="A31" s="433" t="s">
        <v>13</v>
      </c>
      <c r="B31" s="44" t="s">
        <v>44</v>
      </c>
      <c r="C31" s="450">
        <f>+D4</f>
        <v>740668337.55230713</v>
      </c>
      <c r="D31" s="45" t="s">
        <v>45</v>
      </c>
      <c r="E31" s="447"/>
      <c r="F31" s="431" t="s">
        <v>46</v>
      </c>
      <c r="G31" s="431" t="s">
        <v>47</v>
      </c>
    </row>
    <row r="32" spans="1:7" ht="21" thickBot="1" x14ac:dyDescent="0.35">
      <c r="A32" s="434"/>
      <c r="B32" s="46" t="s">
        <v>48</v>
      </c>
      <c r="C32" s="451"/>
      <c r="D32" s="47" t="s">
        <v>45</v>
      </c>
      <c r="E32" s="448"/>
      <c r="F32" s="443"/>
      <c r="G32" s="443"/>
    </row>
    <row r="33" spans="1:7" ht="15" customHeight="1" x14ac:dyDescent="0.3">
      <c r="A33" s="432" t="s">
        <v>14</v>
      </c>
      <c r="B33" s="48" t="s">
        <v>49</v>
      </c>
      <c r="C33" s="435">
        <f>+D5</f>
        <v>5030543678.3916664</v>
      </c>
      <c r="D33" s="445" t="s">
        <v>50</v>
      </c>
      <c r="E33" s="447"/>
      <c r="F33" s="49"/>
      <c r="G33" s="49"/>
    </row>
    <row r="34" spans="1:7" ht="81.75" customHeight="1" thickBot="1" x14ac:dyDescent="0.35">
      <c r="A34" s="434"/>
      <c r="B34" s="50" t="s">
        <v>51</v>
      </c>
      <c r="C34" s="437"/>
      <c r="D34" s="446"/>
      <c r="E34" s="448"/>
      <c r="F34" s="51" t="s">
        <v>52</v>
      </c>
      <c r="G34" s="51" t="s">
        <v>53</v>
      </c>
    </row>
    <row r="35" spans="1:7" ht="71.25" customHeight="1" thickBot="1" x14ac:dyDescent="0.35">
      <c r="A35" s="52" t="s">
        <v>15</v>
      </c>
      <c r="B35" s="53" t="s">
        <v>54</v>
      </c>
      <c r="C35" s="54">
        <f>+D6</f>
        <v>1646923577.3350339</v>
      </c>
      <c r="D35" s="47" t="s">
        <v>45</v>
      </c>
      <c r="E35" s="55" t="s">
        <v>55</v>
      </c>
      <c r="F35" s="51" t="s">
        <v>56</v>
      </c>
      <c r="G35" s="51" t="s">
        <v>57</v>
      </c>
    </row>
    <row r="36" spans="1:7" ht="45.75" customHeight="1" thickBot="1" x14ac:dyDescent="0.35">
      <c r="A36" s="52" t="s">
        <v>58</v>
      </c>
      <c r="B36" s="53" t="s">
        <v>59</v>
      </c>
      <c r="C36" s="54">
        <f>+D7</f>
        <v>901283152.46433783</v>
      </c>
      <c r="D36" s="47" t="s">
        <v>45</v>
      </c>
      <c r="E36" s="55" t="s">
        <v>60</v>
      </c>
      <c r="F36" s="51" t="s">
        <v>61</v>
      </c>
      <c r="G36" s="51" t="s">
        <v>62</v>
      </c>
    </row>
    <row r="37" spans="1:7" ht="18" customHeight="1" x14ac:dyDescent="0.3">
      <c r="A37" s="432" t="s">
        <v>18</v>
      </c>
      <c r="B37" s="56" t="s">
        <v>63</v>
      </c>
      <c r="C37" s="435"/>
      <c r="D37" s="45" t="s">
        <v>64</v>
      </c>
      <c r="E37" s="447" t="s">
        <v>65</v>
      </c>
      <c r="F37" s="442" t="s">
        <v>66</v>
      </c>
      <c r="G37" s="442" t="s">
        <v>67</v>
      </c>
    </row>
    <row r="38" spans="1:7" ht="27" customHeight="1" thickBot="1" x14ac:dyDescent="0.35">
      <c r="A38" s="434"/>
      <c r="B38" s="57" t="s">
        <v>68</v>
      </c>
      <c r="C38" s="437"/>
      <c r="D38" s="47"/>
      <c r="E38" s="448"/>
      <c r="F38" s="443"/>
      <c r="G38" s="443"/>
    </row>
    <row r="39" spans="1:7" ht="26.25" customHeight="1" x14ac:dyDescent="0.3">
      <c r="A39" s="433" t="s">
        <v>21</v>
      </c>
      <c r="B39" s="44" t="s">
        <v>69</v>
      </c>
      <c r="C39" s="435">
        <f>+D11</f>
        <v>116676852.69291401</v>
      </c>
      <c r="D39" s="45" t="s">
        <v>50</v>
      </c>
      <c r="E39" s="444" t="s">
        <v>70</v>
      </c>
      <c r="F39" s="442" t="s">
        <v>71</v>
      </c>
      <c r="G39" s="442" t="s">
        <v>72</v>
      </c>
    </row>
    <row r="40" spans="1:7" ht="30" customHeight="1" thickBot="1" x14ac:dyDescent="0.35">
      <c r="A40" s="434"/>
      <c r="B40" s="57" t="s">
        <v>73</v>
      </c>
      <c r="C40" s="437"/>
      <c r="D40" s="58"/>
      <c r="E40" s="439"/>
      <c r="F40" s="443"/>
      <c r="G40" s="443"/>
    </row>
    <row r="41" spans="1:7" x14ac:dyDescent="0.3">
      <c r="A41" s="432" t="s">
        <v>23</v>
      </c>
      <c r="B41" s="59" t="s">
        <v>74</v>
      </c>
      <c r="C41" s="435">
        <f>+D13</f>
        <v>716350530.54135132</v>
      </c>
      <c r="D41" s="45" t="s">
        <v>45</v>
      </c>
      <c r="E41" s="438" t="s">
        <v>75</v>
      </c>
      <c r="F41" s="49" t="s">
        <v>76</v>
      </c>
      <c r="G41" s="49" t="s">
        <v>77</v>
      </c>
    </row>
    <row r="42" spans="1:7" ht="24.6" x14ac:dyDescent="0.3">
      <c r="A42" s="433"/>
      <c r="B42" s="59" t="s">
        <v>78</v>
      </c>
      <c r="C42" s="436"/>
      <c r="D42" s="60" t="s">
        <v>79</v>
      </c>
      <c r="E42" s="438"/>
      <c r="F42" s="49"/>
      <c r="G42" s="49"/>
    </row>
    <row r="43" spans="1:7" ht="15" thickBot="1" x14ac:dyDescent="0.35">
      <c r="A43" s="434"/>
      <c r="B43" s="57" t="s">
        <v>80</v>
      </c>
      <c r="C43" s="437"/>
      <c r="D43" s="47" t="s">
        <v>64</v>
      </c>
      <c r="E43" s="439"/>
      <c r="F43" s="51" t="s">
        <v>81</v>
      </c>
      <c r="G43" s="51" t="s">
        <v>82</v>
      </c>
    </row>
    <row r="44" spans="1:7" ht="24.75" customHeight="1" x14ac:dyDescent="0.3">
      <c r="A44" s="432" t="s">
        <v>24</v>
      </c>
      <c r="B44" s="61" t="s">
        <v>83</v>
      </c>
      <c r="C44" s="435">
        <f>+D14</f>
        <v>9439485699.6839676</v>
      </c>
      <c r="D44" s="45" t="s">
        <v>45</v>
      </c>
      <c r="E44" s="440"/>
      <c r="F44" s="431" t="s">
        <v>84</v>
      </c>
      <c r="G44" s="431" t="s">
        <v>77</v>
      </c>
    </row>
    <row r="45" spans="1:7" ht="24.6" x14ac:dyDescent="0.3">
      <c r="A45" s="433"/>
      <c r="B45" s="62" t="s">
        <v>85</v>
      </c>
      <c r="C45" s="436"/>
      <c r="D45" s="45" t="s">
        <v>45</v>
      </c>
      <c r="E45" s="440"/>
      <c r="F45" s="431"/>
      <c r="G45" s="431"/>
    </row>
    <row r="46" spans="1:7" ht="25.5" customHeight="1" x14ac:dyDescent="0.3">
      <c r="A46" s="433"/>
      <c r="B46" s="63" t="s">
        <v>86</v>
      </c>
      <c r="C46" s="436"/>
      <c r="D46" s="45" t="s">
        <v>45</v>
      </c>
      <c r="E46" s="440"/>
      <c r="F46" s="431"/>
      <c r="G46" s="431"/>
    </row>
    <row r="47" spans="1:7" ht="41.25" customHeight="1" thickBot="1" x14ac:dyDescent="0.35">
      <c r="A47" s="434"/>
      <c r="B47" s="64" t="s">
        <v>87</v>
      </c>
      <c r="C47" s="437"/>
      <c r="D47" s="58"/>
      <c r="E47" s="441"/>
      <c r="F47" s="51" t="s">
        <v>88</v>
      </c>
      <c r="G47" s="51" t="s">
        <v>53</v>
      </c>
    </row>
    <row r="48" spans="1:7" x14ac:dyDescent="0.3">
      <c r="A48" s="65"/>
      <c r="B48" s="66" t="s">
        <v>89</v>
      </c>
      <c r="C48" s="67">
        <f>SUM(C31:C47)</f>
        <v>18591931828.661579</v>
      </c>
    </row>
    <row r="50" spans="1:5" x14ac:dyDescent="0.3">
      <c r="A50" s="68" t="s">
        <v>90</v>
      </c>
      <c r="B50" s="68"/>
      <c r="C50" s="68"/>
      <c r="D50" s="68"/>
      <c r="E50"/>
    </row>
    <row r="51" spans="1:5" x14ac:dyDescent="0.3">
      <c r="A51" s="69" t="s">
        <v>91</v>
      </c>
      <c r="B51" s="70" t="s">
        <v>40</v>
      </c>
      <c r="C51" s="70" t="s">
        <v>92</v>
      </c>
      <c r="D51" s="70" t="s">
        <v>93</v>
      </c>
      <c r="E51" s="71" t="s">
        <v>94</v>
      </c>
    </row>
    <row r="52" spans="1:5" ht="51" x14ac:dyDescent="0.3">
      <c r="A52" s="25" t="s">
        <v>24</v>
      </c>
      <c r="B52" s="72">
        <f>+D3</f>
        <v>-8422667440.2145767</v>
      </c>
      <c r="C52" s="73" t="s">
        <v>11</v>
      </c>
      <c r="D52" s="74" t="s">
        <v>95</v>
      </c>
      <c r="E52" s="75" t="s">
        <v>96</v>
      </c>
    </row>
    <row r="53" spans="1:5" ht="48" x14ac:dyDescent="0.3">
      <c r="A53" s="22" t="s">
        <v>16</v>
      </c>
      <c r="B53" s="76">
        <v>159027035</v>
      </c>
      <c r="C53" s="77" t="s">
        <v>17</v>
      </c>
      <c r="D53" s="78" t="s">
        <v>97</v>
      </c>
      <c r="E53" s="75" t="s">
        <v>98</v>
      </c>
    </row>
    <row r="54" spans="1:5" x14ac:dyDescent="0.3">
      <c r="A54"/>
      <c r="B54" s="38"/>
      <c r="E54"/>
    </row>
    <row r="55" spans="1:5" ht="15" thickBot="1" x14ac:dyDescent="0.35">
      <c r="A55"/>
      <c r="B55" s="38"/>
      <c r="E55"/>
    </row>
    <row r="56" spans="1:5" ht="15.6" x14ac:dyDescent="0.3">
      <c r="A56" s="79" t="s">
        <v>99</v>
      </c>
      <c r="B56" s="80"/>
      <c r="E56"/>
    </row>
    <row r="57" spans="1:5" x14ac:dyDescent="0.3">
      <c r="A57" s="81" t="s">
        <v>100</v>
      </c>
      <c r="B57" s="82" t="s">
        <v>40</v>
      </c>
      <c r="E57"/>
    </row>
    <row r="58" spans="1:5" x14ac:dyDescent="0.3">
      <c r="A58" s="14" t="s">
        <v>101</v>
      </c>
      <c r="B58" s="83">
        <f>+C78</f>
        <v>126052345944</v>
      </c>
      <c r="E58"/>
    </row>
    <row r="59" spans="1:5" x14ac:dyDescent="0.3">
      <c r="A59" s="14" t="s">
        <v>102</v>
      </c>
      <c r="B59" s="83">
        <f>+C83</f>
        <v>28064619790</v>
      </c>
      <c r="E59"/>
    </row>
    <row r="60" spans="1:5" ht="24" x14ac:dyDescent="0.3">
      <c r="A60" s="84" t="s">
        <v>103</v>
      </c>
      <c r="B60" s="85">
        <f>+C79-B59</f>
        <v>6136338428</v>
      </c>
      <c r="C60" s="86" t="s">
        <v>104</v>
      </c>
      <c r="E60"/>
    </row>
    <row r="61" spans="1:5" x14ac:dyDescent="0.3">
      <c r="A61" s="14" t="s">
        <v>105</v>
      </c>
      <c r="B61" s="83">
        <f>+B58-B59-B60</f>
        <v>91851387726</v>
      </c>
      <c r="E61"/>
    </row>
    <row r="62" spans="1:5" ht="15" thickBot="1" x14ac:dyDescent="0.35">
      <c r="A62" s="87" t="s">
        <v>106</v>
      </c>
      <c r="B62" s="88">
        <f>+B59/B58</f>
        <v>0.22264258217350422</v>
      </c>
      <c r="E62"/>
    </row>
    <row r="63" spans="1:5" x14ac:dyDescent="0.3">
      <c r="A63"/>
      <c r="B63" s="89"/>
      <c r="E63"/>
    </row>
    <row r="64" spans="1:5" x14ac:dyDescent="0.3">
      <c r="A64"/>
      <c r="B64" s="90"/>
      <c r="E64"/>
    </row>
    <row r="65" spans="1:5" x14ac:dyDescent="0.3">
      <c r="A65" s="91" t="s">
        <v>107</v>
      </c>
      <c r="B65" s="91"/>
      <c r="C65" s="91"/>
      <c r="E65"/>
    </row>
    <row r="66" spans="1:5" x14ac:dyDescent="0.3">
      <c r="A66" s="92" t="s">
        <v>108</v>
      </c>
      <c r="B66" s="93"/>
      <c r="C66" s="94">
        <v>118704526772</v>
      </c>
      <c r="E66"/>
    </row>
    <row r="67" spans="1:5" x14ac:dyDescent="0.3">
      <c r="A67" s="95" t="s">
        <v>109</v>
      </c>
      <c r="B67" s="38"/>
      <c r="C67" s="38">
        <f>+B68+B69+B70+B71</f>
        <v>12752938092</v>
      </c>
      <c r="E67"/>
    </row>
    <row r="68" spans="1:5" x14ac:dyDescent="0.3">
      <c r="A68" t="s">
        <v>110</v>
      </c>
      <c r="B68" s="96">
        <v>7025971007</v>
      </c>
      <c r="E68"/>
    </row>
    <row r="69" spans="1:5" x14ac:dyDescent="0.3">
      <c r="A69" t="s">
        <v>111</v>
      </c>
      <c r="B69" s="96">
        <v>1495909812</v>
      </c>
      <c r="E69"/>
    </row>
    <row r="70" spans="1:5" x14ac:dyDescent="0.3">
      <c r="A70" t="s">
        <v>112</v>
      </c>
      <c r="B70" s="96">
        <v>825938353</v>
      </c>
      <c r="E70"/>
    </row>
    <row r="71" spans="1:5" x14ac:dyDescent="0.3">
      <c r="A71" s="97" t="s">
        <v>113</v>
      </c>
      <c r="B71" s="98">
        <v>3405118920</v>
      </c>
      <c r="C71" s="99"/>
      <c r="E71"/>
    </row>
    <row r="72" spans="1:5" x14ac:dyDescent="0.3">
      <c r="A72" s="95" t="s">
        <v>114</v>
      </c>
      <c r="B72" s="96"/>
      <c r="C72" s="38">
        <f>-B73</f>
        <v>-2000000000</v>
      </c>
      <c r="E72"/>
    </row>
    <row r="73" spans="1:5" x14ac:dyDescent="0.3">
      <c r="A73" t="s">
        <v>115</v>
      </c>
      <c r="B73" s="96">
        <v>2000000000</v>
      </c>
      <c r="E73"/>
    </row>
    <row r="74" spans="1:5" x14ac:dyDescent="0.3">
      <c r="A74" s="100" t="s">
        <v>116</v>
      </c>
      <c r="B74" s="36"/>
      <c r="C74" s="101">
        <f>+C66+C67+C72</f>
        <v>129457464864</v>
      </c>
      <c r="E74"/>
    </row>
    <row r="78" spans="1:5" x14ac:dyDescent="0.3">
      <c r="B78" s="102" t="s">
        <v>117</v>
      </c>
      <c r="C78" s="102">
        <v>126052345944</v>
      </c>
    </row>
    <row r="79" spans="1:5" x14ac:dyDescent="0.3">
      <c r="B79" s="102" t="s">
        <v>118</v>
      </c>
      <c r="C79" s="102">
        <v>34200958218</v>
      </c>
    </row>
    <row r="80" spans="1:5" x14ac:dyDescent="0.3">
      <c r="B80" s="102" t="s">
        <v>119</v>
      </c>
      <c r="C80" s="102">
        <v>91851387726</v>
      </c>
    </row>
    <row r="81" spans="2:3" x14ac:dyDescent="0.3">
      <c r="B81" s="102" t="s">
        <v>43</v>
      </c>
      <c r="C81" s="102">
        <v>11074423275</v>
      </c>
    </row>
    <row r="82" spans="2:3" x14ac:dyDescent="0.3">
      <c r="B82" s="102" t="s">
        <v>120</v>
      </c>
      <c r="C82" s="102">
        <v>16990196515</v>
      </c>
    </row>
    <row r="83" spans="2:3" x14ac:dyDescent="0.3">
      <c r="B83" s="102" t="s">
        <v>102</v>
      </c>
      <c r="C83" s="102">
        <f>+C81+C82</f>
        <v>28064619790</v>
      </c>
    </row>
    <row r="84" spans="2:3" x14ac:dyDescent="0.3">
      <c r="B84" s="102" t="s">
        <v>121</v>
      </c>
      <c r="C84" s="102">
        <f>+C79-C83</f>
        <v>6136338428</v>
      </c>
    </row>
    <row r="85" spans="2:3" x14ac:dyDescent="0.3">
      <c r="B85" s="102"/>
      <c r="C85" s="102">
        <f>+C78-C80</f>
        <v>34200958218</v>
      </c>
    </row>
    <row r="86" spans="2:3" x14ac:dyDescent="0.3">
      <c r="B86" s="102"/>
      <c r="C86" s="10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Plan de Accion Feb 2023</vt:lpstr>
      <vt:lpstr>Grafico Meta</vt:lpstr>
      <vt:lpstr>Ej pres Acomulada Febrero 2023</vt:lpstr>
      <vt:lpstr>Graficos</vt:lpstr>
      <vt:lpstr>Semaforo</vt:lpstr>
      <vt:lpstr>Resumen</vt:lpstr>
      <vt:lpstr>'Plan de Accion Feb 2023'!Área_de_impresión</vt:lpstr>
      <vt:lpstr>'Plan de Accion Feb 2023'!Títulos_a_imprimir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Velasquez Higuita</dc:creator>
  <cp:lastModifiedBy>Julian Humberto Henao Zapata</cp:lastModifiedBy>
  <cp:lastPrinted>2022-02-17T14:09:02Z</cp:lastPrinted>
  <dcterms:created xsi:type="dcterms:W3CDTF">2016-12-14T23:54:39Z</dcterms:created>
  <dcterms:modified xsi:type="dcterms:W3CDTF">2024-07-19T23:00:39Z</dcterms:modified>
</cp:coreProperties>
</file>