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Claudia\Desktop\ISVIMED 2024\PLAN DE ACCIÓN 2024\8-AGOSTO 2024\"/>
    </mc:Choice>
  </mc:AlternateContent>
  <xr:revisionPtr revIDLastSave="0" documentId="13_ncr:1_{CA9AFE35-F754-47C0-AA48-D66C35945278}" xr6:coauthVersionLast="47" xr6:coauthVersionMax="47" xr10:uidLastSave="{00000000-0000-0000-0000-000000000000}"/>
  <bookViews>
    <workbookView xWindow="-120" yWindow="-120" windowWidth="20730" windowHeight="11160" xr2:uid="{00000000-000D-0000-FFFF-FFFF00000000}"/>
  </bookViews>
  <sheets>
    <sheet name="SGTO PLAN ACCIÓN 2024" sheetId="1" r:id="rId1"/>
    <sheet name="Resumen" sheetId="5" state="hidden" r:id="rId2"/>
  </sheets>
  <externalReferences>
    <externalReference r:id="rId3"/>
  </externalReferences>
  <definedNames>
    <definedName name="_xlnm._FilterDatabase" localSheetId="0" hidden="1">'SGTO PLAN ACCIÓN 2024'!$A$10:$AE$23</definedName>
    <definedName name="Años_préstamo">[1]amortization!$C$10</definedName>
    <definedName name="_xlnm.Print_Area" localSheetId="0">'SGTO PLAN ACCIÓN 2024'!$A$7:$AC$38</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ACCIÓN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9" i="1" l="1"/>
  <c r="Y15" i="1"/>
  <c r="Y14" i="1"/>
  <c r="Y18" i="1"/>
  <c r="Y12" i="1"/>
  <c r="W14" i="1" l="1"/>
  <c r="Z14" i="1"/>
  <c r="P11" i="1"/>
  <c r="P19" i="1"/>
  <c r="AC20" i="1"/>
  <c r="AC19" i="1"/>
  <c r="AC18" i="1"/>
  <c r="AC13" i="1"/>
  <c r="AC12" i="1"/>
  <c r="AC11" i="1"/>
  <c r="W11" i="1"/>
  <c r="X11" i="1" s="1"/>
  <c r="O11" i="1"/>
  <c r="P20" i="1"/>
  <c r="P21" i="1"/>
  <c r="P22" i="1"/>
  <c r="P23" i="1"/>
  <c r="P12" i="1"/>
  <c r="X14" i="1" l="1"/>
  <c r="Y11" i="1"/>
  <c r="Z11" i="1" s="1"/>
  <c r="P17" i="1"/>
  <c r="P16" i="1"/>
  <c r="AC17" i="1"/>
  <c r="W17" i="1"/>
  <c r="O17" i="1"/>
  <c r="X17" i="1" l="1"/>
  <c r="Y17" i="1"/>
  <c r="Z17" i="1" s="1"/>
  <c r="W13" i="1"/>
  <c r="O13" i="1"/>
  <c r="P13" i="1" s="1"/>
  <c r="W20" i="1"/>
  <c r="O20" i="1"/>
  <c r="W18" i="1"/>
  <c r="O18" i="1"/>
  <c r="P18" i="1" s="1"/>
  <c r="O16" i="1"/>
  <c r="Y13" i="1" l="1"/>
  <c r="Z13" i="1" s="1"/>
  <c r="X13" i="1"/>
  <c r="Y20" i="1"/>
  <c r="Z20" i="1" s="1"/>
  <c r="X20" i="1"/>
  <c r="Z18" i="1"/>
  <c r="X18" i="1"/>
  <c r="O14" i="1"/>
  <c r="P14" i="1" s="1"/>
  <c r="O12" i="1"/>
  <c r="O15" i="1"/>
  <c r="W12" i="1" l="1"/>
  <c r="W15" i="1"/>
  <c r="W16" i="1"/>
  <c r="W21" i="1"/>
  <c r="W22" i="1"/>
  <c r="W23" i="1"/>
  <c r="P15" i="1"/>
  <c r="Z12" i="1" l="1"/>
  <c r="X12" i="1"/>
  <c r="X15" i="1"/>
  <c r="Z15" i="1"/>
  <c r="Y23" i="1"/>
  <c r="Z23" i="1" s="1"/>
  <c r="X23" i="1"/>
  <c r="X22" i="1"/>
  <c r="Y22" i="1"/>
  <c r="Z22" i="1" s="1"/>
  <c r="Y21" i="1"/>
  <c r="Z21" i="1" s="1"/>
  <c r="X21" i="1"/>
  <c r="X16" i="1"/>
  <c r="Y16" i="1"/>
  <c r="Z16" i="1" s="1"/>
  <c r="AC16" i="1"/>
  <c r="AC14" i="1"/>
  <c r="O19" i="1" l="1"/>
  <c r="O21" i="1"/>
  <c r="O22" i="1"/>
  <c r="O23" i="1"/>
  <c r="C85" i="5" l="1"/>
  <c r="C83" i="5"/>
  <c r="C84" i="5" s="1"/>
  <c r="C72" i="5"/>
  <c r="C67" i="5"/>
  <c r="B58" i="5"/>
  <c r="C25" i="5"/>
  <c r="B25" i="5"/>
  <c r="D24" i="5"/>
  <c r="D23" i="5"/>
  <c r="D22" i="5"/>
  <c r="D21" i="5"/>
  <c r="D20" i="5"/>
  <c r="D19" i="5"/>
  <c r="D18" i="5"/>
  <c r="D17" i="5"/>
  <c r="D16" i="5"/>
  <c r="D15" i="5"/>
  <c r="D14" i="5"/>
  <c r="C44" i="5" s="1"/>
  <c r="D13" i="5"/>
  <c r="C41" i="5" s="1"/>
  <c r="D12" i="5"/>
  <c r="D11" i="5"/>
  <c r="C39" i="5"/>
  <c r="D10" i="5"/>
  <c r="D9" i="5"/>
  <c r="D8" i="5"/>
  <c r="D7" i="5"/>
  <c r="C36" i="5" s="1"/>
  <c r="D6" i="5"/>
  <c r="C35" i="5" s="1"/>
  <c r="D5" i="5"/>
  <c r="C33" i="5" s="1"/>
  <c r="D4" i="5"/>
  <c r="C31" i="5" s="1"/>
  <c r="D3" i="5"/>
  <c r="B52" i="5" s="1"/>
  <c r="D2" i="5"/>
  <c r="D25" i="5" s="1"/>
  <c r="C74" i="5" l="1"/>
  <c r="C86" i="5"/>
  <c r="C48" i="5"/>
  <c r="B59" i="5"/>
  <c r="B60" i="5" l="1"/>
  <c r="B61" i="5" s="1"/>
  <c r="B62" i="5"/>
  <c r="W19" i="1"/>
  <c r="X19" i="1" s="1"/>
  <c r="Z19" i="1" l="1"/>
</calcChain>
</file>

<file path=xl/sharedStrings.xml><?xml version="1.0" encoding="utf-8"?>
<sst xmlns="http://schemas.openxmlformats.org/spreadsheetml/2006/main" count="300" uniqueCount="251">
  <si>
    <r>
      <t xml:space="preserve">CÓDIGO: </t>
    </r>
    <r>
      <rPr>
        <sz val="10"/>
        <color theme="1"/>
        <rFont val="Calibri"/>
        <family val="2"/>
        <scheme val="minor"/>
      </rPr>
      <t>F-GE-17</t>
    </r>
  </si>
  <si>
    <r>
      <t xml:space="preserve">VERSIÓN: </t>
    </r>
    <r>
      <rPr>
        <sz val="10"/>
        <color theme="1"/>
        <rFont val="Calibri"/>
        <family val="2"/>
        <scheme val="minor"/>
      </rPr>
      <t>03</t>
    </r>
  </si>
  <si>
    <r>
      <t xml:space="preserve">FECHA: </t>
    </r>
    <r>
      <rPr>
        <sz val="10"/>
        <color theme="1"/>
        <rFont val="Calibri"/>
        <family val="2"/>
        <scheme val="minor"/>
      </rPr>
      <t>07/02/2021</t>
    </r>
  </si>
  <si>
    <r>
      <t xml:space="preserve">PÁGINA: </t>
    </r>
    <r>
      <rPr>
        <sz val="10"/>
        <color theme="1"/>
        <rFont val="Calibri"/>
        <family val="2"/>
        <scheme val="minor"/>
      </rPr>
      <t>1 de 1</t>
    </r>
  </si>
  <si>
    <t>PLAN DE ACCIÓN:</t>
  </si>
  <si>
    <t>2024</t>
  </si>
  <si>
    <t>SEGUIMIENTO CON CORTE A:</t>
  </si>
  <si>
    <t>Seguimiento a la Ejecución Física - 2024</t>
  </si>
  <si>
    <t>Seguimiento 2024</t>
  </si>
  <si>
    <t>Observaciones Específicas</t>
  </si>
  <si>
    <t>Primer Semestre 2024</t>
  </si>
  <si>
    <t>Segundo Semestre 2024</t>
  </si>
  <si>
    <t>Consolidado Año - 2024</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</si>
  <si>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</si>
  <si>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</si>
  <si>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</si>
  <si>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</si>
  <si>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</si>
  <si>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</si>
  <si>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</si>
  <si>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</si>
  <si>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</si>
  <si>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</si>
  <si>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</si>
  <si>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</si>
  <si>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</si>
  <si>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</si>
  <si>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</si>
  <si>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</si>
  <si>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</si>
  <si>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</si>
  <si>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</si>
  <si>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</si>
  <si>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</si>
  <si>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</si>
  <si>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</si>
  <si>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</si>
  <si>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</si>
  <si>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</si>
  <si>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</si>
  <si>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</si>
  <si>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</si>
  <si>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</si>
  <si>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</si>
  <si>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</si>
  <si>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Pte por parte del Banco de proyectos DAP</t>
  </si>
  <si>
    <t>4.2.3.1</t>
  </si>
  <si>
    <t xml:space="preserve">Número </t>
  </si>
  <si>
    <t xml:space="preserve">Subdirección Planeación            Claudia Patricia Gòmez </t>
  </si>
  <si>
    <t>Número</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</si>
  <si>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</si>
  <si>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</si>
  <si>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</si>
  <si>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</si>
  <si>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</si>
  <si>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</si>
  <si>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</si>
  <si>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</si>
  <si>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 xml:space="preserve">Inquilinatos acompañados socialmente </t>
  </si>
  <si>
    <t>IV03AF</t>
  </si>
  <si>
    <t xml:space="preserve">Hogares beneficiados con arrendamiento de vivienda </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</si>
  <si>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</si>
  <si>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</si>
  <si>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</si>
  <si>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</si>
  <si>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</si>
  <si>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</si>
  <si>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</si>
  <si>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</si>
  <si>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</si>
  <si>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</si>
  <si>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 xml:space="preserve">4.4.5.2 </t>
  </si>
  <si>
    <t>Proyectos apoyados financieramente en Mejoramiento Integral de Barrios</t>
  </si>
  <si>
    <t>Este proyecto pasó a ser un programa en el nuevo Plan de Desarrollo Medellín Te Quiere 2024-2027, el cual contiene los proyectos Mejoramiento de Vivienda, Titulación y Reconocimiento. Los recursos para 2024 solo son para costos indirectos.</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</si>
  <si>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</si>
  <si>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</si>
  <si>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</si>
  <si>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</si>
  <si>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</si>
  <si>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</si>
  <si>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</si>
  <si>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</si>
  <si>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</si>
  <si>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</si>
  <si>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IV44AA</t>
  </si>
  <si>
    <t>Vivienda de Interés Social mejoradas- comuna 2</t>
  </si>
  <si>
    <t>Subdirección Dotación
Mauricio Zapata Alvarez</t>
  </si>
  <si>
    <t>IV44AB</t>
  </si>
  <si>
    <t>Vivienda de Interés Social mejoradas-Comuna 3</t>
  </si>
  <si>
    <t>IV44AC</t>
  </si>
  <si>
    <t>Vivienda de Interés Social mejoradas-comuna 4</t>
  </si>
  <si>
    <t>IV44AD</t>
  </si>
  <si>
    <t>Vivienda de Interés Social mejoradas- comuna 16</t>
  </si>
  <si>
    <t>Observación General</t>
  </si>
  <si>
    <t>Convenciones: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</si>
  <si>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</si>
  <si>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</si>
  <si>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</si>
  <si>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Elaboró</t>
  </si>
  <si>
    <t xml:space="preserve">Claudia Pineda Monsalve </t>
  </si>
  <si>
    <t>Revisó</t>
  </si>
  <si>
    <t xml:space="preserve">Julián Henao Zapata </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</si>
  <si>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</si>
  <si>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</si>
  <si>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</si>
  <si>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</si>
  <si>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</si>
  <si>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</si>
  <si>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</si>
  <si>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</si>
  <si>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</si>
  <si>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</si>
  <si>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</si>
  <si>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</si>
  <si>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</si>
  <si>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</si>
  <si>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</si>
  <si>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</si>
  <si>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</si>
  <si>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</si>
  <si>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</si>
  <si>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</si>
  <si>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</si>
  <si>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</si>
  <si>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</si>
  <si>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</si>
  <si>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</si>
  <si>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</si>
  <si>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</si>
  <si>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</si>
  <si>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</si>
  <si>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</si>
  <si>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</si>
  <si>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</si>
  <si>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</si>
  <si>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</si>
  <si>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</si>
  <si>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</si>
  <si>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</si>
  <si>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</si>
  <si>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</si>
  <si>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</si>
  <si>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</si>
  <si>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</si>
  <si>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</si>
  <si>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</si>
  <si>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</si>
  <si>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</si>
  <si>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</si>
  <si>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</si>
  <si>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</si>
  <si>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</si>
  <si>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</si>
  <si>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</si>
  <si>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</si>
  <si>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</si>
  <si>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</si>
  <si>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</si>
  <si>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</si>
  <si>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</si>
  <si>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</si>
  <si>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</si>
  <si>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</si>
  <si>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</si>
  <si>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</si>
  <si>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</si>
  <si>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</si>
  <si>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</si>
  <si>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</si>
  <si>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</si>
  <si>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</si>
  <si>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</si>
  <si>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</si>
  <si>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</si>
  <si>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</si>
  <si>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</si>
  <si>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</si>
  <si>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</si>
  <si>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</si>
  <si>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</si>
  <si>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</si>
  <si>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</si>
  <si>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</si>
  <si>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</si>
  <si>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</si>
  <si>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</si>
  <si>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</si>
  <si>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</si>
  <si>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</si>
  <si>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</si>
  <si>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</si>
  <si>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</si>
  <si>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</si>
  <si>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</si>
  <si>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</si>
  <si>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</si>
  <si>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</si>
  <si>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</si>
  <si>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</si>
  <si>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</si>
  <si>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</si>
  <si>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</si>
  <si>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</si>
  <si>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</si>
  <si>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</si>
  <si>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</si>
  <si>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</si>
  <si>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</si>
  <si>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</si>
  <si>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</si>
  <si>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</si>
  <si>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</si>
  <si>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</si>
  <si>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</si>
  <si>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</si>
  <si>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</si>
  <si>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</si>
  <si>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</si>
  <si>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</si>
  <si>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</si>
  <si>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</si>
  <si>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</si>
  <si>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</si>
  <si>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</si>
  <si>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</si>
  <si>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</si>
  <si>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Mejoramiento Integral de Barrios</t>
  </si>
  <si>
    <t>PLAN DE DESARROLLO  " Medellín te quiere  2024 -2027 "</t>
  </si>
  <si>
    <t xml:space="preserve">24PP99-Mejoramiento de Vivienda </t>
  </si>
  <si>
    <t>Julio</t>
  </si>
  <si>
    <t xml:space="preserve">Subdirector de Planeación </t>
  </si>
  <si>
    <t xml:space="preserve">Sesiones del Consejo Consultivo Distrital de Política Habitacional realizadas
</t>
  </si>
  <si>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t>
    </r>
  </si>
  <si>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</si>
  <si>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</si>
  <si>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</si>
  <si>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</si>
  <si>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 </t>
    </r>
    <r>
      <rPr>
        <b/>
        <sz val="9"/>
        <rFont val="Arial"/>
        <family val="2"/>
      </rPr>
      <t>ABRIL</t>
    </r>
    <r>
      <rPr>
        <sz val="9"/>
        <rFont val="Arial"/>
        <family val="2"/>
      </rPr>
      <t xml:space="preserve"> EN EL MES DE ABRIL NO FUERON ASIGANDOS SUBSIDIOS PARA MEJORAMIENTO DE VIVIENDA ASIGNADOS POR PL Y PP. </t>
    </r>
    <r>
      <rPr>
        <b/>
        <sz val="9"/>
        <rFont val="Arial"/>
        <family val="2"/>
      </rPr>
      <t>MAYO</t>
    </r>
    <r>
      <rPr>
        <sz val="9"/>
        <rFont val="Arial"/>
        <family val="2"/>
      </rPr>
      <t xml:space="preserve"> 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JULIO</t>
    </r>
    <r>
      <rPr>
        <sz val="9"/>
        <rFont val="Arial"/>
        <family val="2"/>
      </rPr>
      <t xml:space="preserve"> PARA EL MES DE JULIO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PARA EL MES DE AGOSTO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</si>
  <si>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 xml:space="preserve">EN EL MES DE ABRIL NO FUERON ASIGANDOS SUBSIDIOS PARA MEJORAMIENTO DE VIVIENDA ASIGNADOS POR PL Y PP. </t>
    </r>
    <r>
      <rPr>
        <b/>
        <sz val="9"/>
        <rFont val="Arial"/>
        <family val="2"/>
      </rPr>
      <t xml:space="preserve">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JULIO</t>
    </r>
    <r>
      <rPr>
        <sz val="9"/>
        <rFont val="Arial"/>
        <family val="2"/>
      </rPr>
      <t xml:space="preserve"> 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</si>
  <si>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 </t>
    </r>
    <r>
      <rPr>
        <b/>
        <sz val="9"/>
        <rFont val="Arial"/>
        <family val="2"/>
      </rPr>
      <t>ABRIL</t>
    </r>
    <r>
      <rPr>
        <sz val="9"/>
        <rFont val="Arial"/>
        <family val="2"/>
      </rPr>
      <t xml:space="preserve"> EN EL MES DE ABRIL NO FUERON ASIGANDOS SUBSIDIOS PARA MEJORAMIENTO DE VIVIENDA ASIGNADOS POR PL Y PP. </t>
    </r>
    <r>
      <rPr>
        <b/>
        <sz val="9"/>
        <rFont val="Arial"/>
        <family val="2"/>
      </rPr>
      <t>MAYO</t>
    </r>
    <r>
      <rPr>
        <sz val="9"/>
        <rFont val="Arial"/>
        <family val="2"/>
      </rPr>
      <t xml:space="preserve"> 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JULIO</t>
    </r>
    <r>
      <rPr>
        <sz val="9"/>
        <rFont val="Arial"/>
        <family val="2"/>
      </rPr>
      <t xml:space="preserve"> PARA EL MES DE JULIO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</si>
  <si>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</si>
  <si>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t>
    </r>
  </si>
  <si>
    <r>
      <rPr>
        <b/>
        <sz val="9"/>
        <rFont val="Arial"/>
        <family val="2"/>
      </rPr>
      <t>ENERO: S</t>
    </r>
    <r>
      <rPr>
        <sz val="9"/>
        <rFont val="Arial"/>
        <family val="2"/>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Arial"/>
        <family val="2"/>
      </rPr>
      <t xml:space="preserve">FEBRERO:  </t>
    </r>
    <r>
      <rPr>
        <sz val="9"/>
        <rFont val="Arial"/>
        <family val="2"/>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Arial"/>
        <family val="2"/>
      </rPr>
      <t>MARZO</t>
    </r>
    <r>
      <rPr>
        <sz val="9"/>
        <rFont val="Arial"/>
        <family val="2"/>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Arial"/>
        <family val="2"/>
      </rPr>
      <t xml:space="preserve">.ABRIL </t>
    </r>
    <r>
      <rPr>
        <sz val="9"/>
        <rFont val="Arial"/>
        <family val="2"/>
      </rPr>
      <t xml:space="preserve">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 </t>
    </r>
    <r>
      <rPr>
        <b/>
        <sz val="9"/>
        <rFont val="Arial"/>
        <family val="2"/>
      </rPr>
      <t xml:space="preserve">MAYO </t>
    </r>
    <r>
      <rPr>
        <sz val="9"/>
        <rFont val="Arial"/>
        <family val="2"/>
      </rPr>
      <t xml:space="preserve">SE REALIZAN LOS MISMOS REGISTROS DEL MES DE ABRIL, DEBIDO A QUE DURANTE EL MES DE MAYO NO SE REALIZARON ACTIVIDADES DE NOTIFICACIÓN, NI CERTIFICACIONES DE CONTRATO DEBIDO AL CAMBIO DE OPERADOR DEL SDAT QUE SE PRESENTÓ EN ESTE MES. PARA EL MES DE MAYO SE PRESENTAN UN TOTAL DE 2690 HOGARES ACTIVOS BENEFICIARIOS DEL SDAT. </t>
    </r>
    <r>
      <rPr>
        <b/>
        <sz val="9"/>
        <rFont val="Arial"/>
        <family val="2"/>
      </rPr>
      <t xml:space="preserve">JUNIO: </t>
    </r>
    <r>
      <rPr>
        <sz val="9"/>
        <rFont val="Arial"/>
        <family val="2"/>
      </rPr>
      <t>SE REALIZAN LOS MISMOS REGISTROS DEL MES DE MAYO, DEBIDO A QUE DURANTE EL MES DE JUNIO NO SE REALIZARON ACTIVIDADES DE NOTIFICACIÓN, NI CERTIFICACIONES DE CONTRATO DEBIDO AL CAMBIO DE OPERADOR DEL SDAT QUE SE PRESENTO EN EL MES DE MAYO; POR TANTO SE PRESENTAN UN TOTAL DE 2690 HOGARES ACTIVOS BENEFICIARIOS DEL SDAT</t>
    </r>
    <r>
      <rPr>
        <b/>
        <sz val="9"/>
        <rFont val="Arial"/>
        <family val="2"/>
      </rPr>
      <t>. JULIO</t>
    </r>
    <r>
      <rPr>
        <sz val="9"/>
        <rFont val="Arial"/>
        <family val="2"/>
      </rPr>
      <t xml:space="preserve">	PARA EL MES DE JULIO SE REALIZARON 38 NOTIFICACIONES DE INGRESO PARA EL SUBSIDIO DISTRITAL DE ARRENDAMIENTO TEMPORAL - SDAT A HOGARES QUE CUMPLEN CON LOS REQUISITOS, Y SOLO SE LOGRARON VALIDAR 3 CONTRATOS NUEVOS. PARA EL MES DE JULIO SE PRESENTAN UN TOTAL DE 2694 HOGARES ACTIVOS BENEFICIARIOS DEL SDAT.</t>
    </r>
    <r>
      <rPr>
        <b/>
        <sz val="9"/>
        <rFont val="Arial"/>
        <family val="2"/>
      </rPr>
      <t xml:space="preserve">AGOSTO </t>
    </r>
    <r>
      <rPr>
        <sz val="9"/>
        <rFont val="Arial"/>
        <family val="2"/>
      </rPr>
      <t>PARA EL MES DE AGOSTO SE REALIZARON 73 NOTIFICACIONES DE INGRESO PARA EL SUBSIDIO DISTRITAL DE ARRENDAMIENTO TEMPORAL - SDAT A HOGARES QUE CUMPLEN CON LOS REQUISITOS, Y SOLO SE LOGRARON VALIDAR 3 CONTRATOS NUEVOS. PARA EL MES DE AGOSTO SE PRESENTAN UN TOTAL DE 2697 HOGARES ACTIVOS BENEFICIARIOS DEL SDAT. ES IMPORTANTE RESALTAR QUE LOS HOGARES NOTIFICADOS CUENTAN CON DOS MESES PARA PRESENTAR LA DOCUMENTACIÓN CORRESPONDIENTE PARA EL INGRESO COMO BENEFICIARIOS DEL SDAT.</t>
    </r>
  </si>
  <si>
    <t>AGOSTO</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</si>
  <si>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</si>
  <si>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</si>
  <si>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</si>
  <si>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</si>
  <si>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	
Medir la cantidad de subsidios asignados para mejoramiento de vivienda con recursos PL y PP.</t>
  </si>
  <si>
    <t>Son aquellos subsidios que se asignan con el objetivo de cualificar las condiciones de habitabilidad de las viviendas precarias y disminuir el déficit cualitativo de vivienda. (este indicador tiene alcance para las comunas 2 Santa Cruz con meta 15, comuna 3 Manrique, meta 10, comuna 4 Aranjuez con meta 46 y comuna 16 Belén con meta 15. Un total de 86 mejoramientos para la vigencia 2024.</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</si>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</sst>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s>
  <fonts count="65" x14ac:knownFonts="1">
    <font>
      <sz val="11"/>
      <color theme="1"/>
      <name val="Calibri"/>
      <family val="2"/>
      <scheme val="minor"/>
    </font>
    <font>
      <b/>
      <sz val="9"/>
      <color rgb="FFFFFFFF"/>
      <name val="Calibri"/>
      <family val="2"/>
    </font>
    <font>
      <sz val="9"/>
      <color rgb="FF000000"/>
      <name val="Calibri"/>
      <family val="2"/>
    </font>
    <font>
      <sz val="9"/>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24"/>
      <color theme="1"/>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8"/>
      <name val="Calibri"/>
      <family val="2"/>
      <scheme val="minor"/>
    </font>
    <font>
      <sz val="24"/>
      <color theme="1"/>
      <name val="Calibri"/>
      <family val="2"/>
      <scheme val="minor"/>
    </font>
    <font>
      <sz val="9"/>
      <color theme="1"/>
      <name val="Arial"/>
      <family val="2"/>
    </font>
    <font>
      <sz val="10"/>
      <color theme="1"/>
      <name val="Arial"/>
      <family val="2"/>
    </font>
    <font>
      <sz val="9"/>
      <name val="Arial"/>
      <family val="2"/>
    </font>
    <font>
      <b/>
      <sz val="9"/>
      <name val="Arial"/>
      <family val="2"/>
    </font>
    <font>
      <sz val="9"/>
      <color rgb="FF000000"/>
      <name val="Arial"/>
      <family val="2"/>
    </font>
    <font>
      <b/>
      <sz val="10"/>
      <color rgb="FFFF0000"/>
      <name val="Arial"/>
      <family val="2"/>
    </font>
    <font>
      <b/>
      <sz val="14"/>
      <color theme="1"/>
      <name val="Calibri"/>
      <family val="2"/>
    </font>
    <font>
      <b/>
      <sz val="9"/>
      <color theme="0"/>
      <name val="Calibri"/>
      <family val="2"/>
    </font>
  </fonts>
  <fills count="4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799">
    <xf numFmtId="0" fontId="0" fillId="0" borderId="0"/>
    <xf numFmtId="9"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1" fontId="21" fillId="0" borderId="0" applyFont="0" applyFill="0" applyBorder="0" applyAlignment="0" applyProtection="0"/>
    <xf numFmtId="168" fontId="4"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29"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5" fontId="21"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80" fontId="29" fillId="0" borderId="0" applyFont="0" applyFill="0" applyBorder="0" applyAlignment="0" applyProtection="0"/>
    <xf numFmtId="166" fontId="4" fillId="0" borderId="0" applyFont="0" applyFill="0" applyBorder="0" applyAlignment="0" applyProtection="0"/>
    <xf numFmtId="165" fontId="33" fillId="0" borderId="0" applyFont="0" applyFill="0" applyBorder="0" applyAlignment="0" applyProtection="0"/>
    <xf numFmtId="167" fontId="29"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7" fontId="29" fillId="0" borderId="0" applyFont="0" applyFill="0" applyBorder="0" applyAlignment="0" applyProtection="0"/>
    <xf numFmtId="166" fontId="4" fillId="0" borderId="0" applyFont="0" applyFill="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29" fillId="0" borderId="0"/>
    <xf numFmtId="172" fontId="29" fillId="0" borderId="0"/>
    <xf numFmtId="172" fontId="4" fillId="0" borderId="0"/>
    <xf numFmtId="172" fontId="4" fillId="0" borderId="0"/>
    <xf numFmtId="0" fontId="29"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29" fillId="0" borderId="0"/>
    <xf numFmtId="0" fontId="35"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37" fillId="0" borderId="0"/>
    <xf numFmtId="172" fontId="4" fillId="0" borderId="0"/>
    <xf numFmtId="0" fontId="29" fillId="0" borderId="0"/>
    <xf numFmtId="172" fontId="4" fillId="0" borderId="0"/>
    <xf numFmtId="172" fontId="4" fillId="0" borderId="0"/>
    <xf numFmtId="0" fontId="4" fillId="0" borderId="0"/>
    <xf numFmtId="0" fontId="29" fillId="0" borderId="0"/>
    <xf numFmtId="0" fontId="4" fillId="0" borderId="0"/>
    <xf numFmtId="0" fontId="4" fillId="0" borderId="0"/>
    <xf numFmtId="172" fontId="4" fillId="0" borderId="0"/>
    <xf numFmtId="172" fontId="4" fillId="0" borderId="0"/>
    <xf numFmtId="172" fontId="4" fillId="0" borderId="0"/>
    <xf numFmtId="0" fontId="4" fillId="0" borderId="0"/>
    <xf numFmtId="0" fontId="29" fillId="0" borderId="0"/>
    <xf numFmtId="0" fontId="33"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0" fontId="4" fillId="0" borderId="0"/>
    <xf numFmtId="0" fontId="4" fillId="0" borderId="0"/>
    <xf numFmtId="0"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172" fontId="4" fillId="0" borderId="0"/>
    <xf numFmtId="172"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39"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43" fontId="4" fillId="0" borderId="0" applyFont="0" applyFill="0" applyBorder="0" applyAlignment="0" applyProtection="0"/>
    <xf numFmtId="44" fontId="4" fillId="0" borderId="0" applyFont="0" applyFill="0" applyBorder="0" applyAlignment="0" applyProtection="0"/>
  </cellStyleXfs>
  <cellXfs count="235">
    <xf numFmtId="0" fontId="0" fillId="0" borderId="0" xfId="0"/>
    <xf numFmtId="0" fontId="0" fillId="3" borderId="0" xfId="0" applyFill="1"/>
    <xf numFmtId="49" fontId="0" fillId="3" borderId="0" xfId="0" applyNumberFormat="1" applyFill="1" applyAlignment="1">
      <alignment horizontal="center"/>
    </xf>
    <xf numFmtId="49" fontId="5" fillId="3" borderId="0" xfId="0" applyNumberFormat="1" applyFont="1" applyFill="1" applyAlignment="1">
      <alignment horizontal="left"/>
    </xf>
    <xf numFmtId="49" fontId="8" fillId="3" borderId="0" xfId="0" applyNumberFormat="1" applyFont="1" applyFill="1" applyAlignment="1">
      <alignment vertical="center"/>
    </xf>
    <xf numFmtId="49" fontId="9" fillId="3" borderId="0" xfId="0" applyNumberFormat="1" applyFont="1" applyFill="1" applyAlignment="1">
      <alignment vertical="center"/>
    </xf>
    <xf numFmtId="0" fontId="6" fillId="3" borderId="0" xfId="0" applyFont="1" applyFill="1" applyAlignment="1">
      <alignment horizontal="center" vertical="center"/>
    </xf>
    <xf numFmtId="169" fontId="8" fillId="3" borderId="0" xfId="0" applyNumberFormat="1" applyFont="1" applyFill="1" applyAlignment="1">
      <alignment vertical="center"/>
    </xf>
    <xf numFmtId="169" fontId="5" fillId="3" borderId="0" xfId="0" applyNumberFormat="1" applyFont="1" applyFill="1" applyAlignment="1">
      <alignment horizontal="center" vertical="center"/>
    </xf>
    <xf numFmtId="169" fontId="0" fillId="3" borderId="0" xfId="0" applyNumberFormat="1" applyFill="1"/>
    <xf numFmtId="169" fontId="0" fillId="3" borderId="0" xfId="0" applyNumberFormat="1" applyFill="1" applyAlignment="1">
      <alignment horizontal="center" vertical="center"/>
    </xf>
    <xf numFmtId="0" fontId="5" fillId="19" borderId="3" xfId="0" applyFont="1" applyFill="1" applyBorder="1" applyAlignment="1">
      <alignment horizontal="center" vertical="center"/>
    </xf>
    <xf numFmtId="170" fontId="5" fillId="19" borderId="4" xfId="2" applyNumberFormat="1" applyFont="1" applyFill="1" applyBorder="1" applyAlignment="1">
      <alignment horizontal="center" vertical="center" wrapText="1"/>
    </xf>
    <xf numFmtId="0" fontId="5" fillId="19" borderId="5" xfId="0" applyFont="1" applyFill="1" applyBorder="1" applyAlignment="1">
      <alignment horizontal="center" vertical="center"/>
    </xf>
    <xf numFmtId="0" fontId="5"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14" fillId="4" borderId="0" xfId="2" applyNumberFormat="1" applyFont="1" applyFill="1" applyBorder="1" applyAlignment="1">
      <alignment vertical="center"/>
    </xf>
    <xf numFmtId="0" fontId="6"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6"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12"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5" fillId="19" borderId="0" xfId="0" applyFont="1" applyFill="1" applyAlignment="1">
      <alignment horizontal="center"/>
    </xf>
    <xf numFmtId="170" fontId="5" fillId="19" borderId="0" xfId="2" applyNumberFormat="1" applyFont="1" applyFill="1"/>
    <xf numFmtId="0" fontId="0" fillId="0" borderId="0" xfId="0" applyAlignment="1">
      <alignment wrapText="1"/>
    </xf>
    <xf numFmtId="170" fontId="0" fillId="0" borderId="0" xfId="2" applyNumberFormat="1" applyFont="1"/>
    <xf numFmtId="170" fontId="5" fillId="0" borderId="0" xfId="2" applyNumberFormat="1" applyFont="1" applyFill="1" applyAlignment="1">
      <alignment horizont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170" fontId="5" fillId="4" borderId="0" xfId="2" applyNumberFormat="1" applyFont="1" applyFill="1" applyAlignment="1">
      <alignment horizontal="center" vertical="center"/>
    </xf>
    <xf numFmtId="170" fontId="5" fillId="5" borderId="7" xfId="2" applyNumberFormat="1" applyFont="1" applyFill="1" applyBorder="1" applyAlignment="1">
      <alignment horizontal="center" vertical="center"/>
    </xf>
    <xf numFmtId="0" fontId="16" fillId="0" borderId="0" xfId="0" applyFont="1" applyAlignment="1">
      <alignment horizontal="justify"/>
    </xf>
    <xf numFmtId="170" fontId="6" fillId="0" borderId="0" xfId="2" applyNumberFormat="1" applyFont="1" applyBorder="1" applyAlignment="1">
      <alignment horizontal="center"/>
    </xf>
    <xf numFmtId="0" fontId="16" fillId="0" borderId="9" xfId="0" applyFont="1" applyBorder="1" applyAlignment="1">
      <alignment horizontal="justify" vertical="center" wrapText="1"/>
    </xf>
    <xf numFmtId="170" fontId="6" fillId="0" borderId="9" xfId="2" applyNumberFormat="1" applyFont="1" applyBorder="1" applyAlignment="1">
      <alignment horizontal="center"/>
    </xf>
    <xf numFmtId="0" fontId="16" fillId="2" borderId="0" xfId="0" applyFont="1" applyFill="1" applyAlignment="1">
      <alignment horizontal="justify"/>
    </xf>
    <xf numFmtId="170" fontId="6" fillId="5" borderId="7" xfId="2" applyNumberFormat="1" applyFont="1" applyFill="1" applyBorder="1" applyAlignment="1">
      <alignment horizontal="justify" vertical="center" wrapText="1"/>
    </xf>
    <xf numFmtId="0" fontId="16" fillId="2" borderId="9" xfId="0" applyFont="1" applyFill="1" applyBorder="1" applyAlignment="1">
      <alignment horizontal="justify" wrapText="1"/>
    </xf>
    <xf numFmtId="170" fontId="6"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6" fillId="0" borderId="9" xfId="0" applyFont="1" applyBorder="1" applyAlignment="1">
      <alignment horizontal="justify" vertical="center"/>
    </xf>
    <xf numFmtId="170" fontId="5" fillId="0" borderId="9" xfId="2" applyNumberFormat="1" applyFont="1" applyBorder="1" applyAlignment="1">
      <alignment vertical="center"/>
    </xf>
    <xf numFmtId="170" fontId="6" fillId="0" borderId="9" xfId="2" applyNumberFormat="1" applyFont="1" applyBorder="1" applyAlignment="1">
      <alignment horizontal="justify" wrapText="1"/>
    </xf>
    <xf numFmtId="0" fontId="16" fillId="0" borderId="9" xfId="0" applyFont="1" applyBorder="1" applyAlignment="1">
      <alignment horizontal="justify"/>
    </xf>
    <xf numFmtId="170" fontId="6" fillId="0" borderId="9" xfId="2" applyNumberFormat="1" applyFont="1" applyBorder="1" applyAlignment="1"/>
    <xf numFmtId="0" fontId="16" fillId="2" borderId="0" xfId="0" applyFont="1" applyFill="1" applyAlignment="1">
      <alignment horizontal="justify" vertical="center" wrapText="1"/>
    </xf>
    <xf numFmtId="170" fontId="6" fillId="0" borderId="0" xfId="2" applyNumberFormat="1" applyFont="1" applyBorder="1" applyAlignment="1">
      <alignment horizontal="center" wrapText="1"/>
    </xf>
    <xf numFmtId="0" fontId="6" fillId="2" borderId="0" xfId="0" applyFont="1" applyFill="1" applyAlignment="1">
      <alignment horizontal="justify"/>
    </xf>
    <xf numFmtId="0" fontId="6" fillId="0" borderId="0" xfId="0" applyFont="1" applyAlignment="1">
      <alignment horizontal="justify" wrapText="1"/>
    </xf>
    <xf numFmtId="0" fontId="6" fillId="2" borderId="0" xfId="0" applyFont="1" applyFill="1" applyAlignment="1">
      <alignment horizontal="justify" wrapText="1"/>
    </xf>
    <xf numFmtId="0" fontId="6" fillId="2" borderId="9" xfId="0" applyFont="1" applyFill="1" applyBorder="1" applyAlignment="1">
      <alignment horizontal="justify" wrapText="1"/>
    </xf>
    <xf numFmtId="0" fontId="0" fillId="0" borderId="0" xfId="0" applyAlignment="1">
      <alignment horizontal="left" wrapText="1"/>
    </xf>
    <xf numFmtId="0" fontId="5" fillId="4" borderId="0" xfId="0" applyFont="1" applyFill="1"/>
    <xf numFmtId="170" fontId="5" fillId="4" borderId="0" xfId="2" applyNumberFormat="1" applyFont="1" applyFill="1" applyAlignment="1">
      <alignment vertical="center"/>
    </xf>
    <xf numFmtId="0" fontId="5" fillId="21" borderId="0" xfId="0" applyFont="1" applyFill="1" applyAlignment="1">
      <alignment horizontal="center"/>
    </xf>
    <xf numFmtId="0" fontId="5" fillId="20" borderId="0" xfId="0" applyFont="1" applyFill="1" applyAlignment="1">
      <alignment horizontal="center"/>
    </xf>
    <xf numFmtId="170" fontId="5" fillId="20" borderId="0" xfId="2" applyNumberFormat="1" applyFont="1" applyFill="1" applyAlignment="1">
      <alignment horizontal="center"/>
    </xf>
    <xf numFmtId="170" fontId="5"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6" fillId="0" borderId="0" xfId="2" applyNumberFormat="1" applyFont="1" applyAlignment="1">
      <alignment vertical="top" wrapText="1"/>
    </xf>
    <xf numFmtId="170" fontId="16"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6" fillId="0" borderId="0" xfId="2" applyNumberFormat="1" applyFont="1" applyAlignment="1">
      <alignment vertical="center" wrapText="1"/>
    </xf>
    <xf numFmtId="0" fontId="10" fillId="21" borderId="3" xfId="0" applyFont="1" applyFill="1" applyBorder="1" applyAlignment="1">
      <alignment horizontal="center"/>
    </xf>
    <xf numFmtId="0" fontId="10" fillId="21" borderId="5" xfId="0" applyFont="1" applyFill="1" applyBorder="1" applyAlignment="1">
      <alignment horizontal="center"/>
    </xf>
    <xf numFmtId="0" fontId="5" fillId="0" borderId="6" xfId="0" applyFont="1" applyBorder="1" applyAlignment="1">
      <alignment horizontal="left"/>
    </xf>
    <xf numFmtId="170" fontId="5" fillId="0" borderId="7" xfId="2" applyNumberFormat="1" applyFont="1" applyBorder="1" applyAlignment="1">
      <alignment horizontal="center"/>
    </xf>
    <xf numFmtId="170" fontId="0" fillId="0" borderId="7" xfId="2" applyNumberFormat="1" applyFont="1" applyBorder="1"/>
    <xf numFmtId="0" fontId="5" fillId="5" borderId="6" xfId="0" applyFont="1" applyFill="1" applyBorder="1" applyAlignment="1">
      <alignment vertical="center"/>
    </xf>
    <xf numFmtId="170" fontId="5" fillId="5" borderId="7" xfId="2" applyNumberFormat="1" applyFont="1" applyFill="1" applyBorder="1" applyAlignment="1">
      <alignment vertical="center"/>
    </xf>
    <xf numFmtId="170" fontId="7"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5" fillId="4" borderId="0" xfId="0" applyFont="1" applyFill="1" applyAlignment="1">
      <alignment horizontal="center"/>
    </xf>
    <xf numFmtId="0" fontId="5" fillId="0" borderId="0" xfId="0" applyFont="1"/>
    <xf numFmtId="170" fontId="5" fillId="0" borderId="0" xfId="2" applyNumberFormat="1" applyFont="1"/>
    <xf numFmtId="171" fontId="5" fillId="0" borderId="0" xfId="3" applyNumberFormat="1" applyFont="1"/>
    <xf numFmtId="0" fontId="18" fillId="0" borderId="0" xfId="0" applyFont="1"/>
    <xf numFmtId="170" fontId="6" fillId="0" borderId="0" xfId="2" applyNumberFormat="1" applyFont="1"/>
    <xf numFmtId="0" fontId="19" fillId="5" borderId="0" xfId="0" applyFont="1" applyFill="1"/>
    <xf numFmtId="170" fontId="20" fillId="5" borderId="0" xfId="2" applyNumberFormat="1" applyFont="1" applyFill="1"/>
    <xf numFmtId="170" fontId="0" fillId="5" borderId="0" xfId="2" applyNumberFormat="1" applyFont="1" applyFill="1"/>
    <xf numFmtId="0" fontId="5" fillId="19" borderId="0" xfId="0" applyFont="1" applyFill="1"/>
    <xf numFmtId="171" fontId="5" fillId="19" borderId="0" xfId="3" applyNumberFormat="1" applyFont="1" applyFill="1"/>
    <xf numFmtId="170" fontId="15" fillId="0" borderId="0" xfId="2" applyNumberFormat="1" applyFont="1"/>
    <xf numFmtId="10" fontId="2" fillId="0" borderId="1" xfId="1" applyNumberFormat="1" applyFont="1" applyFill="1" applyBorder="1" applyAlignment="1">
      <alignment horizontal="center" vertical="center" wrapText="1"/>
    </xf>
    <xf numFmtId="9" fontId="8" fillId="3" borderId="0" xfId="0" applyNumberFormat="1" applyFont="1" applyFill="1" applyAlignment="1">
      <alignment horizontal="center" vertical="center"/>
    </xf>
    <xf numFmtId="9" fontId="0" fillId="3" borderId="0" xfId="0" applyNumberFormat="1" applyFill="1" applyAlignment="1">
      <alignment horizontal="center" vertical="center"/>
    </xf>
    <xf numFmtId="49" fontId="50" fillId="3" borderId="0" xfId="0" applyNumberFormat="1" applyFont="1" applyFill="1" applyAlignment="1">
      <alignment vertical="center"/>
    </xf>
    <xf numFmtId="0" fontId="0" fillId="3" borderId="0" xfId="0" applyFill="1" applyAlignment="1">
      <alignment horizontal="center" vertical="center"/>
    </xf>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169" fontId="1" fillId="45" borderId="1" xfId="0" applyNumberFormat="1" applyFont="1" applyFill="1" applyBorder="1" applyAlignment="1">
      <alignment horizontal="center" vertical="center" wrapText="1"/>
    </xf>
    <xf numFmtId="0" fontId="1" fillId="45" borderId="1" xfId="0" applyFont="1" applyFill="1" applyBorder="1" applyAlignment="1">
      <alignment horizontal="center" vertical="center" wrapText="1"/>
    </xf>
    <xf numFmtId="0" fontId="1" fillId="44" borderId="1" xfId="0" applyFont="1" applyFill="1" applyBorder="1" applyAlignment="1">
      <alignment horizontal="center" vertical="center" wrapText="1"/>
    </xf>
    <xf numFmtId="49" fontId="51" fillId="3" borderId="0" xfId="0" applyNumberFormat="1" applyFont="1" applyFill="1" applyAlignment="1">
      <alignment horizontal="left" vertical="center" wrapText="1"/>
    </xf>
    <xf numFmtId="9" fontId="2" fillId="0" borderId="1" xfId="1" applyFont="1" applyFill="1" applyBorder="1" applyAlignment="1">
      <alignment horizontal="center" vertical="center" wrapText="1"/>
    </xf>
    <xf numFmtId="10" fontId="2" fillId="0" borderId="1" xfId="0" applyNumberFormat="1" applyFont="1" applyBorder="1" applyAlignment="1">
      <alignment horizontal="center" vertical="center" wrapText="1"/>
    </xf>
    <xf numFmtId="49" fontId="56" fillId="3" borderId="0" xfId="0" applyNumberFormat="1" applyFont="1" applyFill="1" applyAlignment="1">
      <alignment vertical="center"/>
    </xf>
    <xf numFmtId="49" fontId="50" fillId="3" borderId="0" xfId="0" applyNumberFormat="1" applyFont="1" applyFill="1" applyAlignment="1">
      <alignment horizontal="right" vertical="center" wrapText="1"/>
    </xf>
    <xf numFmtId="0" fontId="57" fillId="0" borderId="1" xfId="0" applyFont="1" applyBorder="1" applyAlignment="1">
      <alignment horizontal="center" vertical="center"/>
    </xf>
    <xf numFmtId="3" fontId="57" fillId="0" borderId="1" xfId="1" applyNumberFormat="1" applyFont="1" applyFill="1" applyBorder="1" applyAlignment="1" applyProtection="1">
      <alignment horizontal="center" vertical="center"/>
    </xf>
    <xf numFmtId="3" fontId="59" fillId="0" borderId="1" xfId="1" applyNumberFormat="1" applyFont="1" applyFill="1" applyBorder="1" applyAlignment="1" applyProtection="1">
      <alignment horizontal="center" vertical="center"/>
    </xf>
    <xf numFmtId="3" fontId="59" fillId="3" borderId="1" xfId="1" applyNumberFormat="1" applyFont="1" applyFill="1" applyBorder="1" applyAlignment="1" applyProtection="1">
      <alignment horizontal="center" vertical="center"/>
    </xf>
    <xf numFmtId="183" fontId="57" fillId="0" borderId="1" xfId="2797" applyNumberFormat="1" applyFont="1" applyFill="1" applyBorder="1" applyAlignment="1" applyProtection="1">
      <alignment horizontal="center" vertical="center"/>
    </xf>
    <xf numFmtId="3" fontId="57" fillId="3" borderId="1" xfId="1" applyNumberFormat="1" applyFont="1" applyFill="1" applyBorder="1" applyAlignment="1" applyProtection="1">
      <alignment horizontal="center" vertical="center"/>
    </xf>
    <xf numFmtId="0" fontId="57" fillId="3" borderId="1" xfId="0" applyFont="1" applyFill="1" applyBorder="1" applyAlignment="1">
      <alignment horizontal="center" vertical="center"/>
    </xf>
    <xf numFmtId="43" fontId="2" fillId="0" borderId="1" xfId="2797" applyFont="1" applyFill="1" applyBorder="1" applyAlignment="1">
      <alignment horizontal="center" vertical="center" wrapText="1"/>
    </xf>
    <xf numFmtId="183" fontId="2" fillId="0" borderId="1" xfId="2797" applyNumberFormat="1" applyFont="1" applyFill="1" applyBorder="1" applyAlignment="1">
      <alignment horizontal="left" vertical="center" wrapText="1"/>
    </xf>
    <xf numFmtId="183" fontId="2" fillId="0" borderId="1" xfId="2797" applyNumberFormat="1" applyFont="1" applyFill="1" applyBorder="1" applyAlignment="1">
      <alignment horizontal="center" vertical="center" wrapText="1"/>
    </xf>
    <xf numFmtId="182" fontId="2" fillId="0" borderId="1" xfId="1" applyNumberFormat="1" applyFont="1" applyFill="1" applyBorder="1" applyAlignment="1">
      <alignment horizontal="center" vertical="center" wrapText="1"/>
    </xf>
    <xf numFmtId="49" fontId="50" fillId="3" borderId="0" xfId="0" applyNumberFormat="1" applyFont="1" applyFill="1" applyAlignment="1">
      <alignment horizontal="center" vertical="center" wrapText="1"/>
    </xf>
    <xf numFmtId="49" fontId="56" fillId="3" borderId="0" xfId="0" applyNumberFormat="1" applyFont="1" applyFill="1" applyAlignment="1">
      <alignment vertical="center" wrapText="1"/>
    </xf>
    <xf numFmtId="183" fontId="3" fillId="0" borderId="1" xfId="2797" applyNumberFormat="1" applyFont="1" applyFill="1" applyBorder="1" applyAlignment="1">
      <alignment horizontal="center" vertical="center" wrapText="1"/>
    </xf>
    <xf numFmtId="0" fontId="11" fillId="3" borderId="1" xfId="0" applyFont="1" applyFill="1" applyBorder="1" applyAlignment="1">
      <alignment horizontal="left" vertical="center"/>
    </xf>
    <xf numFmtId="0" fontId="59" fillId="0" borderId="1" xfId="0" applyFont="1" applyBorder="1" applyAlignment="1">
      <alignment horizontal="center" vertical="center" wrapText="1"/>
    </xf>
    <xf numFmtId="0" fontId="57" fillId="0" borderId="1" xfId="0" applyFont="1" applyBorder="1" applyAlignment="1">
      <alignment horizontal="center" vertical="center" wrapText="1"/>
    </xf>
    <xf numFmtId="10" fontId="57" fillId="0" borderId="1" xfId="1" applyNumberFormat="1" applyFont="1" applyFill="1" applyBorder="1" applyAlignment="1">
      <alignment horizontal="center" vertical="center"/>
    </xf>
    <xf numFmtId="0" fontId="11" fillId="3" borderId="27" xfId="0" applyFont="1" applyFill="1" applyBorder="1" applyAlignment="1">
      <alignment horizontal="left" vertical="center"/>
    </xf>
    <xf numFmtId="0" fontId="1" fillId="44" borderId="27" xfId="0" applyFont="1" applyFill="1" applyBorder="1" applyAlignment="1">
      <alignment horizontal="center" vertical="center" wrapText="1"/>
    </xf>
    <xf numFmtId="0" fontId="12" fillId="3" borderId="0" xfId="0" applyFont="1" applyFill="1"/>
    <xf numFmtId="0" fontId="57" fillId="3" borderId="1" xfId="0" applyFont="1" applyFill="1" applyBorder="1" applyAlignment="1">
      <alignment horizontal="center" vertical="center" wrapText="1"/>
    </xf>
    <xf numFmtId="0" fontId="61" fillId="0" borderId="1" xfId="0" applyFont="1" applyBorder="1" applyAlignment="1">
      <alignment horizontal="center" vertical="center" wrapText="1"/>
    </xf>
    <xf numFmtId="49" fontId="11" fillId="46" borderId="1" xfId="0" applyNumberFormat="1" applyFont="1" applyFill="1" applyBorder="1" applyAlignment="1">
      <alignment horizontal="center" vertical="center" wrapText="1"/>
    </xf>
    <xf numFmtId="0" fontId="12" fillId="5" borderId="1" xfId="0" applyFont="1" applyFill="1" applyBorder="1" applyAlignment="1">
      <alignment horizontal="center" wrapText="1"/>
    </xf>
    <xf numFmtId="49" fontId="11" fillId="47" borderId="1" xfId="0" applyNumberFormat="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43" fontId="2" fillId="0" borderId="1" xfId="2797" applyFont="1" applyBorder="1" applyAlignment="1">
      <alignment horizontal="center" vertical="center" wrapText="1"/>
    </xf>
    <xf numFmtId="183" fontId="2" fillId="0" borderId="1" xfId="2797" applyNumberFormat="1" applyFont="1" applyBorder="1" applyAlignment="1">
      <alignment horizontal="center" vertical="center" wrapText="1"/>
    </xf>
    <xf numFmtId="0" fontId="61" fillId="0" borderId="1" xfId="0" applyFont="1" applyBorder="1" applyAlignment="1">
      <alignment vertical="center" wrapText="1"/>
    </xf>
    <xf numFmtId="0" fontId="64" fillId="2" borderId="1" xfId="0" applyFont="1" applyFill="1" applyBorder="1" applyAlignment="1">
      <alignment horizontal="center" vertical="center" wrapText="1"/>
    </xf>
    <xf numFmtId="0" fontId="59" fillId="0" borderId="1" xfId="0" applyFont="1" applyBorder="1" applyAlignment="1">
      <alignment horizontal="center" vertical="center"/>
    </xf>
    <xf numFmtId="0" fontId="63" fillId="48" borderId="1" xfId="0" applyFont="1" applyFill="1" applyBorder="1" applyAlignment="1">
      <alignment horizontal="center" vertical="center" wrapText="1"/>
    </xf>
    <xf numFmtId="9" fontId="57" fillId="48" borderId="1" xfId="1" applyFont="1" applyFill="1" applyBorder="1" applyAlignment="1" applyProtection="1">
      <alignment horizontal="left" vertical="center" wrapText="1"/>
    </xf>
    <xf numFmtId="9" fontId="58" fillId="48" borderId="1" xfId="1" applyFont="1" applyFill="1" applyBorder="1" applyAlignment="1" applyProtection="1">
      <alignment horizontal="left" vertical="center" wrapText="1"/>
    </xf>
    <xf numFmtId="9" fontId="58" fillId="48" borderId="1" xfId="1" applyFont="1" applyFill="1" applyBorder="1" applyAlignment="1" applyProtection="1">
      <alignment horizontal="center" vertical="center"/>
    </xf>
    <xf numFmtId="43" fontId="58" fillId="48" borderId="1" xfId="2797" applyFont="1" applyFill="1" applyBorder="1" applyAlignment="1" applyProtection="1">
      <alignment horizontal="center" vertical="center"/>
    </xf>
    <xf numFmtId="3" fontId="58" fillId="48" borderId="1" xfId="1" applyNumberFormat="1" applyFont="1" applyFill="1" applyBorder="1" applyAlignment="1" applyProtection="1">
      <alignment horizontal="center" vertical="center"/>
    </xf>
    <xf numFmtId="183" fontId="58" fillId="48" borderId="1" xfId="2797" applyNumberFormat="1" applyFont="1" applyFill="1" applyBorder="1" applyAlignment="1" applyProtection="1">
      <alignment horizontal="center" vertical="center"/>
    </xf>
    <xf numFmtId="0" fontId="58" fillId="48" borderId="1" xfId="0" applyFont="1" applyFill="1" applyBorder="1" applyAlignment="1">
      <alignment horizontal="center" vertical="center"/>
    </xf>
    <xf numFmtId="3" fontId="58" fillId="48" borderId="1" xfId="0" applyNumberFormat="1" applyFont="1" applyFill="1" applyBorder="1" applyAlignment="1">
      <alignment horizontal="left" vertical="center" wrapText="1"/>
    </xf>
    <xf numFmtId="3" fontId="58" fillId="48" borderId="1" xfId="0" applyNumberFormat="1" applyFont="1" applyFill="1" applyBorder="1" applyAlignment="1">
      <alignment horizontal="center" vertical="center"/>
    </xf>
    <xf numFmtId="1" fontId="58" fillId="48" borderId="1" xfId="0" applyNumberFormat="1" applyFont="1" applyFill="1" applyBorder="1" applyAlignment="1">
      <alignment horizontal="left" vertical="center" wrapText="1"/>
    </xf>
    <xf numFmtId="1" fontId="58" fillId="48" borderId="1" xfId="0" applyNumberFormat="1" applyFont="1" applyFill="1" applyBorder="1" applyAlignment="1">
      <alignment horizontal="center" vertical="center"/>
    </xf>
    <xf numFmtId="43" fontId="57" fillId="0" borderId="1" xfId="2797" applyFont="1" applyFill="1" applyBorder="1" applyAlignment="1" applyProtection="1">
      <alignment horizontal="center" vertical="center"/>
    </xf>
    <xf numFmtId="43" fontId="57" fillId="3" borderId="1" xfId="2797" applyFont="1" applyFill="1" applyBorder="1" applyAlignment="1" applyProtection="1">
      <alignment horizontal="center" vertical="center"/>
    </xf>
    <xf numFmtId="43" fontId="59" fillId="0" borderId="1" xfId="2797" applyFont="1" applyFill="1" applyBorder="1" applyAlignment="1" applyProtection="1">
      <alignment horizontal="center" vertical="center"/>
    </xf>
    <xf numFmtId="9" fontId="62" fillId="48" borderId="1" xfId="1" applyFont="1" applyFill="1" applyBorder="1" applyAlignment="1" applyProtection="1">
      <alignment horizontal="center" vertical="center" wrapText="1"/>
    </xf>
    <xf numFmtId="44" fontId="57" fillId="0" borderId="1" xfId="2798" applyFont="1" applyFill="1" applyBorder="1" applyAlignment="1" applyProtection="1">
      <alignment vertical="center"/>
    </xf>
    <xf numFmtId="44" fontId="57" fillId="0" borderId="1" xfId="2798" applyFont="1" applyFill="1" applyBorder="1" applyAlignment="1">
      <alignment horizontal="center" vertical="center"/>
    </xf>
    <xf numFmtId="10" fontId="57" fillId="0" borderId="1" xfId="1" applyNumberFormat="1" applyFont="1" applyFill="1" applyBorder="1" applyAlignment="1" applyProtection="1">
      <alignment horizontal="center" vertical="center"/>
    </xf>
    <xf numFmtId="9" fontId="57" fillId="0" borderId="1" xfId="1" applyFont="1" applyFill="1" applyBorder="1" applyAlignment="1" applyProtection="1">
      <alignment horizontal="center" vertical="center"/>
    </xf>
    <xf numFmtId="0" fontId="60" fillId="0" borderId="1" xfId="0" applyFont="1" applyBorder="1" applyAlignment="1">
      <alignment horizontal="left" vertical="center" wrapText="1"/>
    </xf>
    <xf numFmtId="0" fontId="59" fillId="0" borderId="1" xfId="0" applyFont="1" applyBorder="1" applyAlignment="1">
      <alignment horizontal="left" vertical="center" wrapText="1"/>
    </xf>
    <xf numFmtId="0" fontId="0" fillId="0" borderId="0" xfId="0"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9" fontId="57" fillId="48" borderId="1" xfId="1" applyFont="1" applyFill="1" applyBorder="1" applyAlignment="1" applyProtection="1">
      <alignment horizontal="left" vertical="top" wrapText="1"/>
    </xf>
    <xf numFmtId="0" fontId="57" fillId="0" borderId="1" xfId="0" applyFont="1" applyBorder="1" applyAlignment="1">
      <alignment horizontal="center" vertical="center" wrapText="1"/>
    </xf>
    <xf numFmtId="0" fontId="57" fillId="0" borderId="1" xfId="0" applyFont="1" applyBorder="1" applyAlignment="1">
      <alignment horizontal="center" vertical="center"/>
    </xf>
    <xf numFmtId="49" fontId="51" fillId="3" borderId="0" xfId="0" applyNumberFormat="1" applyFont="1" applyFill="1" applyAlignment="1">
      <alignment horizontal="left" vertical="center" wrapText="1"/>
    </xf>
    <xf numFmtId="49" fontId="0" fillId="3" borderId="1" xfId="0" applyNumberFormat="1" applyFill="1" applyBorder="1" applyAlignment="1">
      <alignment horizontal="center"/>
    </xf>
    <xf numFmtId="44" fontId="57" fillId="0" borderId="1" xfId="2798" applyFont="1" applyFill="1" applyBorder="1" applyAlignment="1">
      <alignment horizontal="center" vertical="center"/>
    </xf>
    <xf numFmtId="9" fontId="57" fillId="0" borderId="1" xfId="1" applyFont="1" applyBorder="1" applyAlignment="1">
      <alignment horizontal="center" vertical="center"/>
    </xf>
    <xf numFmtId="9" fontId="57" fillId="48" borderId="28" xfId="1" applyFont="1" applyFill="1" applyBorder="1" applyAlignment="1" applyProtection="1">
      <alignment horizontal="left" vertical="center" wrapText="1"/>
    </xf>
    <xf numFmtId="9" fontId="57" fillId="48" borderId="30" xfId="1" applyFont="1" applyFill="1" applyBorder="1" applyAlignment="1" applyProtection="1">
      <alignment horizontal="left" vertical="center" wrapText="1"/>
    </xf>
    <xf numFmtId="9" fontId="57" fillId="48" borderId="29" xfId="1" applyFont="1" applyFill="1" applyBorder="1" applyAlignment="1" applyProtection="1">
      <alignment horizontal="left" vertical="center" wrapText="1"/>
    </xf>
    <xf numFmtId="10" fontId="57" fillId="0" borderId="1" xfId="1" applyNumberFormat="1" applyFont="1" applyFill="1" applyBorder="1" applyAlignment="1" applyProtection="1">
      <alignment horizontal="center" vertical="center"/>
    </xf>
    <xf numFmtId="0" fontId="54" fillId="3" borderId="1" xfId="0" applyFont="1" applyFill="1" applyBorder="1" applyAlignment="1">
      <alignment horizontal="center" vertical="center"/>
    </xf>
    <xf numFmtId="169" fontId="48"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8"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9" fillId="48" borderId="21" xfId="0" applyNumberFormat="1" applyFont="1" applyFill="1" applyBorder="1" applyAlignment="1">
      <alignment horizontal="center" vertical="center"/>
    </xf>
    <xf numFmtId="49" fontId="9" fillId="48" borderId="22" xfId="0" applyNumberFormat="1" applyFont="1" applyFill="1" applyBorder="1" applyAlignment="1">
      <alignment horizontal="center" vertical="center"/>
    </xf>
    <xf numFmtId="49" fontId="9" fillId="48" borderId="23" xfId="0" applyNumberFormat="1" applyFont="1" applyFill="1" applyBorder="1" applyAlignment="1">
      <alignment horizontal="center" vertical="center"/>
    </xf>
    <xf numFmtId="49" fontId="9" fillId="48" borderId="24" xfId="0" applyNumberFormat="1" applyFont="1" applyFill="1" applyBorder="1" applyAlignment="1">
      <alignment horizontal="center" vertical="center"/>
    </xf>
    <xf numFmtId="49" fontId="9" fillId="48" borderId="25" xfId="0" applyNumberFormat="1" applyFont="1" applyFill="1" applyBorder="1" applyAlignment="1">
      <alignment horizontal="center" vertical="center"/>
    </xf>
    <xf numFmtId="49" fontId="9" fillId="48" borderId="26" xfId="0" applyNumberFormat="1" applyFont="1" applyFill="1" applyBorder="1" applyAlignment="1">
      <alignment horizontal="center" vertical="center"/>
    </xf>
    <xf numFmtId="49" fontId="48" fillId="2" borderId="1" xfId="0" applyNumberFormat="1" applyFont="1" applyFill="1" applyBorder="1" applyAlignment="1">
      <alignment horizontal="center" vertical="center"/>
    </xf>
    <xf numFmtId="9" fontId="62" fillId="48" borderId="28" xfId="1" applyFont="1" applyFill="1" applyBorder="1" applyAlignment="1" applyProtection="1">
      <alignment horizontal="center" vertical="center" wrapText="1"/>
    </xf>
    <xf numFmtId="9" fontId="62" fillId="48" borderId="29" xfId="1" applyFont="1" applyFill="1" applyBorder="1" applyAlignment="1" applyProtection="1">
      <alignment horizontal="center" vertical="center" wrapText="1"/>
    </xf>
    <xf numFmtId="0" fontId="6" fillId="3" borderId="1" xfId="0"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readingOrder="1"/>
    </xf>
    <xf numFmtId="44" fontId="57" fillId="0" borderId="1" xfId="2798" applyFont="1" applyFill="1" applyBorder="1" applyAlignment="1" applyProtection="1">
      <alignment horizontal="center" vertical="center"/>
    </xf>
    <xf numFmtId="9" fontId="58" fillId="48" borderId="28" xfId="1" applyFont="1" applyFill="1" applyBorder="1" applyAlignment="1" applyProtection="1">
      <alignment horizontal="left" vertical="center" wrapText="1"/>
    </xf>
    <xf numFmtId="9" fontId="58" fillId="48" borderId="29" xfId="1" applyFont="1" applyFill="1" applyBorder="1" applyAlignment="1" applyProtection="1">
      <alignment horizontal="left" vertical="center" wrapText="1"/>
    </xf>
    <xf numFmtId="1" fontId="58" fillId="48" borderId="28" xfId="0" applyNumberFormat="1" applyFont="1" applyFill="1" applyBorder="1" applyAlignment="1">
      <alignment horizontal="center" vertical="center" wrapText="1"/>
    </xf>
    <xf numFmtId="1" fontId="58" fillId="48" borderId="30" xfId="0" applyNumberFormat="1" applyFont="1" applyFill="1" applyBorder="1" applyAlignment="1">
      <alignment horizontal="center" vertical="center" wrapText="1"/>
    </xf>
    <xf numFmtId="1" fontId="58" fillId="48" borderId="29" xfId="0" applyNumberFormat="1" applyFont="1" applyFill="1" applyBorder="1" applyAlignment="1">
      <alignment horizontal="center" vertical="center" wrapText="1"/>
    </xf>
    <xf numFmtId="1" fontId="58" fillId="48" borderId="28" xfId="0" applyNumberFormat="1" applyFont="1" applyFill="1" applyBorder="1" applyAlignment="1">
      <alignment horizontal="center" vertical="center"/>
    </xf>
    <xf numFmtId="1" fontId="58" fillId="48" borderId="30" xfId="0" applyNumberFormat="1" applyFont="1" applyFill="1" applyBorder="1" applyAlignment="1">
      <alignment horizontal="center" vertical="center"/>
    </xf>
    <xf numFmtId="1" fontId="58" fillId="48" borderId="29" xfId="0" applyNumberFormat="1" applyFont="1" applyFill="1" applyBorder="1" applyAlignment="1">
      <alignment horizontal="center" vertical="center"/>
    </xf>
    <xf numFmtId="9" fontId="57" fillId="48" borderId="27" xfId="1" applyFont="1" applyFill="1" applyBorder="1" applyAlignment="1" applyProtection="1">
      <alignment horizontal="center" vertical="center" wrapText="1"/>
    </xf>
    <xf numFmtId="9" fontId="57" fillId="48" borderId="31" xfId="1" applyFont="1" applyFill="1" applyBorder="1" applyAlignment="1" applyProtection="1">
      <alignment horizontal="center" vertical="center" wrapText="1"/>
    </xf>
    <xf numFmtId="170" fontId="6"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5" fillId="0" borderId="4" xfId="2" applyNumberFormat="1" applyFont="1" applyBorder="1" applyAlignment="1">
      <alignment horizontal="center" vertical="center"/>
    </xf>
    <xf numFmtId="170" fontId="5" fillId="0" borderId="0" xfId="2" applyNumberFormat="1" applyFont="1" applyBorder="1" applyAlignment="1">
      <alignment horizontal="center" vertical="center"/>
    </xf>
    <xf numFmtId="170" fontId="5" fillId="0" borderId="9" xfId="2" applyNumberFormat="1" applyFont="1" applyBorder="1" applyAlignment="1">
      <alignment horizontal="center" vertical="center"/>
    </xf>
    <xf numFmtId="170" fontId="6" fillId="0" borderId="0" xfId="2" applyNumberFormat="1" applyFont="1" applyBorder="1" applyAlignment="1">
      <alignment horizontal="justify" wrapText="1"/>
    </xf>
    <xf numFmtId="170" fontId="6"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6" fillId="5" borderId="5" xfId="2" applyNumberFormat="1" applyFont="1" applyFill="1" applyBorder="1" applyAlignment="1">
      <alignment horizontal="justify" vertical="center" wrapText="1"/>
    </xf>
    <xf numFmtId="170" fontId="6" fillId="5" borderId="10" xfId="2" applyNumberFormat="1" applyFont="1" applyFill="1" applyBorder="1" applyAlignment="1">
      <alignment horizontal="justify" vertical="center" wrapText="1"/>
    </xf>
    <xf numFmtId="170" fontId="6" fillId="0" borderId="4" xfId="2" applyNumberFormat="1" applyFont="1" applyBorder="1" applyAlignment="1">
      <alignment horizontal="justify" wrapText="1"/>
    </xf>
    <xf numFmtId="170" fontId="6" fillId="0" borderId="4" xfId="2" applyNumberFormat="1" applyFont="1" applyBorder="1" applyAlignment="1">
      <alignment horizontal="center"/>
    </xf>
    <xf numFmtId="170" fontId="6" fillId="0" borderId="9" xfId="2" applyNumberFormat="1" applyFont="1" applyBorder="1" applyAlignment="1">
      <alignment horizontal="center"/>
    </xf>
    <xf numFmtId="170" fontId="6" fillId="0" borderId="0" xfId="2" applyNumberFormat="1" applyFont="1" applyBorder="1" applyAlignment="1">
      <alignment horizontal="justify" vertical="center" wrapText="1"/>
    </xf>
    <xf numFmtId="170" fontId="6" fillId="0" borderId="9" xfId="2" applyNumberFormat="1" applyFont="1" applyBorder="1" applyAlignment="1">
      <alignment horizontal="justify" vertical="center" wrapText="1"/>
    </xf>
    <xf numFmtId="0" fontId="5" fillId="19" borderId="0" xfId="0" applyFont="1" applyFill="1" applyAlignment="1">
      <alignment horizontal="center"/>
    </xf>
    <xf numFmtId="170" fontId="5" fillId="0" borderId="0" xfId="2" applyNumberFormat="1" applyFont="1" applyBorder="1" applyAlignment="1">
      <alignment vertical="center"/>
    </xf>
    <xf numFmtId="170" fontId="5"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3">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F38"/>
  <sheetViews>
    <sheetView tabSelected="1" topLeftCell="W12" zoomScale="82" zoomScaleNormal="82" workbookViewId="0">
      <selection activeCell="AE13" sqref="AE13"/>
    </sheetView>
  </sheetViews>
  <sheetFormatPr baseColWidth="10" defaultColWidth="11.42578125" defaultRowHeight="15" x14ac:dyDescent="0.25"/>
  <cols>
    <col min="1" max="1" width="33.28515625" style="1" customWidth="1"/>
    <col min="2" max="2" width="36.140625" style="1" customWidth="1"/>
    <col min="3" max="3" width="20.5703125" style="1" customWidth="1"/>
    <col min="4" max="4" width="19.5703125" style="1" customWidth="1"/>
    <col min="5" max="5" width="11.85546875" style="1" customWidth="1"/>
    <col min="6" max="6" width="19.7109375" style="1" customWidth="1"/>
    <col min="7" max="7" width="10.140625" style="1" customWidth="1"/>
    <col min="8" max="8" width="9.28515625" style="1" customWidth="1"/>
    <col min="9" max="9" width="8.42578125" style="1" customWidth="1"/>
    <col min="10" max="10" width="7" style="1" customWidth="1"/>
    <col min="11" max="11" width="8.42578125" style="1" customWidth="1"/>
    <col min="12" max="12" width="6.7109375" style="1" customWidth="1"/>
    <col min="13" max="13" width="7.42578125" style="1" customWidth="1"/>
    <col min="14" max="14" width="7.7109375" style="1" customWidth="1"/>
    <col min="15" max="15" width="10.7109375" style="1" customWidth="1"/>
    <col min="16" max="16" width="12.28515625" style="1" customWidth="1"/>
    <col min="17" max="17" width="8.85546875" style="1" customWidth="1"/>
    <col min="18" max="18" width="9.5703125" style="1" customWidth="1"/>
    <col min="19" max="19" width="6.28515625" style="1" customWidth="1"/>
    <col min="20" max="20" width="6.42578125" style="1" customWidth="1"/>
    <col min="21" max="21" width="7.28515625" style="1" customWidth="1"/>
    <col min="22" max="22" width="6.42578125" style="1" customWidth="1"/>
    <col min="23" max="23" width="8.42578125" style="1" customWidth="1"/>
    <col min="24" max="24" width="10.85546875" style="105" customWidth="1"/>
    <col min="25" max="25" width="8.5703125" style="105" customWidth="1"/>
    <col min="26" max="26" width="14.5703125" style="105" customWidth="1"/>
    <col min="27" max="27" width="19.7109375" style="9" customWidth="1"/>
    <col min="28" max="28" width="19.7109375" style="10" customWidth="1"/>
    <col min="29" max="29" width="20.5703125" style="1" customWidth="1"/>
    <col min="30" max="30" width="23" style="6" customWidth="1"/>
    <col min="31" max="31" width="103" style="6" customWidth="1"/>
    <col min="32" max="32" width="21.42578125" customWidth="1"/>
    <col min="33" max="16384" width="11.42578125" style="1"/>
  </cols>
  <sheetData>
    <row r="1" spans="1:32" ht="20.25" customHeight="1" x14ac:dyDescent="0.25">
      <c r="A1" s="186"/>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36" t="s">
        <v>0</v>
      </c>
    </row>
    <row r="2" spans="1:32" ht="22.5" customHeight="1" x14ac:dyDescent="0.25">
      <c r="A2" s="186"/>
      <c r="B2" s="186"/>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32" t="s">
        <v>1</v>
      </c>
    </row>
    <row r="3" spans="1:32" ht="28.5" customHeight="1" x14ac:dyDescent="0.25">
      <c r="A3" s="186"/>
      <c r="B3" s="186"/>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32" t="s">
        <v>2</v>
      </c>
    </row>
    <row r="4" spans="1:32" x14ac:dyDescent="0.25">
      <c r="A4" s="186"/>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c r="AD4" s="186"/>
      <c r="AE4" s="132" t="s">
        <v>3</v>
      </c>
    </row>
    <row r="5" spans="1:32" hidden="1" x14ac:dyDescent="0.25"/>
    <row r="6" spans="1:32" ht="63" x14ac:dyDescent="0.25">
      <c r="A6" s="129" t="s">
        <v>4</v>
      </c>
      <c r="B6" s="130" t="s">
        <v>5</v>
      </c>
    </row>
    <row r="7" spans="1:32" ht="59.25" customHeight="1" x14ac:dyDescent="0.25">
      <c r="A7" s="117" t="s">
        <v>6</v>
      </c>
      <c r="B7" s="116" t="s">
        <v>243</v>
      </c>
      <c r="C7" s="4"/>
      <c r="D7" s="4"/>
      <c r="E7" s="4"/>
      <c r="F7" s="4"/>
      <c r="G7" s="4"/>
      <c r="H7" s="4"/>
      <c r="I7" s="4"/>
      <c r="J7" s="4"/>
      <c r="K7" s="4"/>
      <c r="L7" s="4"/>
      <c r="M7" s="4"/>
      <c r="N7" s="4"/>
      <c r="O7" s="4"/>
      <c r="P7" s="4"/>
      <c r="Q7" s="4"/>
      <c r="R7" s="4"/>
      <c r="S7" s="4"/>
      <c r="T7" s="4"/>
      <c r="U7" s="4"/>
      <c r="V7" s="4"/>
      <c r="W7" s="4"/>
      <c r="X7" s="104"/>
      <c r="Y7" s="104"/>
      <c r="Z7" s="104"/>
      <c r="AA7" s="7"/>
      <c r="AB7" s="8"/>
      <c r="AC7" s="3"/>
    </row>
    <row r="8" spans="1:32" s="107" customFormat="1" ht="24.75" customHeight="1" x14ac:dyDescent="0.25">
      <c r="A8" s="191" t="s">
        <v>227</v>
      </c>
      <c r="B8" s="192"/>
      <c r="C8" s="192"/>
      <c r="D8" s="192"/>
      <c r="E8" s="192"/>
      <c r="F8" s="192"/>
      <c r="G8" s="192"/>
      <c r="H8" s="193"/>
      <c r="I8" s="190" t="s">
        <v>7</v>
      </c>
      <c r="J8" s="190"/>
      <c r="K8" s="190"/>
      <c r="L8" s="190"/>
      <c r="M8" s="190"/>
      <c r="N8" s="190"/>
      <c r="O8" s="190"/>
      <c r="P8" s="190"/>
      <c r="Q8" s="190"/>
      <c r="R8" s="190"/>
      <c r="S8" s="190"/>
      <c r="T8" s="190"/>
      <c r="U8" s="190"/>
      <c r="V8" s="190"/>
      <c r="W8" s="190"/>
      <c r="X8" s="190"/>
      <c r="Y8" s="190"/>
      <c r="Z8" s="190"/>
      <c r="AA8" s="187" t="s">
        <v>8</v>
      </c>
      <c r="AB8" s="187"/>
      <c r="AC8" s="187"/>
      <c r="AD8" s="188" t="s">
        <v>9</v>
      </c>
      <c r="AE8" s="188"/>
      <c r="AF8" s="172"/>
    </row>
    <row r="9" spans="1:32" s="107" customFormat="1" ht="33.75" customHeight="1" x14ac:dyDescent="0.25">
      <c r="A9" s="194"/>
      <c r="B9" s="195"/>
      <c r="C9" s="195"/>
      <c r="D9" s="195"/>
      <c r="E9" s="195"/>
      <c r="F9" s="195"/>
      <c r="G9" s="195"/>
      <c r="H9" s="196"/>
      <c r="I9" s="197" t="s">
        <v>10</v>
      </c>
      <c r="J9" s="197"/>
      <c r="K9" s="197"/>
      <c r="L9" s="197"/>
      <c r="M9" s="197"/>
      <c r="N9" s="197"/>
      <c r="O9" s="197"/>
      <c r="P9" s="197"/>
      <c r="Q9" s="197" t="s">
        <v>11</v>
      </c>
      <c r="R9" s="197"/>
      <c r="S9" s="197"/>
      <c r="T9" s="197"/>
      <c r="U9" s="197"/>
      <c r="V9" s="197"/>
      <c r="W9" s="197"/>
      <c r="X9" s="197"/>
      <c r="Y9" s="189" t="s">
        <v>12</v>
      </c>
      <c r="Z9" s="189"/>
      <c r="AA9" s="187"/>
      <c r="AB9" s="187"/>
      <c r="AC9" s="187"/>
      <c r="AD9" s="188"/>
      <c r="AE9" s="188"/>
      <c r="AF9" s="172"/>
    </row>
    <row r="10" spans="1:32" s="107" customFormat="1" ht="102" customHeight="1" x14ac:dyDescent="0.25">
      <c r="A10" s="150" t="s">
        <v>19</v>
      </c>
      <c r="B10" s="150" t="s">
        <v>20</v>
      </c>
      <c r="C10" s="150" t="s">
        <v>13</v>
      </c>
      <c r="D10" s="150" t="s">
        <v>14</v>
      </c>
      <c r="E10" s="150" t="s">
        <v>15</v>
      </c>
      <c r="F10" s="150" t="s">
        <v>16</v>
      </c>
      <c r="G10" s="150" t="s">
        <v>17</v>
      </c>
      <c r="H10" s="150" t="s">
        <v>18</v>
      </c>
      <c r="I10" s="109" t="s">
        <v>21</v>
      </c>
      <c r="J10" s="109" t="s">
        <v>22</v>
      </c>
      <c r="K10" s="109" t="s">
        <v>23</v>
      </c>
      <c r="L10" s="109" t="s">
        <v>24</v>
      </c>
      <c r="M10" s="109" t="s">
        <v>25</v>
      </c>
      <c r="N10" s="109" t="s">
        <v>26</v>
      </c>
      <c r="O10" s="108" t="s">
        <v>27</v>
      </c>
      <c r="P10" s="108" t="s">
        <v>28</v>
      </c>
      <c r="Q10" s="148" t="s">
        <v>229</v>
      </c>
      <c r="R10" s="108" t="s">
        <v>29</v>
      </c>
      <c r="S10" s="108" t="s">
        <v>30</v>
      </c>
      <c r="T10" s="108" t="s">
        <v>31</v>
      </c>
      <c r="U10" s="108" t="s">
        <v>32</v>
      </c>
      <c r="V10" s="108" t="s">
        <v>33</v>
      </c>
      <c r="W10" s="108" t="s">
        <v>34</v>
      </c>
      <c r="X10" s="108" t="s">
        <v>35</v>
      </c>
      <c r="Y10" s="108" t="s">
        <v>36</v>
      </c>
      <c r="Z10" s="108" t="s">
        <v>37</v>
      </c>
      <c r="AA10" s="110" t="s">
        <v>38</v>
      </c>
      <c r="AB10" s="110" t="s">
        <v>39</v>
      </c>
      <c r="AC10" s="111" t="s">
        <v>40</v>
      </c>
      <c r="AD10" s="112" t="s">
        <v>41</v>
      </c>
      <c r="AE10" s="137" t="s">
        <v>42</v>
      </c>
      <c r="AF10" s="172"/>
    </row>
    <row r="11" spans="1:32" ht="156.75" customHeight="1" x14ac:dyDescent="0.25">
      <c r="A11" s="151" t="s">
        <v>43</v>
      </c>
      <c r="B11" s="151" t="s">
        <v>44</v>
      </c>
      <c r="C11" s="165" t="s">
        <v>45</v>
      </c>
      <c r="D11" s="152" t="s">
        <v>222</v>
      </c>
      <c r="E11" s="153" t="s">
        <v>46</v>
      </c>
      <c r="F11" s="152" t="s">
        <v>231</v>
      </c>
      <c r="G11" s="153" t="s">
        <v>47</v>
      </c>
      <c r="H11" s="154">
        <v>0</v>
      </c>
      <c r="I11" s="162">
        <v>0</v>
      </c>
      <c r="J11" s="163">
        <v>0</v>
      </c>
      <c r="K11" s="162">
        <v>0</v>
      </c>
      <c r="L11" s="164">
        <v>0</v>
      </c>
      <c r="M11" s="162">
        <v>0</v>
      </c>
      <c r="N11" s="163">
        <v>0</v>
      </c>
      <c r="O11" s="125">
        <f>+SUM(I11:N11)</f>
        <v>0</v>
      </c>
      <c r="P11" s="144" t="e">
        <f>+O11/H11</f>
        <v>#DIV/0!</v>
      </c>
      <c r="Q11" s="125">
        <v>0</v>
      </c>
      <c r="R11" s="125">
        <v>0</v>
      </c>
      <c r="S11" s="114"/>
      <c r="T11" s="114"/>
      <c r="U11" s="114"/>
      <c r="V11" s="114"/>
      <c r="W11" s="127">
        <f>+SUM(Q11:V11)</f>
        <v>0</v>
      </c>
      <c r="X11" s="144" t="e">
        <f>+W11/H11</f>
        <v>#DIV/0!</v>
      </c>
      <c r="Y11" s="131">
        <f>+O11+W11</f>
        <v>0</v>
      </c>
      <c r="Z11" s="128" t="e">
        <f>+Y11/H11</f>
        <v>#DIV/0!</v>
      </c>
      <c r="AA11" s="166">
        <v>3645000000</v>
      </c>
      <c r="AB11" s="166">
        <v>1787449331</v>
      </c>
      <c r="AC11" s="168">
        <f>AB11/AA11</f>
        <v>0.49038390425240053</v>
      </c>
      <c r="AD11" s="134" t="s">
        <v>48</v>
      </c>
      <c r="AE11" s="170" t="s">
        <v>233</v>
      </c>
      <c r="AF11" s="173"/>
    </row>
    <row r="12" spans="1:32" ht="84.75" customHeight="1" x14ac:dyDescent="0.25">
      <c r="A12" s="151" t="s">
        <v>50</v>
      </c>
      <c r="B12" s="151" t="s">
        <v>51</v>
      </c>
      <c r="C12" s="165" t="s">
        <v>45</v>
      </c>
      <c r="D12" s="152" t="s">
        <v>223</v>
      </c>
      <c r="E12" s="155" t="s">
        <v>52</v>
      </c>
      <c r="F12" s="152" t="s">
        <v>53</v>
      </c>
      <c r="G12" s="153" t="s">
        <v>47</v>
      </c>
      <c r="H12" s="156">
        <v>2500</v>
      </c>
      <c r="I12" s="120">
        <v>339</v>
      </c>
      <c r="J12" s="121">
        <v>305</v>
      </c>
      <c r="K12" s="121">
        <v>254</v>
      </c>
      <c r="L12" s="121">
        <v>383</v>
      </c>
      <c r="M12" s="122">
        <v>542</v>
      </c>
      <c r="N12" s="122">
        <v>281</v>
      </c>
      <c r="O12" s="126">
        <f>+SUM(I12:N12)</f>
        <v>2104</v>
      </c>
      <c r="P12" s="128">
        <f>+O12/H12</f>
        <v>0.84160000000000001</v>
      </c>
      <c r="Q12" s="146">
        <v>355</v>
      </c>
      <c r="R12" s="146">
        <v>415</v>
      </c>
      <c r="S12" s="115"/>
      <c r="T12" s="115"/>
      <c r="U12" s="115"/>
      <c r="V12" s="115"/>
      <c r="W12" s="127">
        <f t="shared" ref="W12:W23" si="0">+SUM(Q12:V12)</f>
        <v>770</v>
      </c>
      <c r="X12" s="128">
        <f>+W12/H12</f>
        <v>0.308</v>
      </c>
      <c r="Y12" s="131">
        <f>+O12+W12</f>
        <v>2874</v>
      </c>
      <c r="Z12" s="128">
        <f t="shared" ref="Z12:Z23" si="1">+Y12/H12</f>
        <v>1.1496</v>
      </c>
      <c r="AA12" s="166">
        <v>0</v>
      </c>
      <c r="AB12" s="166">
        <v>0</v>
      </c>
      <c r="AC12" s="169" t="e">
        <f>AB12/AA12</f>
        <v>#DIV/0!</v>
      </c>
      <c r="AD12" s="134" t="s">
        <v>54</v>
      </c>
      <c r="AE12" s="170" t="s">
        <v>241</v>
      </c>
      <c r="AF12" s="173"/>
    </row>
    <row r="13" spans="1:32" ht="105" customHeight="1" x14ac:dyDescent="0.25">
      <c r="A13" s="151" t="s">
        <v>55</v>
      </c>
      <c r="B13" s="151" t="s">
        <v>56</v>
      </c>
      <c r="C13" s="165" t="s">
        <v>45</v>
      </c>
      <c r="D13" s="152" t="s">
        <v>225</v>
      </c>
      <c r="E13" s="155" t="s">
        <v>57</v>
      </c>
      <c r="F13" s="152" t="s">
        <v>58</v>
      </c>
      <c r="G13" s="153" t="s">
        <v>47</v>
      </c>
      <c r="H13" s="156">
        <v>100</v>
      </c>
      <c r="I13" s="162">
        <v>0</v>
      </c>
      <c r="J13" s="162">
        <v>0</v>
      </c>
      <c r="K13" s="162">
        <v>0</v>
      </c>
      <c r="L13" s="164">
        <v>0</v>
      </c>
      <c r="M13" s="162">
        <v>0</v>
      </c>
      <c r="N13" s="162">
        <v>0</v>
      </c>
      <c r="O13" s="125">
        <f>+SUM(I13:N13)</f>
        <v>0</v>
      </c>
      <c r="P13" s="128">
        <f>+O13/H13</f>
        <v>0</v>
      </c>
      <c r="Q13" s="146">
        <v>5</v>
      </c>
      <c r="R13" s="146">
        <v>18</v>
      </c>
      <c r="S13" s="115"/>
      <c r="T13" s="115"/>
      <c r="U13" s="115"/>
      <c r="V13" s="115"/>
      <c r="W13" s="127">
        <f>+SUM(Q13:V13)</f>
        <v>23</v>
      </c>
      <c r="X13" s="128">
        <f>+W13/H13</f>
        <v>0.23</v>
      </c>
      <c r="Y13" s="131">
        <f t="shared" ref="Y13:Y23" si="2">+O13+W13</f>
        <v>23</v>
      </c>
      <c r="Z13" s="128">
        <f t="shared" si="1"/>
        <v>0.23</v>
      </c>
      <c r="AA13" s="166">
        <v>0</v>
      </c>
      <c r="AB13" s="166">
        <v>0</v>
      </c>
      <c r="AC13" s="169" t="e">
        <f>AB13/AA13</f>
        <v>#DIV/0!</v>
      </c>
      <c r="AD13" s="134" t="s">
        <v>48</v>
      </c>
      <c r="AE13" s="171" t="s">
        <v>250</v>
      </c>
      <c r="AF13" s="92"/>
    </row>
    <row r="14" spans="1:32" ht="56.25" customHeight="1" x14ac:dyDescent="0.25">
      <c r="A14" s="151" t="s">
        <v>246</v>
      </c>
      <c r="B14" s="175" t="s">
        <v>247</v>
      </c>
      <c r="C14" s="198" t="s">
        <v>45</v>
      </c>
      <c r="D14" s="204" t="s">
        <v>223</v>
      </c>
      <c r="E14" s="155" t="s">
        <v>59</v>
      </c>
      <c r="F14" s="152" t="s">
        <v>60</v>
      </c>
      <c r="G14" s="157" t="s">
        <v>47</v>
      </c>
      <c r="H14" s="155">
        <v>2816</v>
      </c>
      <c r="I14" s="120">
        <v>2720</v>
      </c>
      <c r="J14" s="120">
        <v>2710</v>
      </c>
      <c r="K14" s="120">
        <v>2701</v>
      </c>
      <c r="L14" s="120">
        <v>2690</v>
      </c>
      <c r="M14" s="122">
        <v>2690</v>
      </c>
      <c r="N14" s="122">
        <v>2690</v>
      </c>
      <c r="O14" s="127">
        <f>+(I14+J14+K14+L14+M14+N14)/6</f>
        <v>2700.1666666666665</v>
      </c>
      <c r="P14" s="128">
        <f>+O14/H14</f>
        <v>0.95886600378787878</v>
      </c>
      <c r="Q14" s="146">
        <v>2694</v>
      </c>
      <c r="R14" s="146">
        <v>2697</v>
      </c>
      <c r="S14" s="115"/>
      <c r="T14" s="115"/>
      <c r="U14" s="115"/>
      <c r="V14" s="115"/>
      <c r="W14" s="127">
        <f>+(I14+J14+K14+L14+M14+N14+Q14+R14)/8</f>
        <v>2699</v>
      </c>
      <c r="X14" s="128">
        <f t="shared" ref="X14:X23" si="3">+W14/H14</f>
        <v>0.95845170454545459</v>
      </c>
      <c r="Y14" s="131">
        <f>+W14</f>
        <v>2699</v>
      </c>
      <c r="Z14" s="128">
        <f t="shared" si="1"/>
        <v>0.95845170454545459</v>
      </c>
      <c r="AA14" s="203">
        <v>48063620334</v>
      </c>
      <c r="AB14" s="203">
        <v>39355248169</v>
      </c>
      <c r="AC14" s="185">
        <f>AB14/AA14</f>
        <v>0.81881572581331885</v>
      </c>
      <c r="AD14" s="134" t="s">
        <v>61</v>
      </c>
      <c r="AE14" s="171" t="s">
        <v>242</v>
      </c>
      <c r="AF14" s="173"/>
    </row>
    <row r="15" spans="1:32" ht="73.5" customHeight="1" x14ac:dyDescent="0.25">
      <c r="A15" s="151" t="s">
        <v>62</v>
      </c>
      <c r="B15" s="151" t="s">
        <v>63</v>
      </c>
      <c r="C15" s="199"/>
      <c r="D15" s="205"/>
      <c r="E15" s="155" t="s">
        <v>64</v>
      </c>
      <c r="F15" s="152" t="s">
        <v>65</v>
      </c>
      <c r="G15" s="157" t="s">
        <v>47</v>
      </c>
      <c r="H15" s="155">
        <v>600</v>
      </c>
      <c r="I15" s="119">
        <v>87</v>
      </c>
      <c r="J15" s="123">
        <v>3</v>
      </c>
      <c r="K15" s="119">
        <v>0</v>
      </c>
      <c r="L15" s="120">
        <v>0</v>
      </c>
      <c r="M15" s="119">
        <v>0</v>
      </c>
      <c r="N15" s="119">
        <v>0</v>
      </c>
      <c r="O15" s="127">
        <f>+SUM(I15:N15)</f>
        <v>90</v>
      </c>
      <c r="P15" s="128">
        <f t="shared" ref="P15:P23" si="4">+O15/H15</f>
        <v>0.15</v>
      </c>
      <c r="Q15" s="146">
        <v>3</v>
      </c>
      <c r="R15" s="146">
        <v>39</v>
      </c>
      <c r="S15" s="115"/>
      <c r="T15" s="115"/>
      <c r="U15" s="115"/>
      <c r="V15" s="115"/>
      <c r="W15" s="127">
        <f t="shared" si="0"/>
        <v>42</v>
      </c>
      <c r="X15" s="128">
        <f t="shared" si="3"/>
        <v>7.0000000000000007E-2</v>
      </c>
      <c r="Y15" s="131">
        <f>+O15+W15</f>
        <v>132</v>
      </c>
      <c r="Z15" s="128">
        <f t="shared" si="1"/>
        <v>0.22</v>
      </c>
      <c r="AA15" s="203"/>
      <c r="AB15" s="203"/>
      <c r="AC15" s="185"/>
      <c r="AD15" s="133" t="s">
        <v>244</v>
      </c>
      <c r="AE15" s="171" t="s">
        <v>240</v>
      </c>
      <c r="AF15" s="174"/>
    </row>
    <row r="16" spans="1:32" ht="75" customHeight="1" x14ac:dyDescent="0.25">
      <c r="A16" s="151" t="s">
        <v>66</v>
      </c>
      <c r="B16" s="151" t="s">
        <v>67</v>
      </c>
      <c r="C16" s="165" t="s">
        <v>45</v>
      </c>
      <c r="D16" s="158" t="s">
        <v>224</v>
      </c>
      <c r="E16" s="159" t="s">
        <v>68</v>
      </c>
      <c r="F16" s="152" t="s">
        <v>69</v>
      </c>
      <c r="G16" s="159" t="s">
        <v>47</v>
      </c>
      <c r="H16" s="159">
        <v>1000</v>
      </c>
      <c r="I16" s="118">
        <v>0</v>
      </c>
      <c r="J16" s="124">
        <v>0</v>
      </c>
      <c r="K16" s="118">
        <v>0</v>
      </c>
      <c r="L16" s="118">
        <v>0</v>
      </c>
      <c r="M16" s="119">
        <v>0</v>
      </c>
      <c r="N16" s="119">
        <v>0</v>
      </c>
      <c r="O16" s="125">
        <f>+SUM(I16:N16)</f>
        <v>0</v>
      </c>
      <c r="P16" s="128">
        <f>+O16/H16</f>
        <v>0</v>
      </c>
      <c r="Q16" s="145">
        <v>0</v>
      </c>
      <c r="R16" s="145">
        <v>0</v>
      </c>
      <c r="S16" s="115"/>
      <c r="T16" s="115"/>
      <c r="U16" s="115"/>
      <c r="V16" s="115"/>
      <c r="W16" s="127">
        <f t="shared" si="0"/>
        <v>0</v>
      </c>
      <c r="X16" s="128">
        <f t="shared" si="3"/>
        <v>0</v>
      </c>
      <c r="Y16" s="131">
        <f t="shared" si="2"/>
        <v>0</v>
      </c>
      <c r="Z16" s="128">
        <f t="shared" si="1"/>
        <v>0</v>
      </c>
      <c r="AA16" s="167">
        <v>28084600000</v>
      </c>
      <c r="AB16" s="167">
        <v>12369372194</v>
      </c>
      <c r="AC16" s="135">
        <f>AB16/AA16</f>
        <v>0.44043255713095431</v>
      </c>
      <c r="AD16" s="134" t="s">
        <v>70</v>
      </c>
      <c r="AE16" s="171" t="s">
        <v>234</v>
      </c>
      <c r="AF16" s="173"/>
    </row>
    <row r="17" spans="1:32" ht="75.75" customHeight="1" x14ac:dyDescent="0.25">
      <c r="A17" s="212"/>
      <c r="B17" s="213"/>
      <c r="C17" s="161">
        <v>200405</v>
      </c>
      <c r="D17" s="158" t="s">
        <v>226</v>
      </c>
      <c r="E17" s="159" t="s">
        <v>71</v>
      </c>
      <c r="F17" s="152" t="s">
        <v>72</v>
      </c>
      <c r="G17" s="157" t="s">
        <v>49</v>
      </c>
      <c r="H17" s="161">
        <v>1</v>
      </c>
      <c r="I17" s="118">
        <v>0</v>
      </c>
      <c r="J17" s="124">
        <v>0</v>
      </c>
      <c r="K17" s="118">
        <v>0</v>
      </c>
      <c r="L17" s="149">
        <v>0</v>
      </c>
      <c r="M17" s="119">
        <v>0</v>
      </c>
      <c r="N17" s="119">
        <v>0</v>
      </c>
      <c r="O17" s="125">
        <f>+SUM(I17:N17)</f>
        <v>0</v>
      </c>
      <c r="P17" s="128">
        <f>+O17/H17</f>
        <v>0</v>
      </c>
      <c r="Q17" s="145">
        <v>0</v>
      </c>
      <c r="R17" s="145">
        <v>0</v>
      </c>
      <c r="S17" s="115"/>
      <c r="T17" s="115"/>
      <c r="U17" s="115"/>
      <c r="V17" s="115"/>
      <c r="W17" s="127">
        <f>+SUM(Q17:V17)</f>
        <v>0</v>
      </c>
      <c r="X17" s="128">
        <f t="shared" si="3"/>
        <v>0</v>
      </c>
      <c r="Y17" s="131">
        <f t="shared" si="2"/>
        <v>0</v>
      </c>
      <c r="Z17" s="128">
        <f t="shared" si="1"/>
        <v>0</v>
      </c>
      <c r="AA17" s="167">
        <v>302400000</v>
      </c>
      <c r="AB17" s="167">
        <v>237011856</v>
      </c>
      <c r="AC17" s="135">
        <f>AB17/AA17</f>
        <v>0.78376936507936512</v>
      </c>
      <c r="AD17" s="133"/>
      <c r="AE17" s="170" t="s">
        <v>73</v>
      </c>
      <c r="AF17" s="173"/>
    </row>
    <row r="18" spans="1:32" ht="166.5" customHeight="1" x14ac:dyDescent="0.25">
      <c r="A18" s="151" t="s">
        <v>74</v>
      </c>
      <c r="B18" s="151" t="s">
        <v>75</v>
      </c>
      <c r="C18" s="165" t="s">
        <v>45</v>
      </c>
      <c r="D18" s="160" t="s">
        <v>224</v>
      </c>
      <c r="E18" s="161" t="s">
        <v>76</v>
      </c>
      <c r="F18" s="152" t="s">
        <v>77</v>
      </c>
      <c r="G18" s="161" t="s">
        <v>47</v>
      </c>
      <c r="H18" s="161">
        <v>450</v>
      </c>
      <c r="I18" s="118">
        <v>51</v>
      </c>
      <c r="J18" s="124">
        <v>0</v>
      </c>
      <c r="K18" s="118">
        <v>0</v>
      </c>
      <c r="L18" s="118">
        <v>0</v>
      </c>
      <c r="M18" s="119">
        <v>35</v>
      </c>
      <c r="N18" s="119">
        <v>110</v>
      </c>
      <c r="O18" s="127">
        <f>+SUM(I18:N18)</f>
        <v>196</v>
      </c>
      <c r="P18" s="128">
        <f>+O18/H18</f>
        <v>0.43555555555555553</v>
      </c>
      <c r="Q18" s="127">
        <v>60</v>
      </c>
      <c r="R18" s="127">
        <v>100</v>
      </c>
      <c r="S18" s="103"/>
      <c r="T18" s="115"/>
      <c r="U18" s="115"/>
      <c r="V18" s="115"/>
      <c r="W18" s="127">
        <f>+SUM(Q18:V18)</f>
        <v>160</v>
      </c>
      <c r="X18" s="128">
        <f t="shared" si="3"/>
        <v>0.35555555555555557</v>
      </c>
      <c r="Y18" s="131">
        <f>+O18+W18</f>
        <v>356</v>
      </c>
      <c r="Z18" s="128">
        <f>+Y18/H18</f>
        <v>0.7911111111111111</v>
      </c>
      <c r="AA18" s="167">
        <v>2216900000</v>
      </c>
      <c r="AB18" s="167">
        <v>1758991540</v>
      </c>
      <c r="AC18" s="135">
        <f>AB18/AA18</f>
        <v>0.79344649736118</v>
      </c>
      <c r="AD18" s="134" t="s">
        <v>78</v>
      </c>
      <c r="AE18" s="170" t="s">
        <v>235</v>
      </c>
      <c r="AF18" s="173"/>
    </row>
    <row r="19" spans="1:32" ht="120.75" customHeight="1" x14ac:dyDescent="0.25">
      <c r="A19" s="151" t="s">
        <v>80</v>
      </c>
      <c r="B19" s="151" t="s">
        <v>81</v>
      </c>
      <c r="C19" s="165" t="s">
        <v>45</v>
      </c>
      <c r="D19" s="160" t="s">
        <v>224</v>
      </c>
      <c r="E19" s="161" t="s">
        <v>82</v>
      </c>
      <c r="F19" s="152" t="s">
        <v>79</v>
      </c>
      <c r="G19" s="157" t="s">
        <v>47</v>
      </c>
      <c r="H19" s="157">
        <v>150</v>
      </c>
      <c r="I19" s="118">
        <v>0</v>
      </c>
      <c r="J19" s="124">
        <v>0</v>
      </c>
      <c r="K19" s="118">
        <v>0</v>
      </c>
      <c r="L19" s="118">
        <v>0</v>
      </c>
      <c r="M19" s="119">
        <v>11</v>
      </c>
      <c r="N19" s="119">
        <v>7</v>
      </c>
      <c r="O19" s="127">
        <f t="shared" ref="O19:O23" si="5">+SUM(I19:N19)</f>
        <v>18</v>
      </c>
      <c r="P19" s="128">
        <f>+O19/H19</f>
        <v>0.12</v>
      </c>
      <c r="Q19" s="125">
        <v>0</v>
      </c>
      <c r="R19" s="127">
        <v>117</v>
      </c>
      <c r="S19" s="103"/>
      <c r="T19" s="115"/>
      <c r="U19" s="115"/>
      <c r="V19" s="115"/>
      <c r="W19" s="127">
        <f>+SUM(Q19:V19)</f>
        <v>117</v>
      </c>
      <c r="X19" s="128">
        <f>+W19/H19</f>
        <v>0.78</v>
      </c>
      <c r="Y19" s="131">
        <f>+O19+W19</f>
        <v>135</v>
      </c>
      <c r="Z19" s="128">
        <f>+Y19/H19</f>
        <v>0.9</v>
      </c>
      <c r="AA19" s="167">
        <v>820400000</v>
      </c>
      <c r="AB19" s="167">
        <v>496020269</v>
      </c>
      <c r="AC19" s="135">
        <f>AB19/AA19</f>
        <v>0.60460783642125793</v>
      </c>
      <c r="AD19" s="133" t="s">
        <v>83</v>
      </c>
      <c r="AE19" s="170" t="s">
        <v>232</v>
      </c>
      <c r="AF19" s="77"/>
    </row>
    <row r="20" spans="1:32" ht="45" customHeight="1" x14ac:dyDescent="0.25">
      <c r="A20" s="182" t="s">
        <v>248</v>
      </c>
      <c r="B20" s="182" t="s">
        <v>249</v>
      </c>
      <c r="C20" s="209">
        <v>230044</v>
      </c>
      <c r="D20" s="206" t="s">
        <v>228</v>
      </c>
      <c r="E20" s="157" t="s">
        <v>84</v>
      </c>
      <c r="F20" s="152" t="s">
        <v>85</v>
      </c>
      <c r="G20" s="157" t="s">
        <v>49</v>
      </c>
      <c r="H20" s="157">
        <v>15</v>
      </c>
      <c r="I20" s="124">
        <v>0</v>
      </c>
      <c r="J20" s="124">
        <v>0</v>
      </c>
      <c r="K20" s="124">
        <v>0</v>
      </c>
      <c r="L20" s="124">
        <v>0</v>
      </c>
      <c r="M20" s="124">
        <v>0</v>
      </c>
      <c r="N20" s="118">
        <v>0</v>
      </c>
      <c r="O20" s="125">
        <f>+SUM(I20:N20)</f>
        <v>0</v>
      </c>
      <c r="P20" s="128">
        <f t="shared" si="4"/>
        <v>0</v>
      </c>
      <c r="Q20" s="125">
        <v>0</v>
      </c>
      <c r="R20" s="125">
        <v>0</v>
      </c>
      <c r="S20" s="103"/>
      <c r="T20" s="115"/>
      <c r="U20" s="115"/>
      <c r="V20" s="115"/>
      <c r="W20" s="127">
        <f>+SUM(Q20:V20)</f>
        <v>0</v>
      </c>
      <c r="X20" s="128">
        <f t="shared" si="3"/>
        <v>0</v>
      </c>
      <c r="Y20" s="131">
        <f t="shared" si="2"/>
        <v>0</v>
      </c>
      <c r="Z20" s="128">
        <f t="shared" si="1"/>
        <v>0</v>
      </c>
      <c r="AA20" s="180">
        <v>1646040000</v>
      </c>
      <c r="AB20" s="180">
        <v>0</v>
      </c>
      <c r="AC20" s="181">
        <f>+AB20/AA20</f>
        <v>0</v>
      </c>
      <c r="AD20" s="176" t="s">
        <v>86</v>
      </c>
      <c r="AE20" s="170" t="s">
        <v>236</v>
      </c>
      <c r="AF20" s="92"/>
    </row>
    <row r="21" spans="1:32" ht="42.75" customHeight="1" x14ac:dyDescent="0.25">
      <c r="A21" s="183"/>
      <c r="B21" s="183"/>
      <c r="C21" s="210"/>
      <c r="D21" s="207"/>
      <c r="E21" s="157" t="s">
        <v>87</v>
      </c>
      <c r="F21" s="152" t="s">
        <v>88</v>
      </c>
      <c r="G21" s="157" t="s">
        <v>49</v>
      </c>
      <c r="H21" s="157">
        <v>10</v>
      </c>
      <c r="I21" s="124">
        <v>0</v>
      </c>
      <c r="J21" s="124">
        <v>0</v>
      </c>
      <c r="K21" s="124">
        <v>0</v>
      </c>
      <c r="L21" s="124">
        <v>0</v>
      </c>
      <c r="M21" s="124">
        <v>0</v>
      </c>
      <c r="N21" s="118">
        <v>0</v>
      </c>
      <c r="O21" s="125">
        <f t="shared" si="5"/>
        <v>0</v>
      </c>
      <c r="P21" s="128">
        <f t="shared" si="4"/>
        <v>0</v>
      </c>
      <c r="Q21" s="125">
        <v>0</v>
      </c>
      <c r="R21" s="125">
        <v>0</v>
      </c>
      <c r="S21" s="103"/>
      <c r="T21" s="115"/>
      <c r="U21" s="115"/>
      <c r="V21" s="115"/>
      <c r="W21" s="127">
        <f t="shared" si="0"/>
        <v>0</v>
      </c>
      <c r="X21" s="128">
        <f t="shared" si="3"/>
        <v>0</v>
      </c>
      <c r="Y21" s="131">
        <f t="shared" si="2"/>
        <v>0</v>
      </c>
      <c r="Z21" s="128">
        <f t="shared" si="1"/>
        <v>0</v>
      </c>
      <c r="AA21" s="180"/>
      <c r="AB21" s="180"/>
      <c r="AC21" s="181"/>
      <c r="AD21" s="177"/>
      <c r="AE21" s="171" t="s">
        <v>237</v>
      </c>
      <c r="AF21" s="92"/>
    </row>
    <row r="22" spans="1:32" ht="39" customHeight="1" x14ac:dyDescent="0.25">
      <c r="A22" s="183"/>
      <c r="B22" s="183"/>
      <c r="C22" s="210"/>
      <c r="D22" s="207"/>
      <c r="E22" s="157" t="s">
        <v>89</v>
      </c>
      <c r="F22" s="152" t="s">
        <v>90</v>
      </c>
      <c r="G22" s="157" t="s">
        <v>49</v>
      </c>
      <c r="H22" s="157">
        <v>46</v>
      </c>
      <c r="I22" s="124">
        <v>0</v>
      </c>
      <c r="J22" s="124">
        <v>0</v>
      </c>
      <c r="K22" s="124">
        <v>0</v>
      </c>
      <c r="L22" s="124">
        <v>0</v>
      </c>
      <c r="M22" s="124">
        <v>0</v>
      </c>
      <c r="N22" s="118">
        <v>0</v>
      </c>
      <c r="O22" s="125">
        <f t="shared" si="5"/>
        <v>0</v>
      </c>
      <c r="P22" s="128">
        <f t="shared" si="4"/>
        <v>0</v>
      </c>
      <c r="Q22" s="125">
        <v>0</v>
      </c>
      <c r="R22" s="125">
        <v>0</v>
      </c>
      <c r="S22" s="103"/>
      <c r="T22" s="115"/>
      <c r="U22" s="115"/>
      <c r="V22" s="115"/>
      <c r="W22" s="127">
        <f t="shared" si="0"/>
        <v>0</v>
      </c>
      <c r="X22" s="128">
        <f t="shared" si="3"/>
        <v>0</v>
      </c>
      <c r="Y22" s="131">
        <f t="shared" si="2"/>
        <v>0</v>
      </c>
      <c r="Z22" s="128">
        <f t="shared" si="1"/>
        <v>0</v>
      </c>
      <c r="AA22" s="180"/>
      <c r="AB22" s="180"/>
      <c r="AC22" s="181"/>
      <c r="AD22" s="177"/>
      <c r="AE22" s="171" t="s">
        <v>238</v>
      </c>
      <c r="AF22" s="92"/>
    </row>
    <row r="23" spans="1:32" ht="45.75" customHeight="1" x14ac:dyDescent="0.25">
      <c r="A23" s="184"/>
      <c r="B23" s="184"/>
      <c r="C23" s="211"/>
      <c r="D23" s="208"/>
      <c r="E23" s="157" t="s">
        <v>91</v>
      </c>
      <c r="F23" s="152" t="s">
        <v>92</v>
      </c>
      <c r="G23" s="157" t="s">
        <v>49</v>
      </c>
      <c r="H23" s="157">
        <v>15</v>
      </c>
      <c r="I23" s="124">
        <v>0</v>
      </c>
      <c r="J23" s="124">
        <v>0</v>
      </c>
      <c r="K23" s="124">
        <v>0</v>
      </c>
      <c r="L23" s="124">
        <v>0</v>
      </c>
      <c r="M23" s="124">
        <v>0</v>
      </c>
      <c r="N23" s="118">
        <v>0</v>
      </c>
      <c r="O23" s="125">
        <f t="shared" si="5"/>
        <v>0</v>
      </c>
      <c r="P23" s="128">
        <f t="shared" si="4"/>
        <v>0</v>
      </c>
      <c r="Q23" s="125">
        <v>0</v>
      </c>
      <c r="R23" s="125">
        <v>0</v>
      </c>
      <c r="S23" s="103"/>
      <c r="T23" s="115"/>
      <c r="U23" s="115"/>
      <c r="V23" s="115"/>
      <c r="W23" s="127">
        <f t="shared" si="0"/>
        <v>0</v>
      </c>
      <c r="X23" s="128">
        <f t="shared" si="3"/>
        <v>0</v>
      </c>
      <c r="Y23" s="131">
        <f t="shared" si="2"/>
        <v>0</v>
      </c>
      <c r="Z23" s="128">
        <f t="shared" si="1"/>
        <v>0</v>
      </c>
      <c r="AA23" s="180"/>
      <c r="AB23" s="180"/>
      <c r="AC23" s="181"/>
      <c r="AD23" s="177"/>
      <c r="AE23" s="171" t="s">
        <v>239</v>
      </c>
      <c r="AF23" s="92"/>
    </row>
    <row r="24" spans="1:32" x14ac:dyDescent="0.25">
      <c r="AF24" s="92"/>
    </row>
    <row r="26" spans="1:32" x14ac:dyDescent="0.25">
      <c r="AB26" s="9"/>
    </row>
    <row r="27" spans="1:32" ht="31.5" x14ac:dyDescent="0.25">
      <c r="A27" s="106" t="s">
        <v>93</v>
      </c>
      <c r="B27" s="106"/>
      <c r="C27" s="106"/>
    </row>
    <row r="28" spans="1:32" ht="20.25" customHeight="1" x14ac:dyDescent="0.25">
      <c r="A28" s="179"/>
      <c r="B28" s="179"/>
      <c r="C28" s="179"/>
      <c r="D28" s="179"/>
      <c r="E28" s="179"/>
      <c r="F28" s="179"/>
      <c r="G28" s="2"/>
      <c r="H28" s="2"/>
    </row>
    <row r="29" spans="1:32" x14ac:dyDescent="0.25">
      <c r="A29" s="2"/>
      <c r="B29" s="2"/>
      <c r="C29" s="2"/>
    </row>
    <row r="30" spans="1:32" ht="7.5" customHeight="1" x14ac:dyDescent="0.25">
      <c r="A30" s="2"/>
      <c r="B30" s="2"/>
      <c r="C30" s="2"/>
    </row>
    <row r="31" spans="1:32" ht="18.75" x14ac:dyDescent="0.25">
      <c r="A31" s="5" t="s">
        <v>94</v>
      </c>
      <c r="C31" s="138"/>
    </row>
    <row r="32" spans="1:32" ht="34.5" customHeight="1" x14ac:dyDescent="0.25">
      <c r="A32" s="178" t="s">
        <v>95</v>
      </c>
      <c r="B32" s="178"/>
      <c r="C32" s="141"/>
      <c r="D32" s="113"/>
      <c r="E32" s="113"/>
      <c r="F32" s="113"/>
      <c r="G32" s="113"/>
      <c r="H32" s="113"/>
    </row>
    <row r="33" spans="1:28" ht="36.75" customHeight="1" x14ac:dyDescent="0.25">
      <c r="A33" s="178" t="s">
        <v>96</v>
      </c>
      <c r="B33" s="178"/>
      <c r="C33" s="142"/>
      <c r="D33" s="113"/>
      <c r="E33" s="113"/>
      <c r="F33" s="113"/>
      <c r="G33" s="113"/>
      <c r="H33" s="113"/>
    </row>
    <row r="34" spans="1:28" ht="33.75" customHeight="1" x14ac:dyDescent="0.25">
      <c r="A34" s="178" t="s">
        <v>97</v>
      </c>
      <c r="B34" s="178"/>
      <c r="C34" s="143"/>
      <c r="D34" s="113"/>
      <c r="E34" s="113"/>
      <c r="F34" s="113"/>
      <c r="G34" s="113"/>
      <c r="H34" s="113"/>
    </row>
    <row r="35" spans="1:28" ht="33.75" customHeight="1" x14ac:dyDescent="0.25">
      <c r="A35" s="113"/>
      <c r="B35" s="113"/>
      <c r="C35" s="113"/>
      <c r="D35" s="113"/>
      <c r="E35" s="113"/>
      <c r="F35" s="113"/>
      <c r="G35" s="113"/>
      <c r="H35" s="113"/>
    </row>
    <row r="36" spans="1:28" ht="26.25" customHeight="1" x14ac:dyDescent="0.25">
      <c r="A36" s="200" t="s">
        <v>98</v>
      </c>
      <c r="B36" s="139" t="s">
        <v>99</v>
      </c>
      <c r="C36" s="201" t="s">
        <v>100</v>
      </c>
      <c r="D36" s="140" t="s">
        <v>245</v>
      </c>
      <c r="E36" s="202" t="s">
        <v>102</v>
      </c>
      <c r="F36" s="147" t="s">
        <v>101</v>
      </c>
      <c r="G36" s="113"/>
      <c r="H36" s="113"/>
      <c r="I36" s="113"/>
      <c r="J36" s="113"/>
      <c r="K36" s="113"/>
      <c r="L36" s="113"/>
      <c r="M36" s="113"/>
      <c r="N36" s="113"/>
      <c r="O36" s="113"/>
      <c r="P36" s="113"/>
      <c r="Q36" s="113"/>
      <c r="R36" s="113"/>
      <c r="S36" s="113"/>
      <c r="T36" s="113"/>
      <c r="U36" s="113"/>
      <c r="V36" s="113"/>
      <c r="W36" s="113"/>
      <c r="X36" s="113"/>
      <c r="Y36" s="113"/>
      <c r="Z36" s="113"/>
      <c r="AA36" s="113"/>
      <c r="AB36" s="113"/>
    </row>
    <row r="37" spans="1:28" ht="34.5" customHeight="1" x14ac:dyDescent="0.25">
      <c r="A37" s="200"/>
      <c r="B37" s="139" t="s">
        <v>103</v>
      </c>
      <c r="C37" s="201"/>
      <c r="D37" s="139" t="s">
        <v>103</v>
      </c>
      <c r="E37" s="202"/>
      <c r="F37" s="140" t="s">
        <v>230</v>
      </c>
      <c r="G37" s="113"/>
      <c r="H37" s="113"/>
      <c r="I37" s="113"/>
      <c r="J37" s="113"/>
      <c r="K37" s="113"/>
      <c r="L37" s="113"/>
      <c r="M37" s="113"/>
      <c r="N37" s="113"/>
      <c r="O37" s="113"/>
      <c r="P37" s="113"/>
      <c r="Q37" s="113"/>
      <c r="R37" s="113"/>
      <c r="S37" s="113"/>
      <c r="T37" s="113"/>
      <c r="U37" s="113"/>
      <c r="V37" s="113"/>
      <c r="W37" s="113"/>
      <c r="X37" s="113"/>
      <c r="Y37" s="113"/>
      <c r="Z37" s="113"/>
      <c r="AA37" s="113"/>
      <c r="AB37" s="113"/>
    </row>
    <row r="38" spans="1:28" ht="15.75" x14ac:dyDescent="0.25">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row>
  </sheetData>
  <mergeCells count="29">
    <mergeCell ref="A36:A37"/>
    <mergeCell ref="C36:C37"/>
    <mergeCell ref="E36:E37"/>
    <mergeCell ref="AA14:AA15"/>
    <mergeCell ref="AB14:AB15"/>
    <mergeCell ref="A34:B34"/>
    <mergeCell ref="A33:B33"/>
    <mergeCell ref="D14:D15"/>
    <mergeCell ref="D20:D23"/>
    <mergeCell ref="C20:C23"/>
    <mergeCell ref="A17:B17"/>
    <mergeCell ref="AC14:AC15"/>
    <mergeCell ref="A1:AD4"/>
    <mergeCell ref="AA8:AC9"/>
    <mergeCell ref="AD8:AE9"/>
    <mergeCell ref="Y9:Z9"/>
    <mergeCell ref="I8:Z8"/>
    <mergeCell ref="A8:H9"/>
    <mergeCell ref="Q9:X9"/>
    <mergeCell ref="I9:P9"/>
    <mergeCell ref="C14:C15"/>
    <mergeCell ref="AD20:AD23"/>
    <mergeCell ref="A32:B32"/>
    <mergeCell ref="A28:F28"/>
    <mergeCell ref="AA20:AA23"/>
    <mergeCell ref="AB20:AB23"/>
    <mergeCell ref="AC20:AC23"/>
    <mergeCell ref="B20:B23"/>
    <mergeCell ref="A20:A23"/>
  </mergeCells>
  <phoneticPr fontId="55" type="noConversion"/>
  <conditionalFormatting sqref="P11:P23 Z11:Z23 AC11:AC23">
    <cfRule type="cellIs" dxfId="2" priority="7" operator="lessThan">
      <formula>0.01</formula>
    </cfRule>
    <cfRule type="cellIs" dxfId="1" priority="8" operator="between">
      <formula>0.01</formula>
      <formula>0.5</formula>
    </cfRule>
    <cfRule type="cellIs" dxfId="0" priority="9" operator="greaterThan">
      <formula>0.51</formula>
    </cfRule>
  </conditionalFormatting>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38" customWidth="1"/>
    <col min="2" max="2" width="63.5703125" customWidth="1"/>
    <col min="3" max="3" width="24" style="39" customWidth="1"/>
    <col min="4" max="4" width="23.5703125" style="39" customWidth="1"/>
    <col min="5" max="5" width="34.85546875" style="39" customWidth="1"/>
    <col min="6" max="6" width="37.42578125" customWidth="1"/>
    <col min="7" max="7" width="20.5703125" customWidth="1"/>
  </cols>
  <sheetData>
    <row r="1" spans="1:5" s="14" customFormat="1" ht="45" x14ac:dyDescent="0.25">
      <c r="A1" s="11" t="s">
        <v>104</v>
      </c>
      <c r="B1" s="12" t="s">
        <v>105</v>
      </c>
      <c r="C1" s="12" t="s">
        <v>106</v>
      </c>
      <c r="D1" s="12" t="s">
        <v>107</v>
      </c>
      <c r="E1" s="13" t="s">
        <v>108</v>
      </c>
    </row>
    <row r="2" spans="1:5" x14ac:dyDescent="0.25">
      <c r="A2" s="15" t="s">
        <v>109</v>
      </c>
      <c r="B2" s="16">
        <v>462837515</v>
      </c>
      <c r="C2" s="16">
        <v>458544520.75015002</v>
      </c>
      <c r="D2" s="16">
        <f t="shared" ref="D2:D24" si="0">+B2-C2</f>
        <v>4292994.2498499751</v>
      </c>
      <c r="E2" s="17"/>
    </row>
    <row r="3" spans="1:5" ht="24" x14ac:dyDescent="0.25">
      <c r="A3" s="18" t="s">
        <v>110</v>
      </c>
      <c r="B3" s="19">
        <v>14321969830</v>
      </c>
      <c r="C3" s="19">
        <v>22744637270.214577</v>
      </c>
      <c r="D3" s="20">
        <f>+B3-C3</f>
        <v>-8422667440.2145767</v>
      </c>
      <c r="E3" s="21" t="s">
        <v>111</v>
      </c>
    </row>
    <row r="4" spans="1:5" x14ac:dyDescent="0.25">
      <c r="A4" s="15" t="s">
        <v>112</v>
      </c>
      <c r="B4" s="16">
        <v>41513478872</v>
      </c>
      <c r="C4" s="16">
        <v>40772810534.447693</v>
      </c>
      <c r="D4" s="16">
        <f t="shared" si="0"/>
        <v>740668337.55230713</v>
      </c>
      <c r="E4" s="17"/>
    </row>
    <row r="5" spans="1:5" ht="45" x14ac:dyDescent="0.25">
      <c r="A5" s="22" t="s">
        <v>113</v>
      </c>
      <c r="B5" s="16">
        <v>17609115631</v>
      </c>
      <c r="C5" s="16">
        <v>12578571952.608334</v>
      </c>
      <c r="D5" s="16">
        <f t="shared" si="0"/>
        <v>5030543678.3916664</v>
      </c>
      <c r="E5" s="17"/>
    </row>
    <row r="6" spans="1:5" x14ac:dyDescent="0.25">
      <c r="A6" s="15" t="s">
        <v>114</v>
      </c>
      <c r="B6" s="16">
        <v>1795538738</v>
      </c>
      <c r="C6" s="16">
        <v>148615160.66496599</v>
      </c>
      <c r="D6" s="16">
        <f t="shared" si="0"/>
        <v>1646923577.3350339</v>
      </c>
      <c r="E6" s="17"/>
    </row>
    <row r="7" spans="1:5" x14ac:dyDescent="0.25">
      <c r="A7" s="15" t="s">
        <v>115</v>
      </c>
      <c r="B7" s="16">
        <v>5027695390</v>
      </c>
      <c r="C7" s="16">
        <v>4126412237.5356622</v>
      </c>
      <c r="D7" s="16">
        <f t="shared" si="0"/>
        <v>901283152.46433783</v>
      </c>
      <c r="E7" s="17"/>
    </row>
    <row r="8" spans="1:5" x14ac:dyDescent="0.25">
      <c r="A8" s="15" t="s">
        <v>116</v>
      </c>
      <c r="B8" s="16">
        <v>284805801</v>
      </c>
      <c r="C8" s="16">
        <v>284805801.37796807</v>
      </c>
      <c r="D8" s="16">
        <f t="shared" si="0"/>
        <v>-0.37796807289123535</v>
      </c>
      <c r="E8" s="17"/>
    </row>
    <row r="9" spans="1:5" x14ac:dyDescent="0.25">
      <c r="A9" s="15" t="s">
        <v>117</v>
      </c>
      <c r="B9" s="16">
        <v>1060000000</v>
      </c>
      <c r="C9" s="16">
        <v>955211693.6768893</v>
      </c>
      <c r="D9" s="16">
        <f t="shared" si="0"/>
        <v>104788306.3231107</v>
      </c>
      <c r="E9" s="17"/>
    </row>
    <row r="10" spans="1:5" ht="24" x14ac:dyDescent="0.25">
      <c r="A10" s="23" t="s">
        <v>118</v>
      </c>
      <c r="B10" s="24">
        <v>1339252071</v>
      </c>
      <c r="C10" s="24">
        <v>1339252071.3330276</v>
      </c>
      <c r="D10" s="24">
        <f t="shared" si="0"/>
        <v>-0.33302760124206543</v>
      </c>
      <c r="E10" s="25" t="s">
        <v>119</v>
      </c>
    </row>
    <row r="11" spans="1:5" x14ac:dyDescent="0.25">
      <c r="A11" s="15" t="s">
        <v>120</v>
      </c>
      <c r="B11" s="16">
        <v>434351340</v>
      </c>
      <c r="C11" s="16">
        <v>317674487.30708599</v>
      </c>
      <c r="D11" s="16">
        <f t="shared" si="0"/>
        <v>116676852.69291401</v>
      </c>
      <c r="E11" s="17"/>
    </row>
    <row r="12" spans="1:5" x14ac:dyDescent="0.25">
      <c r="A12" s="15" t="s">
        <v>121</v>
      </c>
      <c r="B12" s="16">
        <v>146000000</v>
      </c>
      <c r="C12" s="16">
        <v>145739698.41422197</v>
      </c>
      <c r="D12" s="16">
        <f t="shared" si="0"/>
        <v>260301.58577802777</v>
      </c>
      <c r="E12" s="17"/>
    </row>
    <row r="13" spans="1:5" ht="30" x14ac:dyDescent="0.25">
      <c r="A13" s="26" t="s">
        <v>122</v>
      </c>
      <c r="B13" s="24">
        <v>7831590388</v>
      </c>
      <c r="C13" s="24">
        <v>7115239857.4586487</v>
      </c>
      <c r="D13" s="24">
        <f t="shared" si="0"/>
        <v>716350530.54135132</v>
      </c>
      <c r="E13" s="27"/>
    </row>
    <row r="14" spans="1:5" ht="45" x14ac:dyDescent="0.25">
      <c r="A14" s="26" t="s">
        <v>123</v>
      </c>
      <c r="B14" s="24">
        <v>16041260647</v>
      </c>
      <c r="C14" s="24">
        <v>6601774947.3160334</v>
      </c>
      <c r="D14" s="24">
        <f t="shared" si="0"/>
        <v>9439485699.6839676</v>
      </c>
      <c r="E14" s="25"/>
    </row>
    <row r="15" spans="1:5" x14ac:dyDescent="0.25">
      <c r="A15" s="15" t="s">
        <v>124</v>
      </c>
      <c r="B15" s="16">
        <v>50000000</v>
      </c>
      <c r="C15" s="16">
        <v>49897706.387439996</v>
      </c>
      <c r="D15" s="16">
        <f t="shared" si="0"/>
        <v>102293.612560004</v>
      </c>
      <c r="E15" s="17"/>
    </row>
    <row r="16" spans="1:5" x14ac:dyDescent="0.25">
      <c r="A16" s="15" t="s">
        <v>125</v>
      </c>
      <c r="B16" s="16">
        <v>274833082</v>
      </c>
      <c r="C16" s="16">
        <v>273710549.38619</v>
      </c>
      <c r="D16" s="16">
        <f t="shared" si="0"/>
        <v>1122532.6138100028</v>
      </c>
      <c r="E16" s="17"/>
    </row>
    <row r="17" spans="1:7" ht="16.5" customHeight="1" x14ac:dyDescent="0.25">
      <c r="A17" s="28" t="s">
        <v>126</v>
      </c>
      <c r="B17" s="29">
        <v>1768461537</v>
      </c>
      <c r="C17" s="29">
        <v>1768461537</v>
      </c>
      <c r="D17" s="29">
        <f t="shared" si="0"/>
        <v>0</v>
      </c>
      <c r="E17" s="17"/>
    </row>
    <row r="18" spans="1:7" x14ac:dyDescent="0.25">
      <c r="A18" s="28" t="s">
        <v>127</v>
      </c>
      <c r="B18" s="29">
        <v>1495909812</v>
      </c>
      <c r="C18" s="29">
        <v>1495909812</v>
      </c>
      <c r="D18" s="29">
        <f t="shared" si="0"/>
        <v>0</v>
      </c>
      <c r="E18" s="17"/>
    </row>
    <row r="19" spans="1:7" x14ac:dyDescent="0.25">
      <c r="A19" s="28" t="s">
        <v>128</v>
      </c>
      <c r="B19" s="29">
        <v>3104297472</v>
      </c>
      <c r="C19" s="29">
        <v>3104297472</v>
      </c>
      <c r="D19" s="29">
        <f t="shared" si="0"/>
        <v>0</v>
      </c>
      <c r="E19" s="17"/>
    </row>
    <row r="20" spans="1:7" x14ac:dyDescent="0.25">
      <c r="A20" s="28" t="s">
        <v>129</v>
      </c>
      <c r="B20" s="29">
        <v>257506262</v>
      </c>
      <c r="C20" s="29">
        <v>257506262</v>
      </c>
      <c r="D20" s="29">
        <f t="shared" si="0"/>
        <v>0</v>
      </c>
      <c r="E20" s="17"/>
    </row>
    <row r="21" spans="1:7" x14ac:dyDescent="0.25">
      <c r="A21" s="28" t="s">
        <v>130</v>
      </c>
      <c r="B21" s="29">
        <v>8588622123</v>
      </c>
      <c r="C21" s="29">
        <v>8588622123</v>
      </c>
      <c r="D21" s="29">
        <f t="shared" si="0"/>
        <v>0</v>
      </c>
      <c r="E21" s="17"/>
    </row>
    <row r="22" spans="1:7" x14ac:dyDescent="0.25">
      <c r="A22" s="30" t="s">
        <v>131</v>
      </c>
      <c r="B22" s="31">
        <v>5000000000</v>
      </c>
      <c r="C22" s="31">
        <v>5000000000</v>
      </c>
      <c r="D22" s="31">
        <f t="shared" si="0"/>
        <v>0</v>
      </c>
      <c r="E22" s="32" t="s">
        <v>132</v>
      </c>
    </row>
    <row r="23" spans="1:7" x14ac:dyDescent="0.25">
      <c r="A23" s="30" t="s">
        <v>133</v>
      </c>
      <c r="B23" s="31">
        <v>224000000</v>
      </c>
      <c r="C23" s="31">
        <v>224000000</v>
      </c>
      <c r="D23" s="31">
        <f t="shared" si="0"/>
        <v>0</v>
      </c>
      <c r="E23" s="32" t="s">
        <v>132</v>
      </c>
    </row>
    <row r="24" spans="1:7" ht="15.75" thickBot="1" x14ac:dyDescent="0.3">
      <c r="A24" s="33" t="s">
        <v>134</v>
      </c>
      <c r="B24" s="34">
        <v>825938353</v>
      </c>
      <c r="C24" s="34">
        <v>825938353</v>
      </c>
      <c r="D24" s="34">
        <f t="shared" si="0"/>
        <v>0</v>
      </c>
      <c r="E24" s="35"/>
    </row>
    <row r="25" spans="1:7" x14ac:dyDescent="0.25">
      <c r="A25" s="36" t="s">
        <v>135</v>
      </c>
      <c r="B25" s="37">
        <f>SUM(B2:B24)</f>
        <v>129457464864</v>
      </c>
      <c r="C25" s="37">
        <f t="shared" ref="C25" si="1">SUM(C2:C24)</f>
        <v>119177634047.87888</v>
      </c>
      <c r="D25" s="37">
        <f>SUM(D2:D24)</f>
        <v>10279830816.121115</v>
      </c>
      <c r="E25"/>
    </row>
    <row r="26" spans="1:7" x14ac:dyDescent="0.25">
      <c r="E26" s="40"/>
    </row>
    <row r="29" spans="1:7" x14ac:dyDescent="0.25">
      <c r="A29" s="232" t="s">
        <v>136</v>
      </c>
      <c r="B29" s="232"/>
      <c r="C29" s="232"/>
      <c r="D29" s="232"/>
      <c r="E29" s="232"/>
      <c r="F29" s="232"/>
    </row>
    <row r="30" spans="1:7" x14ac:dyDescent="0.25">
      <c r="A30" s="41" t="s">
        <v>137</v>
      </c>
      <c r="B30" s="42" t="s">
        <v>138</v>
      </c>
      <c r="C30" s="43" t="s">
        <v>139</v>
      </c>
      <c r="D30" s="43" t="s">
        <v>140</v>
      </c>
      <c r="E30" s="43" t="s">
        <v>141</v>
      </c>
      <c r="F30" s="44" t="s">
        <v>142</v>
      </c>
      <c r="G30" s="44" t="s">
        <v>143</v>
      </c>
    </row>
    <row r="31" spans="1:7" ht="15" customHeight="1" x14ac:dyDescent="0.25">
      <c r="A31" s="216" t="s">
        <v>112</v>
      </c>
      <c r="B31" s="45" t="s">
        <v>144</v>
      </c>
      <c r="C31" s="233">
        <f>+D4</f>
        <v>740668337.55230713</v>
      </c>
      <c r="D31" s="46" t="s">
        <v>145</v>
      </c>
      <c r="E31" s="230"/>
      <c r="F31" s="214" t="s">
        <v>146</v>
      </c>
      <c r="G31" s="214" t="s">
        <v>147</v>
      </c>
    </row>
    <row r="32" spans="1:7" ht="23.25" thickBot="1" x14ac:dyDescent="0.3">
      <c r="A32" s="217"/>
      <c r="B32" s="47" t="s">
        <v>148</v>
      </c>
      <c r="C32" s="234"/>
      <c r="D32" s="48" t="s">
        <v>145</v>
      </c>
      <c r="E32" s="231"/>
      <c r="F32" s="226"/>
      <c r="G32" s="226"/>
    </row>
    <row r="33" spans="1:7" ht="15" customHeight="1" x14ac:dyDescent="0.25">
      <c r="A33" s="215" t="s">
        <v>113</v>
      </c>
      <c r="B33" s="49" t="s">
        <v>149</v>
      </c>
      <c r="C33" s="218">
        <f>+D5</f>
        <v>5030543678.3916664</v>
      </c>
      <c r="D33" s="228" t="s">
        <v>150</v>
      </c>
      <c r="E33" s="230"/>
      <c r="F33" s="50"/>
      <c r="G33" s="50"/>
    </row>
    <row r="34" spans="1:7" ht="81.75" customHeight="1" thickBot="1" x14ac:dyDescent="0.3">
      <c r="A34" s="217"/>
      <c r="B34" s="51" t="s">
        <v>151</v>
      </c>
      <c r="C34" s="220"/>
      <c r="D34" s="229"/>
      <c r="E34" s="231"/>
      <c r="F34" s="52" t="s">
        <v>152</v>
      </c>
      <c r="G34" s="52" t="s">
        <v>153</v>
      </c>
    </row>
    <row r="35" spans="1:7" ht="71.25" customHeight="1" thickBot="1" x14ac:dyDescent="0.3">
      <c r="A35" s="53" t="s">
        <v>114</v>
      </c>
      <c r="B35" s="54" t="s">
        <v>154</v>
      </c>
      <c r="C35" s="55">
        <f>+D6</f>
        <v>1646923577.3350339</v>
      </c>
      <c r="D35" s="48" t="s">
        <v>145</v>
      </c>
      <c r="E35" s="56" t="s">
        <v>155</v>
      </c>
      <c r="F35" s="52" t="s">
        <v>156</v>
      </c>
      <c r="G35" s="52" t="s">
        <v>157</v>
      </c>
    </row>
    <row r="36" spans="1:7" ht="45.75" customHeight="1" thickBot="1" x14ac:dyDescent="0.3">
      <c r="A36" s="53" t="s">
        <v>158</v>
      </c>
      <c r="B36" s="54" t="s">
        <v>159</v>
      </c>
      <c r="C36" s="55">
        <f>+D7</f>
        <v>901283152.46433783</v>
      </c>
      <c r="D36" s="48" t="s">
        <v>145</v>
      </c>
      <c r="E36" s="56" t="s">
        <v>160</v>
      </c>
      <c r="F36" s="52" t="s">
        <v>161</v>
      </c>
      <c r="G36" s="52" t="s">
        <v>162</v>
      </c>
    </row>
    <row r="37" spans="1:7" ht="18" customHeight="1" x14ac:dyDescent="0.25">
      <c r="A37" s="215" t="s">
        <v>117</v>
      </c>
      <c r="B37" s="45" t="s">
        <v>163</v>
      </c>
      <c r="C37" s="218"/>
      <c r="D37" s="46" t="s">
        <v>164</v>
      </c>
      <c r="E37" s="230" t="s">
        <v>165</v>
      </c>
      <c r="F37" s="225" t="s">
        <v>166</v>
      </c>
      <c r="G37" s="225" t="s">
        <v>167</v>
      </c>
    </row>
    <row r="38" spans="1:7" ht="27" customHeight="1" thickBot="1" x14ac:dyDescent="0.3">
      <c r="A38" s="217"/>
      <c r="B38" s="57" t="s">
        <v>168</v>
      </c>
      <c r="C38" s="220"/>
      <c r="D38" s="48"/>
      <c r="E38" s="231"/>
      <c r="F38" s="226"/>
      <c r="G38" s="226"/>
    </row>
    <row r="39" spans="1:7" ht="26.25" customHeight="1" x14ac:dyDescent="0.25">
      <c r="A39" s="216" t="s">
        <v>120</v>
      </c>
      <c r="B39" s="45" t="s">
        <v>169</v>
      </c>
      <c r="C39" s="218">
        <f>+D11</f>
        <v>116676852.69291401</v>
      </c>
      <c r="D39" s="46" t="s">
        <v>150</v>
      </c>
      <c r="E39" s="227" t="s">
        <v>170</v>
      </c>
      <c r="F39" s="225" t="s">
        <v>171</v>
      </c>
      <c r="G39" s="225" t="s">
        <v>172</v>
      </c>
    </row>
    <row r="40" spans="1:7" ht="30" customHeight="1" thickBot="1" x14ac:dyDescent="0.3">
      <c r="A40" s="217"/>
      <c r="B40" s="57" t="s">
        <v>173</v>
      </c>
      <c r="C40" s="220"/>
      <c r="D40" s="58"/>
      <c r="E40" s="222"/>
      <c r="F40" s="226"/>
      <c r="G40" s="226"/>
    </row>
    <row r="41" spans="1:7" x14ac:dyDescent="0.25">
      <c r="A41" s="215" t="s">
        <v>122</v>
      </c>
      <c r="B41" s="59" t="s">
        <v>174</v>
      </c>
      <c r="C41" s="218">
        <f>+D13</f>
        <v>716350530.54135132</v>
      </c>
      <c r="D41" s="46" t="s">
        <v>145</v>
      </c>
      <c r="E41" s="221" t="s">
        <v>175</v>
      </c>
      <c r="F41" s="50" t="s">
        <v>176</v>
      </c>
      <c r="G41" s="50" t="s">
        <v>177</v>
      </c>
    </row>
    <row r="42" spans="1:7" ht="24.75" x14ac:dyDescent="0.25">
      <c r="A42" s="216"/>
      <c r="B42" s="59" t="s">
        <v>178</v>
      </c>
      <c r="C42" s="219"/>
      <c r="D42" s="60" t="s">
        <v>179</v>
      </c>
      <c r="E42" s="221"/>
      <c r="F42" s="50"/>
      <c r="G42" s="50"/>
    </row>
    <row r="43" spans="1:7" ht="15.75" thickBot="1" x14ac:dyDescent="0.3">
      <c r="A43" s="217"/>
      <c r="B43" s="57" t="s">
        <v>180</v>
      </c>
      <c r="C43" s="220"/>
      <c r="D43" s="48" t="s">
        <v>164</v>
      </c>
      <c r="E43" s="222"/>
      <c r="F43" s="52" t="s">
        <v>181</v>
      </c>
      <c r="G43" s="52" t="s">
        <v>182</v>
      </c>
    </row>
    <row r="44" spans="1:7" ht="24.75" customHeight="1" x14ac:dyDescent="0.25">
      <c r="A44" s="215" t="s">
        <v>123</v>
      </c>
      <c r="B44" s="61" t="s">
        <v>183</v>
      </c>
      <c r="C44" s="218">
        <f>+D14</f>
        <v>9439485699.6839676</v>
      </c>
      <c r="D44" s="46" t="s">
        <v>145</v>
      </c>
      <c r="E44" s="223"/>
      <c r="F44" s="214" t="s">
        <v>184</v>
      </c>
      <c r="G44" s="214" t="s">
        <v>177</v>
      </c>
    </row>
    <row r="45" spans="1:7" ht="24.75" x14ac:dyDescent="0.25">
      <c r="A45" s="216"/>
      <c r="B45" s="62" t="s">
        <v>185</v>
      </c>
      <c r="C45" s="219"/>
      <c r="D45" s="46" t="s">
        <v>145</v>
      </c>
      <c r="E45" s="223"/>
      <c r="F45" s="214"/>
      <c r="G45" s="214"/>
    </row>
    <row r="46" spans="1:7" ht="25.5" customHeight="1" x14ac:dyDescent="0.25">
      <c r="A46" s="216"/>
      <c r="B46" s="63" t="s">
        <v>186</v>
      </c>
      <c r="C46" s="219"/>
      <c r="D46" s="46" t="s">
        <v>145</v>
      </c>
      <c r="E46" s="223"/>
      <c r="F46" s="214"/>
      <c r="G46" s="214"/>
    </row>
    <row r="47" spans="1:7" ht="41.25" customHeight="1" thickBot="1" x14ac:dyDescent="0.3">
      <c r="A47" s="217"/>
      <c r="B47" s="64" t="s">
        <v>187</v>
      </c>
      <c r="C47" s="220"/>
      <c r="D47" s="58"/>
      <c r="E47" s="224"/>
      <c r="F47" s="52" t="s">
        <v>188</v>
      </c>
      <c r="G47" s="52" t="s">
        <v>153</v>
      </c>
    </row>
    <row r="48" spans="1:7" x14ac:dyDescent="0.25">
      <c r="A48" s="65"/>
      <c r="B48" s="66" t="s">
        <v>189</v>
      </c>
      <c r="C48" s="67">
        <f>SUM(C31:C47)</f>
        <v>18591931828.661579</v>
      </c>
    </row>
    <row r="50" spans="1:5" x14ac:dyDescent="0.25">
      <c r="A50" s="68" t="s">
        <v>190</v>
      </c>
      <c r="B50" s="68"/>
      <c r="C50" s="68"/>
      <c r="D50" s="68"/>
      <c r="E50"/>
    </row>
    <row r="51" spans="1:5" x14ac:dyDescent="0.25">
      <c r="A51" s="69" t="s">
        <v>191</v>
      </c>
      <c r="B51" s="70" t="s">
        <v>139</v>
      </c>
      <c r="C51" s="70" t="s">
        <v>192</v>
      </c>
      <c r="D51" s="70" t="s">
        <v>193</v>
      </c>
      <c r="E51" s="71" t="s">
        <v>194</v>
      </c>
    </row>
    <row r="52" spans="1:5" ht="56.25" x14ac:dyDescent="0.25">
      <c r="A52" s="26" t="s">
        <v>123</v>
      </c>
      <c r="B52" s="72">
        <f>+D3</f>
        <v>-8422667440.2145767</v>
      </c>
      <c r="C52" s="73" t="s">
        <v>110</v>
      </c>
      <c r="D52" s="74" t="s">
        <v>195</v>
      </c>
      <c r="E52" s="75" t="s">
        <v>196</v>
      </c>
    </row>
    <row r="53" spans="1:5" ht="48" x14ac:dyDescent="0.25">
      <c r="A53" s="23" t="s">
        <v>115</v>
      </c>
      <c r="B53" s="76">
        <v>159027035</v>
      </c>
      <c r="C53" s="77" t="s">
        <v>116</v>
      </c>
      <c r="D53" s="78" t="s">
        <v>197</v>
      </c>
      <c r="E53" s="75" t="s">
        <v>198</v>
      </c>
    </row>
    <row r="54" spans="1:5" x14ac:dyDescent="0.25">
      <c r="A54"/>
      <c r="B54" s="39"/>
      <c r="E54"/>
    </row>
    <row r="55" spans="1:5" ht="15.75" thickBot="1" x14ac:dyDescent="0.3">
      <c r="A55"/>
      <c r="B55" s="39"/>
      <c r="E55"/>
    </row>
    <row r="56" spans="1:5" ht="15.75" x14ac:dyDescent="0.25">
      <c r="A56" s="79" t="s">
        <v>199</v>
      </c>
      <c r="B56" s="80"/>
      <c r="E56"/>
    </row>
    <row r="57" spans="1:5" x14ac:dyDescent="0.25">
      <c r="A57" s="81" t="s">
        <v>200</v>
      </c>
      <c r="B57" s="82" t="s">
        <v>139</v>
      </c>
      <c r="E57"/>
    </row>
    <row r="58" spans="1:5" x14ac:dyDescent="0.25">
      <c r="A58" s="15" t="s">
        <v>201</v>
      </c>
      <c r="B58" s="83">
        <f>+C78</f>
        <v>126052345944</v>
      </c>
      <c r="E58"/>
    </row>
    <row r="59" spans="1:5" x14ac:dyDescent="0.25">
      <c r="A59" s="15" t="s">
        <v>202</v>
      </c>
      <c r="B59" s="83">
        <f>+C83</f>
        <v>28064619790</v>
      </c>
      <c r="E59"/>
    </row>
    <row r="60" spans="1:5" ht="24" x14ac:dyDescent="0.25">
      <c r="A60" s="84" t="s">
        <v>203</v>
      </c>
      <c r="B60" s="85">
        <f>+C79-B59</f>
        <v>6136338428</v>
      </c>
      <c r="C60" s="86" t="s">
        <v>204</v>
      </c>
      <c r="E60"/>
    </row>
    <row r="61" spans="1:5" x14ac:dyDescent="0.25">
      <c r="A61" s="15" t="s">
        <v>205</v>
      </c>
      <c r="B61" s="83">
        <f>+B58-B59-B60</f>
        <v>91851387726</v>
      </c>
      <c r="E61"/>
    </row>
    <row r="62" spans="1:5" ht="15.75" thickBot="1" x14ac:dyDescent="0.3">
      <c r="A62" s="87" t="s">
        <v>206</v>
      </c>
      <c r="B62" s="88">
        <f>+B59/B58</f>
        <v>0.22264258217350422</v>
      </c>
      <c r="E62"/>
    </row>
    <row r="63" spans="1:5" x14ac:dyDescent="0.25">
      <c r="A63"/>
      <c r="B63" s="89"/>
      <c r="E63"/>
    </row>
    <row r="64" spans="1:5" x14ac:dyDescent="0.25">
      <c r="A64"/>
      <c r="B64" s="90"/>
      <c r="E64"/>
    </row>
    <row r="65" spans="1:5" x14ac:dyDescent="0.25">
      <c r="A65" s="91" t="s">
        <v>207</v>
      </c>
      <c r="B65" s="91"/>
      <c r="C65" s="91"/>
      <c r="E65"/>
    </row>
    <row r="66" spans="1:5" x14ac:dyDescent="0.25">
      <c r="A66" s="92" t="s">
        <v>208</v>
      </c>
      <c r="B66" s="93"/>
      <c r="C66" s="94">
        <v>118704526772</v>
      </c>
      <c r="E66"/>
    </row>
    <row r="67" spans="1:5" x14ac:dyDescent="0.25">
      <c r="A67" s="95" t="s">
        <v>209</v>
      </c>
      <c r="B67" s="39"/>
      <c r="C67" s="39">
        <f>+B68+B69+B70+B71</f>
        <v>12752938092</v>
      </c>
      <c r="E67"/>
    </row>
    <row r="68" spans="1:5" x14ac:dyDescent="0.25">
      <c r="A68" t="s">
        <v>210</v>
      </c>
      <c r="B68" s="96">
        <v>7025971007</v>
      </c>
      <c r="E68"/>
    </row>
    <row r="69" spans="1:5" x14ac:dyDescent="0.25">
      <c r="A69" t="s">
        <v>211</v>
      </c>
      <c r="B69" s="96">
        <v>1495909812</v>
      </c>
      <c r="E69"/>
    </row>
    <row r="70" spans="1:5" x14ac:dyDescent="0.25">
      <c r="A70" t="s">
        <v>212</v>
      </c>
      <c r="B70" s="96">
        <v>825938353</v>
      </c>
      <c r="E70"/>
    </row>
    <row r="71" spans="1:5" x14ac:dyDescent="0.25">
      <c r="A71" s="97" t="s">
        <v>213</v>
      </c>
      <c r="B71" s="98">
        <v>3405118920</v>
      </c>
      <c r="C71" s="99"/>
      <c r="E71"/>
    </row>
    <row r="72" spans="1:5" x14ac:dyDescent="0.25">
      <c r="A72" s="95" t="s">
        <v>214</v>
      </c>
      <c r="B72" s="96"/>
      <c r="C72" s="39">
        <f>-B73</f>
        <v>-2000000000</v>
      </c>
      <c r="E72"/>
    </row>
    <row r="73" spans="1:5" x14ac:dyDescent="0.25">
      <c r="A73" t="s">
        <v>215</v>
      </c>
      <c r="B73" s="96">
        <v>2000000000</v>
      </c>
      <c r="E73"/>
    </row>
    <row r="74" spans="1:5" x14ac:dyDescent="0.25">
      <c r="A74" s="100" t="s">
        <v>216</v>
      </c>
      <c r="B74" s="37"/>
      <c r="C74" s="101">
        <f>+C66+C67+C72</f>
        <v>129457464864</v>
      </c>
      <c r="E74"/>
    </row>
    <row r="78" spans="1:5" x14ac:dyDescent="0.25">
      <c r="B78" s="102" t="s">
        <v>217</v>
      </c>
      <c r="C78" s="102">
        <v>126052345944</v>
      </c>
    </row>
    <row r="79" spans="1:5" x14ac:dyDescent="0.25">
      <c r="B79" s="102" t="s">
        <v>218</v>
      </c>
      <c r="C79" s="102">
        <v>34200958218</v>
      </c>
    </row>
    <row r="80" spans="1:5" x14ac:dyDescent="0.25">
      <c r="B80" s="102" t="s">
        <v>219</v>
      </c>
      <c r="C80" s="102">
        <v>91851387726</v>
      </c>
    </row>
    <row r="81" spans="2:3" x14ac:dyDescent="0.25">
      <c r="B81" s="102" t="s">
        <v>142</v>
      </c>
      <c r="C81" s="102">
        <v>11074423275</v>
      </c>
    </row>
    <row r="82" spans="2:3" x14ac:dyDescent="0.25">
      <c r="B82" s="102" t="s">
        <v>220</v>
      </c>
      <c r="C82" s="102">
        <v>16990196515</v>
      </c>
    </row>
    <row r="83" spans="2:3" x14ac:dyDescent="0.25">
      <c r="B83" s="102" t="s">
        <v>202</v>
      </c>
      <c r="C83" s="102">
        <f>+C81+C82</f>
        <v>28064619790</v>
      </c>
    </row>
    <row r="84" spans="2:3" x14ac:dyDescent="0.25">
      <c r="B84" s="102" t="s">
        <v>221</v>
      </c>
      <c r="C84" s="102">
        <f>+C79-C83</f>
        <v>6136338428</v>
      </c>
    </row>
    <row r="85" spans="2:3" x14ac:dyDescent="0.25">
      <c r="B85" s="102"/>
      <c r="C85" s="102">
        <f>+C78-C80</f>
        <v>34200958218</v>
      </c>
    </row>
    <row r="86" spans="2:3" x14ac:dyDescent="0.25">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ACCIÓN 2024</vt:lpstr>
      <vt:lpstr>Resumen</vt:lpstr>
      <vt:lpstr>'SGTO PLAN ACCIÓN 2024'!Área_de_impresión</vt:lpstr>
      <vt:lpstr>'SGTO PLAN ACCIÓN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2024-09-16T12:29:50Z</dcterms:modified>
  <cp:category/>
  <cp:contentStatus/>
</cp:coreProperties>
</file>