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defaultThemeVersion="166925"/>
  <mc:AlternateContent xmlns:mc="http://schemas.openxmlformats.org/markup-compatibility/2006">
    <mc:Choice Requires="x15">
      <x15ac:absPath xmlns:x15ac="http://schemas.microsoft.com/office/spreadsheetml/2010/11/ac" url="C:\Users\Julián Henao Zapata\Downloads\SEGUIMIENTO PLAN DE ACCIÓN 2024\"/>
    </mc:Choice>
  </mc:AlternateContent>
  <xr:revisionPtr revIDLastSave="0" documentId="8_{60B4BD02-BE34-4EC0-9C34-2FF2D2EF732F}" xr6:coauthVersionLast="36" xr6:coauthVersionMax="36" xr10:uidLastSave="{00000000-0000-0000-0000-000000000000}"/>
  <bookViews>
    <workbookView xWindow="0" yWindow="0" windowWidth="23040" windowHeight="8364" xr2:uid="{00000000-000D-0000-FFFF-FFFF00000000}"/>
  </bookViews>
  <sheets>
    <sheet name="PA2024" sheetId="1" r:id="rId1"/>
  </sheets>
  <definedNames>
    <definedName name="_xlnm._FilterDatabase" localSheetId="0" hidden="1">'PA2024'!$A$7:$AK$26</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D9" i="1" l="1"/>
  <c r="AD26" i="1"/>
  <c r="AD25" i="1"/>
  <c r="AD24" i="1"/>
  <c r="AD23" i="1"/>
  <c r="V26" i="1"/>
  <c r="V25" i="1"/>
  <c r="V24" i="1"/>
  <c r="V23" i="1"/>
  <c r="V11" i="1"/>
  <c r="AH11" i="1" s="1"/>
  <c r="AF23" i="1" l="1"/>
  <c r="AG23" i="1" s="1"/>
  <c r="AF24" i="1"/>
  <c r="AG24" i="1" s="1"/>
  <c r="AF25" i="1"/>
  <c r="AG25" i="1" s="1"/>
  <c r="AF26" i="1"/>
  <c r="AG26" i="1" s="1"/>
  <c r="W23" i="1"/>
  <c r="AH23" i="1"/>
  <c r="AE24" i="1"/>
  <c r="W24" i="1"/>
  <c r="AH24" i="1"/>
  <c r="AE25" i="1"/>
  <c r="W25" i="1"/>
  <c r="AH25" i="1"/>
  <c r="AE26" i="1"/>
  <c r="W26" i="1"/>
  <c r="AH26" i="1"/>
  <c r="AE23" i="1"/>
  <c r="AE9" i="1"/>
  <c r="AE11" i="1"/>
  <c r="AF11" i="1"/>
  <c r="AG11" i="1" s="1"/>
  <c r="W11" i="1"/>
  <c r="V9" i="1"/>
  <c r="AH9" i="1" s="1"/>
  <c r="W9" i="1" l="1"/>
  <c r="AF9" i="1"/>
  <c r="AG9" i="1" s="1"/>
  <c r="V16" i="1"/>
  <c r="AD16" i="1"/>
  <c r="AH16" i="1" l="1"/>
  <c r="AF16" i="1"/>
  <c r="AD8" i="1"/>
  <c r="V8" i="1"/>
  <c r="AD22" i="1"/>
  <c r="AD21" i="1"/>
  <c r="AE21" i="1" s="1"/>
  <c r="AD19" i="1"/>
  <c r="AD18" i="1"/>
  <c r="AE18" i="1" s="1"/>
  <c r="AD17" i="1"/>
  <c r="AG16" i="1"/>
  <c r="AD15" i="1"/>
  <c r="AD14" i="1"/>
  <c r="AD13" i="1"/>
  <c r="AD10" i="1"/>
  <c r="AE10" i="1" s="1"/>
  <c r="AD12" i="1"/>
  <c r="AE12" i="1" s="1"/>
  <c r="V22" i="1"/>
  <c r="W22" i="1" s="1"/>
  <c r="V13" i="1"/>
  <c r="AD20" i="1"/>
  <c r="V12" i="1"/>
  <c r="V10" i="1"/>
  <c r="V21" i="1"/>
  <c r="W21" i="1" s="1"/>
  <c r="V20" i="1"/>
  <c r="V19" i="1"/>
  <c r="V18" i="1"/>
  <c r="V17" i="1"/>
  <c r="AH17" i="1" s="1"/>
  <c r="W16" i="1"/>
  <c r="V15" i="1"/>
  <c r="V14" i="1"/>
  <c r="AE16" i="1"/>
  <c r="AH10" i="1" l="1"/>
  <c r="AI10" i="1" s="1"/>
  <c r="W10" i="1"/>
  <c r="W8" i="1"/>
  <c r="AH8" i="1"/>
  <c r="AI8" i="1" s="1"/>
  <c r="W18" i="1"/>
  <c r="AH18" i="1"/>
  <c r="AI18" i="1" s="1"/>
  <c r="W19" i="1"/>
  <c r="AH19" i="1"/>
  <c r="AI19" i="1" s="1"/>
  <c r="W15" i="1"/>
  <c r="AH15" i="1"/>
  <c r="W20" i="1"/>
  <c r="AH20" i="1"/>
  <c r="AI20" i="1" s="1"/>
  <c r="W14" i="1"/>
  <c r="AH14" i="1"/>
  <c r="AI14" i="1" s="1"/>
  <c r="W12" i="1"/>
  <c r="AH12" i="1"/>
  <c r="AI12" i="1" s="1"/>
  <c r="W13" i="1"/>
  <c r="AH13" i="1"/>
  <c r="AI17" i="1"/>
  <c r="AF14" i="1"/>
  <c r="AG14" i="1" s="1"/>
  <c r="AF15" i="1"/>
  <c r="AG15" i="1" s="1"/>
  <c r="AF12" i="1"/>
  <c r="AH21" i="1"/>
  <c r="AI21" i="1" s="1"/>
  <c r="AF18" i="1"/>
  <c r="AG18" i="1" s="1"/>
  <c r="AI16" i="1"/>
  <c r="AF19" i="1"/>
  <c r="AG19" i="1" s="1"/>
  <c r="AF21" i="1"/>
  <c r="AG21" i="1" s="1"/>
  <c r="AF17" i="1"/>
  <c r="AG17" i="1" s="1"/>
  <c r="AF8" i="1"/>
  <c r="AG8" i="1" s="1"/>
  <c r="AE14" i="1"/>
  <c r="AF10" i="1"/>
  <c r="AG10" i="1" s="1"/>
  <c r="AF13" i="1"/>
  <c r="AG13" i="1" s="1"/>
  <c r="AF22" i="1"/>
  <c r="AG22" i="1" s="1"/>
  <c r="AE8" i="1"/>
  <c r="AF20" i="1"/>
  <c r="AG20" i="1" s="1"/>
  <c r="AE20" i="1"/>
  <c r="AE22" i="1"/>
  <c r="AH22" i="1"/>
  <c r="AI22" i="1" s="1"/>
  <c r="AE19" i="1"/>
  <c r="AE15" i="1"/>
  <c r="AI15" i="1"/>
  <c r="AI13" i="1"/>
  <c r="AE1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52TT</author>
    <author>Solanye</author>
  </authors>
  <commentList>
    <comment ref="AH7" authorId="0" shapeId="0" xr:uid="{00000000-0006-0000-0000-000001000000}">
      <text>
        <r>
          <rPr>
            <b/>
            <sz val="9"/>
            <color indexed="81"/>
            <rFont val="Tahoma"/>
            <family val="2"/>
          </rPr>
          <t>No se encuentran PA-PI actualizados a diciembre de 2020</t>
        </r>
      </text>
    </comment>
    <comment ref="U13" authorId="1" shapeId="0" xr:uid="{00000000-0006-0000-0000-000002000000}">
      <text>
        <r>
          <rPr>
            <b/>
            <sz val="9"/>
            <color indexed="81"/>
            <rFont val="Tahoma"/>
            <family val="2"/>
          </rPr>
          <t>Solanye:</t>
        </r>
        <r>
          <rPr>
            <sz val="9"/>
            <color indexed="81"/>
            <rFont val="Tahoma"/>
            <family val="2"/>
          </rPr>
          <t xml:space="preserve">
VIS 533+VIP 13</t>
        </r>
      </text>
    </comment>
    <comment ref="AK13" authorId="1" shapeId="0" xr:uid="{00000000-0006-0000-0000-000003000000}">
      <text>
        <r>
          <rPr>
            <b/>
            <sz val="9"/>
            <color indexed="81"/>
            <rFont val="Tahoma"/>
            <family val="2"/>
          </rPr>
          <t>Solanye:</t>
        </r>
        <r>
          <rPr>
            <sz val="9"/>
            <color indexed="81"/>
            <rFont val="Tahoma"/>
            <family val="2"/>
          </rPr>
          <t xml:space="preserve">
Reporte proyectado para junio y diciembre 2023</t>
        </r>
      </text>
    </comment>
  </commentList>
</comments>
</file>

<file path=xl/sharedStrings.xml><?xml version="1.0" encoding="utf-8"?>
<sst xmlns="http://schemas.openxmlformats.org/spreadsheetml/2006/main" count="194" uniqueCount="135">
  <si>
    <t>Formulación y Seguimiento PLAN DE ACCIÓN 2024</t>
  </si>
  <si>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</si>
  <si>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</si>
  <si>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</si>
  <si>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</si>
  <si>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Seguimiento Primer Semestre 2024</t>
  </si>
  <si>
    <t>Segundo Semestre 2024</t>
  </si>
  <si>
    <t>Consolidado Seguimiento Año</t>
  </si>
  <si>
    <t>Seguimiento Cuatrienio</t>
  </si>
  <si>
    <t>Observaciones</t>
  </si>
  <si>
    <t>Código Programa / Proyecto</t>
  </si>
  <si>
    <t>Nombre Programa / Proyecto PDM</t>
  </si>
  <si>
    <t>Código Indicador</t>
  </si>
  <si>
    <t>Nombre Indicador</t>
  </si>
  <si>
    <t>Unidad</t>
  </si>
  <si>
    <t>Meta Plan</t>
  </si>
  <si>
    <t>Sentido</t>
  </si>
  <si>
    <t>Meta 2020</t>
  </si>
  <si>
    <t>Avance 2020</t>
  </si>
  <si>
    <t>Meta 2021</t>
  </si>
  <si>
    <t>Avance 2021</t>
  </si>
  <si>
    <t>Meta 2022</t>
  </si>
  <si>
    <t>Avance 2022</t>
  </si>
  <si>
    <t>Avance 2023</t>
  </si>
  <si>
    <t>Meta 2024</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</si>
  <si>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</si>
  <si>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</si>
  <si>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</si>
  <si>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</si>
  <si>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</si>
  <si>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</si>
  <si>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</si>
  <si>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</si>
  <si>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</si>
  <si>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</si>
  <si>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</si>
  <si>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</si>
  <si>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</si>
  <si>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</si>
  <si>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</si>
  <si>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</si>
  <si>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</si>
  <si>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</si>
  <si>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Avance Acumulado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</si>
  <si>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</si>
  <si>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</si>
  <si>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al Seguimiento</t>
  </si>
  <si>
    <t xml:space="preserve">IMPLEMENTACIÓN Y GESTIÓN DE LA POLÍTICA PÚBLICA HABITACIONAL </t>
  </si>
  <si>
    <t>4.4.5.13</t>
  </si>
  <si>
    <t>Consejo Consultivo de Política Habitacional creado y en funcionamiento</t>
  </si>
  <si>
    <t>Porcentaje</t>
  </si>
  <si>
    <t>C</t>
  </si>
  <si>
    <t xml:space="preserve">Subdirección Planeación            Claudia Patricia Gòmez </t>
  </si>
  <si>
    <r>
      <t>ENERO:</t>
    </r>
    <r>
      <rPr>
        <sz val="9"/>
        <rFont val="Calibri"/>
        <family val="2"/>
        <scheme val="minor"/>
      </rPr>
      <t>PARA EL MES DE ENERO SE REALIZAN GESTIONES PARA DEFINIR LOS PLANES DE TRABAJO DEL AÑO 2024 CON RESPECTO AL CDPH Y SUS DIFERENTES INSTANCIAS. SE RESTABLECE VIA WHATPSAAP EL CONTACTO CON LAS MESAS COMUNIALES Y CORREGIMNETALES DE VIVIENDA Y HABITAT, Y SE CONOVOCA A LA MESA DISTRITAL DE VIVIENA Y HABITATA A LA PRIMERA REUNION.</t>
    </r>
  </si>
  <si>
    <t>IV02AD</t>
  </si>
  <si>
    <t>Asistencias Tecnicas Realizadas</t>
  </si>
  <si>
    <t>Numero</t>
  </si>
  <si>
    <t>N/A</t>
  </si>
  <si>
    <t xml:space="preserve">SUBDIRECCION POBLACIONAL-	 Clara Dominguez </t>
  </si>
  <si>
    <r>
      <t>ENERO:</t>
    </r>
    <r>
      <rPr>
        <sz val="9"/>
        <rFont val="Calibri"/>
        <family val="2"/>
        <scheme val="minor"/>
      </rPr>
      <t>DURANTE ESTE MES SE REALIZARON 339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t>
    </r>
  </si>
  <si>
    <t>3.4.5.18</t>
  </si>
  <si>
    <t>Política Pública de Inquilinatos monitoreada</t>
  </si>
  <si>
    <r>
      <rPr>
        <b/>
        <sz val="9"/>
        <rFont val="Calibri"/>
        <family val="2"/>
        <scheme val="minor"/>
      </rPr>
      <t xml:space="preserve">ENERO </t>
    </r>
    <r>
      <rPr>
        <sz val="9"/>
        <rFont val="Calibri"/>
        <family val="2"/>
        <scheme val="minor"/>
      </rPr>
      <t>PARA EL MES DE ENERO SE REALIZAN GESTIONES PARA DEFINIR LOS PLANES DE TRABAJO DEL AÑO 2024 CON RESPECTO A LA POLITICA PUBLICA PARA LOS INQUILINATOS DE LA CDIUDAD DE MEDELLIN. SE REALIZA UNA PRIMERA REUNION CON SISFSDH Y 3 INSOLUTION</t>
    </r>
  </si>
  <si>
    <t>ADQUISICIÓN DE VIVIENDA POR UN HÁBITAT SOSTENIBLE CON ENFOQUE DIFERENCIAL.</t>
  </si>
  <si>
    <t>IV03AF</t>
  </si>
  <si>
    <t>Hogares beneficiados con arrendamiento de vivienda</t>
  </si>
  <si>
    <t>SUBDIRECCION POBLACIONAL-	
JAZMIN ASTRID VASQUEZ VASQUEZ</t>
  </si>
  <si>
    <r>
      <rPr>
        <b/>
        <sz val="9"/>
        <rFont val="Calibri"/>
        <family val="2"/>
        <scheme val="minor"/>
      </rPr>
      <t>ENERO: S</t>
    </r>
    <r>
      <rPr>
        <sz val="9"/>
        <rFont val="Calibri"/>
        <family val="2"/>
        <scheme val="minor"/>
      </rPr>
      <t>E INICIA EL AÑO 2024 CON UN TOTAL DE HOGARES ACTIVOS DE 2726, DURANTE EL MES DE ENERO SE REGISTRARON 9 HOGARES NUEVOS CON SUBSIDIO DISTRITAL DE ARRENDAMIENTO TEMPORAL, ADICIONALMENTE FUERON SUSPENDIDOS 5 SUBSIDIOS Y 10 CANCELADOS, DEJANDO COMO SALDO FINAL DE HOGARES ACTIVOS BENEFICIARIOS DEL SDAT DE 2720.</t>
    </r>
  </si>
  <si>
    <t>4.4.5.5</t>
  </si>
  <si>
    <t>Hogares beneficiados con adquisición de vivienda zona rural -sector público</t>
  </si>
  <si>
    <t>Número</t>
  </si>
  <si>
    <t>Subdirección Jurídica.             Beatriz Sánchez</t>
  </si>
  <si>
    <r>
      <rPr>
        <b/>
        <sz val="9"/>
        <rFont val="Calibri"/>
        <family val="2"/>
        <scheme val="minor"/>
      </rPr>
      <t>ENERO:</t>
    </r>
    <r>
      <rPr>
        <sz val="9"/>
        <rFont val="Calibri"/>
        <family val="2"/>
        <scheme val="minor"/>
      </rPr>
      <t xml:space="preserve"> EN EL MES DE ENERO DE 2024,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</si>
  <si>
    <t xml:space="preserve">4.4.5.7 </t>
  </si>
  <si>
    <t>Hogares beneficiados con adquisición de vivienda - sector privado</t>
  </si>
  <si>
    <t>Subdirección Planeación               Julián Henao Zapata</t>
  </si>
  <si>
    <r>
      <rPr>
        <b/>
        <sz val="9"/>
        <rFont val="Calibri"/>
        <family val="2"/>
        <scheme val="minor"/>
      </rPr>
      <t>ENERO</t>
    </r>
    <r>
      <rPr>
        <sz val="9"/>
        <rFont val="Calibri"/>
        <family val="2"/>
        <scheme val="minor"/>
      </rPr>
      <t>: NO SE ADELANTARON ACTIVIDADES</t>
    </r>
  </si>
  <si>
    <t>4.4.5.8</t>
  </si>
  <si>
    <t>Hogares con enfoque diferencial beneficiados con adquisición de vivienda</t>
  </si>
  <si>
    <r>
      <rPr>
        <b/>
        <sz val="9"/>
        <rFont val="Calibri"/>
        <family val="2"/>
        <scheme val="minor"/>
      </rPr>
      <t>ENERO:</t>
    </r>
    <r>
      <rPr>
        <sz val="9"/>
        <rFont val="Calibri"/>
        <family val="2"/>
        <scheme val="minor"/>
      </rPr>
      <t xml:space="preserve">  SE ASIGNARON 87 SUBSISIOS DISTRITALES DE VIVIENDA EN EL PROYECTO LA COLINITA DENTRO DE LOS CUALES EXISTEN 33 SUBSISIOS DISTRITALES QUE FUERON DIRIGIDOS A POBLACION CON ENFOQUE DIFERENCIAL COMO MADES OPADRES CABEZA DE HOGAR, ADULTOS MATORES DE 65 AÑOS, VICTIMAS DE DESPLAZAMIENTO FORZADO, AFRODESCENDIENTES, SEGÚN EL ARCHIVO ADJUNTO, QUE CUMPLIERON CON LOS REQUISITOS ESTABLECIDOS EN EL DECRETO 1053 DE 2020 PARA SER BENEFICIARIOS DE SUBSIDIO DISTRITAL DE VIVIENDA.</t>
    </r>
  </si>
  <si>
    <t xml:space="preserve">4.4.5.4 </t>
  </si>
  <si>
    <t>Hogares beneficiados con adquisición de vivienda -sector público</t>
  </si>
  <si>
    <r>
      <rPr>
        <b/>
        <sz val="9"/>
        <rFont val="Calibri"/>
        <family val="2"/>
        <scheme val="minor"/>
      </rPr>
      <t xml:space="preserve">EN EL MES DE ENERO DE 2024, </t>
    </r>
    <r>
      <rPr>
        <sz val="9"/>
        <rFont val="Calibri"/>
        <family val="2"/>
        <scheme val="minor"/>
      </rPr>
      <t>SE REALIZÓ LA ASIGNACIÓN DE 87 SUBSIDIOS DISTRITALES PARA ADQUISICIÓN DE VIVIENDA NUEVA EN EL PROYECTO HABITACIONAL DE DEMANDA LIBRE-COMFAMA - LA COLINITA SEGUN ARCHIVO ADJUNTO, LOS CUALES CUMPLIERON CON LOS REQUISITOS ESTABLECIDOS EN EL DECRETO DISTRITAL 1053 DE 2020 PARA SER BENEFICIARIOS DEL SUBSIDIO DISTRITAL DE VIVIENDA.</t>
    </r>
  </si>
  <si>
    <t>MEJORAMIENTO DE VIVIENDA POR UN HÁBITAT SOSTENIBLE</t>
  </si>
  <si>
    <t>4.4.5.3</t>
  </si>
  <si>
    <t>Hogares beneficiados con mejoramiento de vivienda</t>
  </si>
  <si>
    <t>Subdirección Dotación.  -   Mauricio Zapata Alvarez</t>
  </si>
  <si>
    <r>
      <rPr>
        <b/>
        <sz val="9"/>
        <rFont val="Calibri"/>
        <family val="2"/>
        <scheme val="minor"/>
      </rPr>
      <t>ENERO</t>
    </r>
    <r>
      <rPr>
        <sz val="9"/>
        <rFont val="Calibri"/>
        <family val="2"/>
        <scheme val="minor"/>
      </rPr>
      <t>: EN EL MES DE ENERO NO FUERON ASIGNADOS SUBSIDIOS PARA MEJORAMIENTO DE VIVIENDA</t>
    </r>
  </si>
  <si>
    <t xml:space="preserve">4.4.5.6 </t>
  </si>
  <si>
    <t>Hogares beneficiados con mejoramiento de vivienda en la zona rural</t>
  </si>
  <si>
    <t>NA</t>
  </si>
  <si>
    <r>
      <t xml:space="preserve">ENERO: </t>
    </r>
    <r>
      <rPr>
        <sz val="9"/>
        <rFont val="Calibri"/>
        <family val="2"/>
        <scheme val="minor"/>
      </rPr>
      <t>DURANTE EL MES DE ENERO NO FUERON ASIGNADOS SUBSIDIOS PARA MEJORAMIENTO DE VIVIENDA ASIGNADOS EN LOS CORREGIMIENTOS</t>
    </r>
  </si>
  <si>
    <t>4.4.5.9</t>
  </si>
  <si>
    <t>Hogares con enfoque diferencial beneficiados con mejoramiento de vivienda sin barreras</t>
  </si>
  <si>
    <r>
      <t xml:space="preserve">ENERO: </t>
    </r>
    <r>
      <rPr>
        <sz val="9"/>
        <rFont val="Calibri"/>
        <family val="2"/>
        <scheme val="minor"/>
      </rPr>
      <t>EN EL MES DE ENERO NO FUERON ASIGNADOS SUBSIDIOS PARA MEJORAMIENTO DE VIVIENDA PARA FAMILIAS CON ALGÚN MIEMBRO DEL HOGAR DISCAPACITADO Y/O CON MOVILIDAD</t>
    </r>
  </si>
  <si>
    <t>4.4.5.10</t>
  </si>
  <si>
    <t>Hogares beneficiados con mejoramiento de vivienda - jóvenes</t>
  </si>
  <si>
    <r>
      <rPr>
        <b/>
        <sz val="9"/>
        <rFont val="Calibri"/>
        <family val="2"/>
        <scheme val="minor"/>
      </rPr>
      <t xml:space="preserve">ENERO: </t>
    </r>
    <r>
      <rPr>
        <sz val="9"/>
        <rFont val="Calibri"/>
        <family val="2"/>
        <scheme val="minor"/>
      </rPr>
      <t>EN EL MES DE ENERO NO FUERON ASIGNADOS SUBSIDIOS PARA MEJORAMIENTO DE VIVIENDA PARA FAMILIAS CON INTEGRANTES JÓVENES CON HASTA 28 AÑOS Y 364 DÍAS DE EDAD</t>
    </r>
  </si>
  <si>
    <t>MEJORAMIENTO INTEGRAL DE BARRIOS</t>
  </si>
  <si>
    <t xml:space="preserve">4.4.5.2 </t>
  </si>
  <si>
    <t>Proyectos apoyados financieramente en Mejoramiento Integral de Barrios</t>
  </si>
  <si>
    <t>Subdirección Planeación.        Natalia Mejía</t>
  </si>
  <si>
    <r>
      <t>ENERO:</t>
    </r>
    <r>
      <rPr>
        <sz val="9"/>
        <rFont val="Calibri"/>
        <family val="2"/>
        <scheme val="minor"/>
      </rPr>
      <t>DESDE EL REINICIO DEL CONTRATO INTERADMINISTRATIVO EL 26 DE DICIEMBRE DE 2023, LOS CONTRATOS DE OBRA E INTERVENTORÍA PARA LA EJECUCIÓN DE LAS OBRAS DE ESPACIO PÚBLICO EN EL BARRIO TRECE DE NOVIEMBRE- SECTOR LA PRIMAVERA, HAN VENIDO DESARROLLANDO LAS ACTIVIDADES CON NORMALIDAD Y SE INFORMA POR PARTE DE LA EDU QUE VAN EN UN 5% DE AVANCE EN LA EJECUCIÓN DE LAS MISMAS.</t>
    </r>
  </si>
  <si>
    <t>SERVICIO DE RECONOCIMIENTO DE VIVIENDA DE INTERÉS SOCIAL Y PRIORITARIO</t>
  </si>
  <si>
    <t>4.4.5.12</t>
  </si>
  <si>
    <t>Resoluciones de reconocimiento de edificaciones expedidas por la Curaduría Cero</t>
  </si>
  <si>
    <t>Subdirección Dotación.    -     Ludwing Alvarez Zapata</t>
  </si>
  <si>
    <r>
      <t xml:space="preserve">ENERO: </t>
    </r>
    <r>
      <rPr>
        <sz val="9"/>
        <rFont val="Calibri"/>
        <family val="2"/>
        <scheme val="minor"/>
      </rPr>
      <t>EN EL MES DE ENERO SE RECIBIERON RESOLUCIONES DE 22 CBML, 51 UNIDADES DE VIVIENDA DE LA CURADURIA SEGUNDA Y DE LA CURADURIA CERO NO SE RECIBIERON RESOLUCIONES</t>
    </r>
  </si>
  <si>
    <t>TITULACIÓN Y REGULARIZACIÓN DE BIENES FISCALES EN LA CIUDAD</t>
  </si>
  <si>
    <t xml:space="preserve">4.4.5.11 </t>
  </si>
  <si>
    <t xml:space="preserve">Bienes fiscales saneados   y titulados  </t>
  </si>
  <si>
    <t>Subdirección Jurídica.             Sandra Escudero</t>
  </si>
  <si>
    <r>
      <t xml:space="preserve">ENERO: </t>
    </r>
    <r>
      <rPr>
        <sz val="9"/>
        <rFont val="Calibri"/>
        <family val="2"/>
        <scheme val="minor"/>
      </rPr>
      <t>PARA ESTE MES NO SE HA CONTADO CON EL PERSONAL DE APOYO PARA CONTINUAR CON EL PROGRAMA, SE HAN ATENDIDO LAS PQRSD.</t>
    </r>
  </si>
  <si>
    <t>24PP99-MEJORAMIENTO DE VIVIENDA</t>
  </si>
  <si>
    <t>IV44AA</t>
  </si>
  <si>
    <t>Vivienda de Interés Social mejoradas</t>
  </si>
  <si>
    <t>Subdirección Dotación
Mauricio Zapata Alvarez</t>
  </si>
  <si>
    <r>
      <rPr>
        <b/>
        <sz val="10"/>
        <color theme="1"/>
        <rFont val="Calibri Light"/>
        <family val="2"/>
        <scheme val="major"/>
      </rPr>
      <t>ENERO</t>
    </r>
    <r>
      <rPr>
        <sz val="10"/>
        <color theme="1"/>
        <rFont val="Calibri Light"/>
        <family val="2"/>
        <scheme val="major"/>
      </rPr>
      <t>: NO SE ADELANTARON ACTIVIDADES</t>
    </r>
  </si>
  <si>
    <t>IV44AB</t>
  </si>
  <si>
    <t>Vivienda de Interés Social mejoradas-Comuna 3</t>
  </si>
  <si>
    <t>IV44AC</t>
  </si>
  <si>
    <t>Vivienda de Interés Social mejoradas-comuna 4</t>
  </si>
  <si>
    <t>IV44AD</t>
  </si>
  <si>
    <t>Vivienda de Interés Social mejoradas- comuna 16</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</si>
  <si>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</si>
  <si>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</si>
  <si>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</si>
  <si>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</si>
  <si>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</si>
  <si>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</si>
  <si>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</si>
  <si>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Júlian Henao Zapata</t>
  </si>
  <si>
    <t>Revisó</t>
  </si>
  <si>
    <t>Aprobó</t>
  </si>
  <si>
    <t>Profesional Especializado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</si>
</sst>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
  </numFmts>
  <fonts count="40" x14ac:knownFonts="1">
    <font>
      <sz val="12"/>
      <color theme="1"/>
      <name val="Calibri"/>
      <family val="2"/>
      <scheme val="minor"/>
    </font>
    <font>
      <sz val="12"/>
      <color theme="1"/>
      <name val="Calibri"/>
      <family val="2"/>
      <scheme val="minor"/>
    </font>
    <font>
      <b/>
      <sz val="12"/>
      <color theme="1"/>
      <name val="Calibri"/>
      <family val="2"/>
      <scheme val="minor"/>
    </font>
    <font>
      <b/>
      <sz val="26"/>
      <color theme="1"/>
      <name val="Calibri"/>
      <family val="2"/>
      <scheme val="minor"/>
    </font>
    <font>
      <b/>
      <sz val="16"/>
      <color theme="1"/>
      <name val="Calibri"/>
      <family val="2"/>
      <scheme val="minor"/>
    </font>
    <font>
      <b/>
      <sz val="16"/>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
      <b/>
      <sz val="14"/>
      <color theme="0" tint="-0.249977111117893"/>
      <name val="Calibri"/>
      <family val="2"/>
      <scheme val="minor"/>
    </font>
    <font>
      <b/>
      <sz val="16"/>
      <color theme="0"/>
      <name val="Calibri"/>
      <family val="2"/>
      <scheme val="minor"/>
    </font>
    <font>
      <b/>
      <sz val="9"/>
      <color theme="0"/>
      <name val="Calibri"/>
      <family val="2"/>
      <scheme val="minor"/>
    </font>
    <font>
      <b/>
      <sz val="9"/>
      <color theme="0" tint="-0.249977111117893"/>
      <name val="Calibri"/>
      <family val="2"/>
      <scheme val="minor"/>
    </font>
    <font>
      <b/>
      <sz val="9"/>
      <color theme="0" tint="-0.14999847407452621"/>
      <name val="Calibri"/>
      <family val="2"/>
      <scheme val="minor"/>
    </font>
    <font>
      <b/>
      <sz val="9"/>
      <color rgb="FFFFFFFF"/>
      <name val="Calibri"/>
      <family val="2"/>
    </font>
    <font>
      <sz val="10"/>
      <color indexed="8"/>
      <name val="Arial"/>
      <family val="2"/>
    </font>
    <font>
      <b/>
      <sz val="10"/>
      <color theme="1" tint="0.249977111117893"/>
      <name val="Calibri Light"/>
      <family val="1"/>
      <scheme val="major"/>
    </font>
    <font>
      <sz val="10"/>
      <color theme="1" tint="0.249977111117893"/>
      <name val="Calibri Light"/>
      <family val="1"/>
      <scheme val="major"/>
    </font>
    <font>
      <sz val="10"/>
      <color theme="1"/>
      <name val="Calibri Light"/>
      <family val="1"/>
      <scheme val="major"/>
    </font>
    <font>
      <sz val="9"/>
      <name val="Calibri"/>
      <family val="2"/>
      <scheme val="minor"/>
    </font>
    <font>
      <sz val="9"/>
      <color rgb="FF000000"/>
      <name val="Calibri"/>
      <family val="2"/>
    </font>
    <font>
      <b/>
      <sz val="9"/>
      <name val="Calibri"/>
      <family val="2"/>
      <scheme val="minor"/>
    </font>
    <font>
      <sz val="10"/>
      <color rgb="FF404040"/>
      <name val="Cambria"/>
      <family val="1"/>
    </font>
    <font>
      <b/>
      <sz val="10"/>
      <color indexed="8"/>
      <name val="Calibri Light"/>
      <family val="1"/>
      <scheme val="major"/>
    </font>
    <font>
      <b/>
      <sz val="9"/>
      <color indexed="8"/>
      <name val="Calibri Light"/>
      <family val="1"/>
      <scheme val="major"/>
    </font>
    <font>
      <sz val="11"/>
      <name val="Calibri"/>
      <family val="2"/>
      <scheme val="minor"/>
    </font>
    <font>
      <sz val="10"/>
      <color theme="1"/>
      <name val="Calibri"/>
      <family val="2"/>
      <scheme val="minor"/>
    </font>
    <font>
      <b/>
      <sz val="14"/>
      <color theme="1"/>
      <name val="Calibri"/>
      <family val="2"/>
      <scheme val="minor"/>
    </font>
    <font>
      <sz val="12"/>
      <color theme="1" tint="0.499984740745262"/>
      <name val="Calibri"/>
      <family val="2"/>
      <scheme val="minor"/>
    </font>
    <font>
      <sz val="7"/>
      <color theme="1"/>
      <name val="Calibri"/>
      <family val="2"/>
      <scheme val="minor"/>
    </font>
    <font>
      <sz val="9"/>
      <color rgb="FF000000"/>
      <name val="Calibri"/>
      <family val="2"/>
      <scheme val="minor"/>
    </font>
    <font>
      <sz val="10"/>
      <color rgb="FF000000"/>
      <name val="Calibri Light"/>
      <family val="1"/>
      <scheme val="major"/>
    </font>
    <font>
      <b/>
      <sz val="9"/>
      <color indexed="81"/>
      <name val="Tahoma"/>
      <family val="2"/>
    </font>
    <font>
      <sz val="8"/>
      <name val="Calibri"/>
      <family val="2"/>
    </font>
    <font>
      <sz val="9"/>
      <color indexed="81"/>
      <name val="Tahoma"/>
      <family val="2"/>
    </font>
    <font>
      <sz val="8"/>
      <color theme="1"/>
      <name val="Calibri"/>
      <family val="2"/>
      <scheme val="minor"/>
    </font>
    <font>
      <b/>
      <sz val="10"/>
      <color indexed="8"/>
      <name val="Calibri Light"/>
      <family val="2"/>
      <scheme val="major"/>
    </font>
    <font>
      <sz val="10"/>
      <color theme="1"/>
      <name val="Calibri Light"/>
      <family val="2"/>
      <scheme val="major"/>
    </font>
    <font>
      <sz val="10"/>
      <name val="Calibri Light"/>
      <family val="2"/>
      <scheme val="major"/>
    </font>
    <font>
      <b/>
      <sz val="10"/>
      <color theme="1"/>
      <name val="Calibri Light"/>
      <family val="2"/>
      <scheme val="major"/>
    </font>
  </fonts>
  <fills count="18">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0AD093"/>
        <bgColor indexed="64"/>
      </patternFill>
    </fill>
    <fill>
      <patternFill patternType="solid">
        <fgColor rgb="FFFFFF00"/>
        <bgColor indexed="64"/>
      </patternFill>
    </fill>
    <fill>
      <patternFill patternType="solid">
        <fgColor theme="0"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rgb="FF92D050"/>
        <bgColor indexed="64"/>
      </patternFill>
    </fill>
    <fill>
      <patternFill patternType="solid">
        <fgColor theme="7" tint="0.59999389629810485"/>
        <bgColor indexed="64"/>
      </patternFill>
    </fill>
    <fill>
      <patternFill patternType="solid">
        <fgColor theme="3" tint="0.59999389629810485"/>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auto="1"/>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style="medium">
        <color indexed="64"/>
      </top>
      <bottom/>
      <diagonal/>
    </border>
    <border>
      <left style="thin">
        <color indexed="64"/>
      </left>
      <right style="medium">
        <color indexed="64"/>
      </right>
      <top style="medium">
        <color indexed="64"/>
      </top>
      <bottom/>
      <diagonal/>
    </border>
    <border>
      <left style="thin">
        <color auto="1"/>
      </left>
      <right/>
      <top style="thin">
        <color auto="1"/>
      </top>
      <bottom style="medium">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9" fontId="1" fillId="0" borderId="0" applyFont="0" applyFill="0" applyBorder="0" applyAlignment="0" applyProtection="0"/>
    <xf numFmtId="0" fontId="15" fillId="0" borderId="0"/>
  </cellStyleXfs>
  <cellXfs count="241">
    <xf numFmtId="0" fontId="0" fillId="0" borderId="0" xfId="0"/>
    <xf numFmtId="49" fontId="2" fillId="2" borderId="1" xfId="0" applyNumberFormat="1" applyFont="1" applyFill="1" applyBorder="1" applyAlignment="1">
      <alignment vertical="center"/>
    </xf>
    <xf numFmtId="49" fontId="0" fillId="2" borderId="0" xfId="0" applyNumberFormat="1" applyFill="1" applyAlignment="1">
      <alignment horizontal="center"/>
    </xf>
    <xf numFmtId="0" fontId="0" fillId="2" borderId="0" xfId="0" applyFill="1"/>
    <xf numFmtId="0" fontId="0" fillId="2" borderId="0" xfId="0" applyFill="1" applyAlignment="1">
      <alignment horizontal="center"/>
    </xf>
    <xf numFmtId="49" fontId="4" fillId="2" borderId="0" xfId="0" applyNumberFormat="1" applyFont="1" applyFill="1" applyAlignment="1">
      <alignment vertical="center"/>
    </xf>
    <xf numFmtId="10" fontId="4" fillId="2" borderId="0" xfId="0" applyNumberFormat="1" applyFont="1" applyFill="1" applyAlignment="1">
      <alignment vertical="center"/>
    </xf>
    <xf numFmtId="49" fontId="2"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7" fillId="2" borderId="0" xfId="0" applyNumberFormat="1" applyFont="1" applyFill="1" applyAlignment="1">
      <alignment vertical="center"/>
    </xf>
    <xf numFmtId="49" fontId="8" fillId="2" borderId="0" xfId="0" applyNumberFormat="1" applyFont="1" applyFill="1" applyAlignment="1">
      <alignment vertical="center"/>
    </xf>
    <xf numFmtId="49" fontId="2" fillId="2" borderId="0" xfId="0" applyNumberFormat="1" applyFont="1" applyFill="1" applyAlignment="1">
      <alignment vertical="center" wrapText="1"/>
    </xf>
    <xf numFmtId="0" fontId="0" fillId="2" borderId="0" xfId="0" applyFill="1" applyAlignment="1">
      <alignment horizontal="left" vertical="center"/>
    </xf>
    <xf numFmtId="49" fontId="8" fillId="3" borderId="2" xfId="0" applyNumberFormat="1" applyFont="1" applyFill="1" applyBorder="1" applyAlignment="1">
      <alignment horizontal="left" vertical="center"/>
    </xf>
    <xf numFmtId="49" fontId="8"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9" fillId="3" borderId="3" xfId="0" applyNumberFormat="1" applyFont="1" applyFill="1" applyBorder="1" applyAlignment="1">
      <alignment horizontal="center" vertical="center"/>
    </xf>
    <xf numFmtId="0" fontId="10" fillId="3" borderId="4" xfId="0" applyFont="1" applyFill="1" applyBorder="1" applyAlignment="1" applyProtection="1">
      <alignment horizontal="center" vertical="center" wrapText="1"/>
      <protection locked="0"/>
    </xf>
    <xf numFmtId="0" fontId="11" fillId="4" borderId="1" xfId="0" applyFont="1" applyFill="1" applyBorder="1" applyAlignment="1" applyProtection="1">
      <alignment horizontal="center" vertical="center" wrapText="1"/>
      <protection locked="0"/>
    </xf>
    <xf numFmtId="10" fontId="11" fillId="4" borderId="1" xfId="0" applyNumberFormat="1" applyFont="1" applyFill="1" applyBorder="1" applyAlignment="1" applyProtection="1">
      <alignment horizontal="center" vertical="center" wrapText="1"/>
      <protection locked="0"/>
    </xf>
    <xf numFmtId="0" fontId="14" fillId="4"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justify" vertical="center" wrapText="1"/>
    </xf>
    <xf numFmtId="0" fontId="18" fillId="0" borderId="6" xfId="0" applyFont="1" applyBorder="1" applyAlignment="1">
      <alignment horizontal="center" vertical="center"/>
    </xf>
    <xf numFmtId="9" fontId="6" fillId="0" borderId="1" xfId="1" applyFont="1" applyFill="1" applyBorder="1" applyAlignment="1" applyProtection="1">
      <alignment horizontal="center" vertical="center"/>
    </xf>
    <xf numFmtId="0" fontId="6" fillId="0" borderId="1" xfId="0" applyFont="1" applyBorder="1" applyAlignment="1">
      <alignment horizontal="center" vertical="center"/>
    </xf>
    <xf numFmtId="9" fontId="6" fillId="6" borderId="1" xfId="1" applyFont="1" applyFill="1" applyBorder="1" applyAlignment="1" applyProtection="1">
      <alignment horizontal="center" vertical="center"/>
    </xf>
    <xf numFmtId="9" fontId="20" fillId="2" borderId="1" xfId="1" applyFont="1" applyFill="1" applyBorder="1" applyAlignment="1">
      <alignment horizontal="center" vertical="center" wrapText="1"/>
    </xf>
    <xf numFmtId="0" fontId="18" fillId="0" borderId="1" xfId="0" applyFont="1" applyBorder="1" applyAlignment="1">
      <alignment horizontal="left" vertical="center" wrapText="1"/>
    </xf>
    <xf numFmtId="3" fontId="6" fillId="0" borderId="1" xfId="1" applyNumberFormat="1" applyFont="1" applyFill="1" applyBorder="1" applyAlignment="1" applyProtection="1">
      <alignment horizontal="center" vertical="center"/>
    </xf>
    <xf numFmtId="1" fontId="6" fillId="6" borderId="1" xfId="1" applyNumberFormat="1" applyFont="1" applyFill="1" applyBorder="1" applyAlignment="1" applyProtection="1">
      <alignment horizontal="center" vertical="center"/>
    </xf>
    <xf numFmtId="9" fontId="6" fillId="10" borderId="1" xfId="1" applyFont="1" applyFill="1" applyBorder="1" applyAlignment="1" applyProtection="1">
      <alignment horizontal="center" vertical="center"/>
    </xf>
    <xf numFmtId="3" fontId="6" fillId="2" borderId="1" xfId="1" applyNumberFormat="1" applyFont="1" applyFill="1" applyBorder="1" applyAlignment="1" applyProtection="1">
      <alignment horizontal="center" vertical="center"/>
    </xf>
    <xf numFmtId="0" fontId="22" fillId="0" borderId="1" xfId="0" applyFont="1" applyBorder="1" applyAlignment="1">
      <alignment horizontal="center" vertical="center" wrapText="1"/>
    </xf>
    <xf numFmtId="1" fontId="6" fillId="6" borderId="1" xfId="0" applyNumberFormat="1" applyFont="1" applyFill="1" applyBorder="1" applyAlignment="1">
      <alignment horizontal="center" vertical="center"/>
    </xf>
    <xf numFmtId="1" fontId="6" fillId="0" borderId="1" xfId="0" applyNumberFormat="1" applyFont="1" applyBorder="1" applyAlignment="1">
      <alignment horizontal="center" vertical="center"/>
    </xf>
    <xf numFmtId="0" fontId="23" fillId="12" borderId="1" xfId="2" applyFont="1" applyFill="1" applyBorder="1" applyAlignment="1">
      <alignment horizontal="center" vertical="center"/>
    </xf>
    <xf numFmtId="0" fontId="24" fillId="12" borderId="1" xfId="2" applyFont="1" applyFill="1" applyBorder="1" applyAlignment="1">
      <alignment horizontal="center" vertical="center" wrapText="1"/>
    </xf>
    <xf numFmtId="1" fontId="6" fillId="2" borderId="1" xfId="0" applyNumberFormat="1" applyFont="1" applyFill="1" applyBorder="1" applyAlignment="1">
      <alignment horizontal="center" vertical="center"/>
    </xf>
    <xf numFmtId="0" fontId="24" fillId="6" borderId="1" xfId="2" applyFont="1" applyFill="1" applyBorder="1" applyAlignment="1">
      <alignment horizontal="center" vertical="center" wrapText="1"/>
    </xf>
    <xf numFmtId="0" fontId="6" fillId="2" borderId="0" xfId="0" applyFont="1" applyFill="1" applyAlignment="1">
      <alignment vertical="center"/>
    </xf>
    <xf numFmtId="0" fontId="0" fillId="2" borderId="0" xfId="0" applyFill="1" applyAlignment="1">
      <alignment vertical="center"/>
    </xf>
    <xf numFmtId="10" fontId="0" fillId="2" borderId="0" xfId="0" applyNumberFormat="1" applyFill="1"/>
    <xf numFmtId="0" fontId="26" fillId="2" borderId="0" xfId="0" applyFont="1" applyFill="1"/>
    <xf numFmtId="0" fontId="6" fillId="2" borderId="0" xfId="0" applyFont="1" applyFill="1" applyAlignment="1">
      <alignment horizontal="justify" vertical="center"/>
    </xf>
    <xf numFmtId="9" fontId="0" fillId="2" borderId="0" xfId="0" applyNumberFormat="1" applyFill="1" applyAlignment="1">
      <alignment horizontal="center" vertical="center"/>
    </xf>
    <xf numFmtId="164" fontId="0" fillId="2" borderId="0" xfId="0" applyNumberFormat="1" applyFill="1"/>
    <xf numFmtId="164" fontId="0" fillId="2" borderId="0" xfId="0" applyNumberFormat="1" applyFill="1" applyAlignment="1">
      <alignment horizontal="center" vertical="center"/>
    </xf>
    <xf numFmtId="49" fontId="27" fillId="2" borderId="0" xfId="0" applyNumberFormat="1" applyFont="1" applyFill="1" applyAlignment="1">
      <alignment vertical="center"/>
    </xf>
    <xf numFmtId="49" fontId="4" fillId="7" borderId="9" xfId="0" applyNumberFormat="1" applyFont="1" applyFill="1" applyBorder="1" applyAlignment="1">
      <alignment vertical="center"/>
    </xf>
    <xf numFmtId="0" fontId="0" fillId="8" borderId="10" xfId="0" applyFill="1" applyBorder="1"/>
    <xf numFmtId="49" fontId="4" fillId="10" borderId="10" xfId="0" applyNumberFormat="1" applyFont="1" applyFill="1" applyBorder="1" applyAlignment="1">
      <alignment vertical="center"/>
    </xf>
    <xf numFmtId="0" fontId="0" fillId="6" borderId="9" xfId="0" applyFill="1" applyBorder="1" applyAlignment="1">
      <alignment horizontal="center" vertical="center"/>
    </xf>
    <xf numFmtId="0" fontId="6" fillId="14" borderId="11" xfId="0" applyFont="1" applyFill="1" applyBorder="1" applyAlignment="1">
      <alignment horizontal="left" vertical="center" wrapText="1"/>
    </xf>
    <xf numFmtId="10" fontId="29" fillId="2" borderId="0" xfId="0" applyNumberFormat="1" applyFont="1" applyFill="1" applyAlignment="1">
      <alignment wrapText="1"/>
    </xf>
    <xf numFmtId="1" fontId="29" fillId="2" borderId="0" xfId="0" applyNumberFormat="1" applyFont="1" applyFill="1"/>
    <xf numFmtId="0" fontId="18" fillId="2" borderId="1" xfId="0" applyFont="1" applyFill="1" applyBorder="1" applyAlignment="1">
      <alignment vertical="center"/>
    </xf>
    <xf numFmtId="165" fontId="6" fillId="0" borderId="1" xfId="1" applyNumberFormat="1" applyFont="1" applyBorder="1" applyAlignment="1" applyProtection="1">
      <alignment horizontal="center" vertical="center"/>
    </xf>
    <xf numFmtId="9" fontId="6" fillId="0" borderId="1" xfId="1" applyFont="1" applyBorder="1" applyAlignment="1" applyProtection="1">
      <alignment horizontal="center" vertical="center"/>
    </xf>
    <xf numFmtId="49" fontId="5" fillId="0" borderId="0" xfId="0" applyNumberFormat="1" applyFont="1" applyAlignment="1">
      <alignment vertical="center"/>
    </xf>
    <xf numFmtId="0" fontId="25" fillId="0" borderId="0" xfId="0" applyFont="1"/>
    <xf numFmtId="9" fontId="19" fillId="6" borderId="1" xfId="1" applyFont="1" applyFill="1" applyBorder="1" applyAlignment="1" applyProtection="1">
      <alignment horizontal="center" vertical="center"/>
    </xf>
    <xf numFmtId="3" fontId="19" fillId="6" borderId="1" xfId="1" applyNumberFormat="1" applyFont="1" applyFill="1" applyBorder="1" applyAlignment="1" applyProtection="1">
      <alignment horizontal="center" vertical="center"/>
    </xf>
    <xf numFmtId="3" fontId="19" fillId="6" borderId="1" xfId="0" applyNumberFormat="1" applyFont="1" applyFill="1" applyBorder="1" applyAlignment="1">
      <alignment horizontal="center" vertical="center"/>
    </xf>
    <xf numFmtId="1" fontId="19" fillId="6" borderId="1" xfId="0" applyNumberFormat="1" applyFont="1" applyFill="1" applyBorder="1" applyAlignment="1">
      <alignment horizontal="center" vertical="center"/>
    </xf>
    <xf numFmtId="0" fontId="6" fillId="6" borderId="1" xfId="0" applyFont="1" applyFill="1" applyBorder="1" applyAlignment="1">
      <alignment horizontal="center" vertical="center"/>
    </xf>
    <xf numFmtId="3" fontId="6" fillId="6" borderId="1" xfId="1" applyNumberFormat="1" applyFont="1" applyFill="1" applyBorder="1" applyAlignment="1" applyProtection="1">
      <alignment horizontal="center" vertical="center"/>
    </xf>
    <xf numFmtId="3" fontId="6" fillId="6" borderId="1" xfId="0" applyNumberFormat="1" applyFont="1" applyFill="1" applyBorder="1" applyAlignment="1">
      <alignment horizontal="center" vertical="center"/>
    </xf>
    <xf numFmtId="0" fontId="6" fillId="0" borderId="1" xfId="1" applyNumberFormat="1" applyFont="1" applyBorder="1" applyAlignment="1" applyProtection="1">
      <alignment horizontal="center" vertical="center"/>
    </xf>
    <xf numFmtId="0" fontId="6" fillId="8" borderId="1" xfId="0" applyFont="1" applyFill="1" applyBorder="1" applyAlignment="1">
      <alignment horizontal="center" vertical="center"/>
    </xf>
    <xf numFmtId="3" fontId="6" fillId="8" borderId="1" xfId="0" applyNumberFormat="1" applyFont="1" applyFill="1" applyBorder="1" applyAlignment="1">
      <alignment horizontal="center" vertical="center"/>
    </xf>
    <xf numFmtId="165" fontId="6" fillId="0" borderId="1" xfId="1" applyNumberFormat="1" applyFont="1" applyFill="1" applyBorder="1" applyAlignment="1" applyProtection="1">
      <alignment horizontal="center" vertical="center"/>
    </xf>
    <xf numFmtId="10" fontId="11" fillId="4" borderId="7" xfId="0" applyNumberFormat="1" applyFont="1" applyFill="1" applyBorder="1" applyAlignment="1" applyProtection="1">
      <alignment horizontal="center" vertical="center" wrapText="1"/>
      <protection locked="0"/>
    </xf>
    <xf numFmtId="10" fontId="20" fillId="2" borderId="7" xfId="1" applyNumberFormat="1" applyFont="1" applyFill="1" applyBorder="1" applyAlignment="1">
      <alignment horizontal="center" vertical="center" wrapText="1"/>
    </xf>
    <xf numFmtId="9" fontId="6" fillId="10" borderId="7" xfId="1" applyFont="1" applyFill="1" applyBorder="1" applyAlignment="1" applyProtection="1">
      <alignment horizontal="center" vertical="center"/>
    </xf>
    <xf numFmtId="9" fontId="6" fillId="15" borderId="7" xfId="1" applyFont="1" applyFill="1" applyBorder="1" applyAlignment="1" applyProtection="1">
      <alignment horizontal="center" vertical="center"/>
    </xf>
    <xf numFmtId="9" fontId="6" fillId="15" borderId="7" xfId="1" applyFont="1" applyFill="1" applyBorder="1" applyAlignment="1">
      <alignment horizontal="center" vertical="center"/>
    </xf>
    <xf numFmtId="9" fontId="6" fillId="10" borderId="7" xfId="1" applyFont="1" applyFill="1" applyBorder="1" applyAlignment="1">
      <alignment horizontal="center" vertical="center"/>
    </xf>
    <xf numFmtId="0" fontId="11" fillId="4" borderId="6" xfId="0" applyFont="1" applyFill="1" applyBorder="1" applyAlignment="1" applyProtection="1">
      <alignment horizontal="center" vertical="center" wrapText="1"/>
      <protection locked="0"/>
    </xf>
    <xf numFmtId="0" fontId="11" fillId="4" borderId="16" xfId="0" applyFont="1" applyFill="1" applyBorder="1" applyAlignment="1" applyProtection="1">
      <alignment horizontal="center" vertical="center" wrapText="1"/>
      <protection locked="0"/>
    </xf>
    <xf numFmtId="10" fontId="11" fillId="4" borderId="12" xfId="0" applyNumberFormat="1" applyFont="1" applyFill="1" applyBorder="1" applyAlignment="1" applyProtection="1">
      <alignment horizontal="center" vertical="center" wrapText="1"/>
      <protection locked="0"/>
    </xf>
    <xf numFmtId="9" fontId="6" fillId="12" borderId="16" xfId="1" applyFont="1" applyFill="1" applyBorder="1" applyAlignment="1" applyProtection="1">
      <alignment horizontal="center" vertical="center"/>
    </xf>
    <xf numFmtId="9" fontId="20" fillId="15" borderId="12" xfId="1" applyFont="1" applyFill="1" applyBorder="1" applyAlignment="1">
      <alignment horizontal="center" vertical="center" wrapText="1"/>
    </xf>
    <xf numFmtId="1" fontId="6" fillId="12" borderId="16" xfId="1" applyNumberFormat="1" applyFont="1" applyFill="1" applyBorder="1" applyAlignment="1" applyProtection="1">
      <alignment horizontal="center" vertical="center"/>
    </xf>
    <xf numFmtId="9" fontId="6" fillId="8" borderId="12" xfId="1" applyFont="1" applyFill="1" applyBorder="1" applyAlignment="1" applyProtection="1">
      <alignment horizontal="center" vertical="center"/>
    </xf>
    <xf numFmtId="9" fontId="6" fillId="10" borderId="12" xfId="1" applyFont="1" applyFill="1" applyBorder="1" applyAlignment="1" applyProtection="1">
      <alignment horizontal="center" vertical="center"/>
    </xf>
    <xf numFmtId="9" fontId="6" fillId="15" borderId="12" xfId="1" applyFont="1" applyFill="1" applyBorder="1" applyAlignment="1" applyProtection="1">
      <alignment horizontal="center" vertical="center"/>
    </xf>
    <xf numFmtId="0" fontId="6" fillId="2" borderId="6" xfId="0" applyFont="1" applyFill="1" applyBorder="1" applyAlignment="1">
      <alignment horizontal="center" vertical="center" wrapText="1"/>
    </xf>
    <xf numFmtId="9" fontId="6" fillId="6" borderId="16" xfId="1" applyFont="1" applyFill="1" applyBorder="1" applyAlignment="1" applyProtection="1">
      <alignment horizontal="center" vertical="center"/>
    </xf>
    <xf numFmtId="9" fontId="19" fillId="10" borderId="12" xfId="1" applyFont="1" applyFill="1" applyBorder="1" applyAlignment="1" applyProtection="1">
      <alignment horizontal="center" vertical="center"/>
    </xf>
    <xf numFmtId="165" fontId="6" fillId="6" borderId="1" xfId="1" applyNumberFormat="1" applyFont="1" applyFill="1" applyBorder="1" applyAlignment="1" applyProtection="1">
      <alignment horizontal="center" vertical="center"/>
    </xf>
    <xf numFmtId="3" fontId="6" fillId="16" borderId="16" xfId="1" applyNumberFormat="1" applyFont="1" applyFill="1" applyBorder="1" applyAlignment="1" applyProtection="1">
      <alignment horizontal="center" vertical="center"/>
    </xf>
    <xf numFmtId="0" fontId="33" fillId="2" borderId="4"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33" fillId="2" borderId="5" xfId="0" applyFont="1" applyFill="1" applyBorder="1" applyAlignment="1">
      <alignment horizontal="center" vertical="center" wrapText="1"/>
    </xf>
    <xf numFmtId="0" fontId="33" fillId="0" borderId="17" xfId="0" applyFont="1" applyBorder="1" applyAlignment="1">
      <alignment horizontal="center" vertical="center" wrapText="1"/>
    </xf>
    <xf numFmtId="3" fontId="6" fillId="6" borderId="1" xfId="0" applyNumberFormat="1" applyFont="1" applyFill="1" applyBorder="1" applyAlignment="1">
      <alignment horizontal="center" vertical="center" wrapText="1"/>
    </xf>
    <xf numFmtId="9" fontId="6" fillId="8" borderId="1" xfId="1" applyFont="1" applyFill="1" applyBorder="1" applyAlignment="1" applyProtection="1">
      <alignment horizontal="center" vertical="center"/>
    </xf>
    <xf numFmtId="3" fontId="6" fillId="8" borderId="1" xfId="1" applyNumberFormat="1" applyFont="1" applyFill="1" applyBorder="1" applyAlignment="1" applyProtection="1">
      <alignment horizontal="center" vertical="center"/>
    </xf>
    <xf numFmtId="9" fontId="19" fillId="0" borderId="1" xfId="1" applyFont="1" applyFill="1" applyBorder="1" applyAlignment="1" applyProtection="1">
      <alignment horizontal="center" vertical="center"/>
    </xf>
    <xf numFmtId="3" fontId="19" fillId="0" borderId="1" xfId="1" applyNumberFormat="1" applyFont="1" applyFill="1" applyBorder="1" applyAlignment="1" applyProtection="1">
      <alignment horizontal="center" vertical="center"/>
    </xf>
    <xf numFmtId="0" fontId="19" fillId="0" borderId="1" xfId="0" applyFont="1" applyBorder="1" applyAlignment="1">
      <alignment horizontal="center" vertical="center"/>
    </xf>
    <xf numFmtId="49" fontId="9" fillId="3" borderId="19" xfId="0" applyNumberFormat="1" applyFont="1" applyFill="1" applyBorder="1" applyAlignment="1">
      <alignment horizontal="center" vertical="center"/>
    </xf>
    <xf numFmtId="0" fontId="10" fillId="3" borderId="20" xfId="0" applyFont="1" applyFill="1" applyBorder="1" applyAlignment="1" applyProtection="1">
      <alignment horizontal="center" vertical="center" wrapText="1"/>
      <protection locked="0"/>
    </xf>
    <xf numFmtId="9" fontId="19" fillId="6" borderId="4" xfId="1" applyFont="1" applyFill="1" applyBorder="1" applyAlignment="1" applyProtection="1">
      <alignment horizontal="center" vertical="center"/>
    </xf>
    <xf numFmtId="9" fontId="6" fillId="6" borderId="4" xfId="1" applyFont="1" applyFill="1" applyBorder="1" applyAlignment="1" applyProtection="1">
      <alignment horizontal="center" vertical="center"/>
    </xf>
    <xf numFmtId="49" fontId="9" fillId="3" borderId="2" xfId="0" applyNumberFormat="1" applyFont="1" applyFill="1" applyBorder="1" applyAlignment="1">
      <alignment horizontal="center" vertical="center"/>
    </xf>
    <xf numFmtId="0" fontId="10" fillId="3" borderId="21"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1" fillId="4" borderId="3" xfId="0" applyFont="1" applyFill="1" applyBorder="1" applyAlignment="1" applyProtection="1">
      <alignment horizontal="center" vertical="center" wrapText="1"/>
      <protection locked="0"/>
    </xf>
    <xf numFmtId="0" fontId="21" fillId="0" borderId="1" xfId="0" applyFont="1" applyBorder="1" applyAlignment="1">
      <alignment vertical="top" wrapText="1"/>
    </xf>
    <xf numFmtId="0" fontId="19" fillId="0" borderId="1" xfId="0" applyFont="1" applyBorder="1" applyAlignment="1">
      <alignment vertical="top" wrapText="1"/>
    </xf>
    <xf numFmtId="0" fontId="19" fillId="0" borderId="1" xfId="0" applyFont="1" applyBorder="1" applyAlignment="1">
      <alignment horizontal="justify" vertical="top" wrapText="1"/>
    </xf>
    <xf numFmtId="0" fontId="21" fillId="0" borderId="1" xfId="0" applyFont="1" applyBorder="1" applyAlignment="1">
      <alignment horizontal="justify" vertical="top" wrapText="1"/>
    </xf>
    <xf numFmtId="165" fontId="6" fillId="12" borderId="16" xfId="1" applyNumberFormat="1" applyFont="1" applyFill="1" applyBorder="1" applyAlignment="1" applyProtection="1">
      <alignment horizontal="center" vertical="center"/>
    </xf>
    <xf numFmtId="165" fontId="19" fillId="0" borderId="1" xfId="1" applyNumberFormat="1" applyFont="1" applyFill="1" applyBorder="1" applyAlignment="1" applyProtection="1">
      <alignment horizontal="center" vertical="center"/>
    </xf>
    <xf numFmtId="10" fontId="6" fillId="15" borderId="1" xfId="1" applyNumberFormat="1" applyFont="1" applyFill="1" applyBorder="1" applyAlignment="1">
      <alignment horizontal="center" vertical="center"/>
    </xf>
    <xf numFmtId="165" fontId="6" fillId="2" borderId="1" xfId="1" applyNumberFormat="1" applyFont="1" applyFill="1" applyBorder="1" applyAlignment="1" applyProtection="1">
      <alignment horizontal="center" vertical="center"/>
    </xf>
    <xf numFmtId="9" fontId="6" fillId="2" borderId="1" xfId="1" applyFont="1" applyFill="1" applyBorder="1" applyAlignment="1" applyProtection="1">
      <alignment horizontal="center" vertical="center"/>
    </xf>
    <xf numFmtId="10" fontId="20" fillId="15" borderId="12" xfId="1" applyNumberFormat="1" applyFont="1" applyFill="1" applyBorder="1" applyAlignment="1">
      <alignment horizontal="center" vertical="center" wrapText="1"/>
    </xf>
    <xf numFmtId="10" fontId="6" fillId="15" borderId="7" xfId="1" applyNumberFormat="1" applyFont="1" applyFill="1" applyBorder="1" applyAlignment="1">
      <alignment horizontal="center" vertical="center"/>
    </xf>
    <xf numFmtId="0" fontId="6" fillId="2" borderId="1" xfId="0" applyFont="1" applyFill="1" applyBorder="1" applyAlignment="1">
      <alignment horizontal="center" vertical="center"/>
    </xf>
    <xf numFmtId="49" fontId="9" fillId="3" borderId="22" xfId="0" applyNumberFormat="1" applyFont="1" applyFill="1" applyBorder="1" applyAlignment="1">
      <alignment horizontal="center" vertical="center"/>
    </xf>
    <xf numFmtId="9" fontId="19" fillId="5" borderId="1" xfId="1" applyFont="1" applyFill="1" applyBorder="1" applyAlignment="1" applyProtection="1">
      <alignment horizontal="center" vertical="center"/>
    </xf>
    <xf numFmtId="3" fontId="19" fillId="5" borderId="1" xfId="1" applyNumberFormat="1" applyFont="1" applyFill="1" applyBorder="1" applyAlignment="1" applyProtection="1">
      <alignment horizontal="center" vertical="center"/>
    </xf>
    <xf numFmtId="3" fontId="19" fillId="5" borderId="1" xfId="0" applyNumberFormat="1" applyFont="1" applyFill="1" applyBorder="1" applyAlignment="1">
      <alignment horizontal="center" vertical="center"/>
    </xf>
    <xf numFmtId="1" fontId="19" fillId="5" borderId="1" xfId="0" applyNumberFormat="1" applyFont="1" applyFill="1" applyBorder="1" applyAlignment="1">
      <alignment horizontal="center" vertical="center"/>
    </xf>
    <xf numFmtId="0" fontId="6" fillId="5" borderId="1" xfId="0" applyFont="1" applyFill="1" applyBorder="1" applyAlignment="1">
      <alignment horizontal="center" vertical="center"/>
    </xf>
    <xf numFmtId="0" fontId="35" fillId="2" borderId="21" xfId="0" applyFont="1" applyFill="1" applyBorder="1" applyAlignment="1">
      <alignment horizontal="center" vertical="center" wrapText="1"/>
    </xf>
    <xf numFmtId="9" fontId="6" fillId="2" borderId="1" xfId="1" applyFont="1" applyFill="1" applyBorder="1" applyAlignment="1">
      <alignment horizontal="center" vertical="center"/>
    </xf>
    <xf numFmtId="9" fontId="6" fillId="2" borderId="3" xfId="1" applyFont="1" applyFill="1" applyBorder="1" applyAlignment="1">
      <alignment horizontal="center" vertical="center"/>
    </xf>
    <xf numFmtId="0" fontId="36" fillId="6" borderId="1" xfId="2" applyFont="1" applyFill="1" applyBorder="1" applyAlignment="1">
      <alignment horizontal="center" vertical="center"/>
    </xf>
    <xf numFmtId="0" fontId="23" fillId="13" borderId="3" xfId="2" applyFont="1" applyFill="1" applyBorder="1" applyAlignment="1">
      <alignment horizontal="center" vertical="center"/>
    </xf>
    <xf numFmtId="0" fontId="24" fillId="13" borderId="3" xfId="2" applyFont="1" applyFill="1" applyBorder="1" applyAlignment="1">
      <alignment horizontal="center" vertical="center" wrapText="1"/>
    </xf>
    <xf numFmtId="0" fontId="22" fillId="0" borderId="3" xfId="0" applyFont="1" applyBorder="1" applyAlignment="1">
      <alignment horizontal="center" vertical="center" wrapText="1"/>
    </xf>
    <xf numFmtId="0" fontId="18" fillId="0" borderId="3" xfId="0" applyFont="1" applyBorder="1" applyAlignment="1">
      <alignment horizontal="left" vertical="center" wrapText="1"/>
    </xf>
    <xf numFmtId="0" fontId="18" fillId="0" borderId="2" xfId="0" applyFont="1" applyBorder="1" applyAlignment="1">
      <alignment horizontal="center" vertical="center"/>
    </xf>
    <xf numFmtId="3" fontId="6" fillId="8" borderId="3" xfId="0" applyNumberFormat="1" applyFont="1" applyFill="1" applyBorder="1" applyAlignment="1">
      <alignment horizontal="center" vertical="center"/>
    </xf>
    <xf numFmtId="0" fontId="6" fillId="8" borderId="3" xfId="0" applyFont="1" applyFill="1" applyBorder="1" applyAlignment="1">
      <alignment horizontal="center" vertical="center"/>
    </xf>
    <xf numFmtId="0" fontId="6" fillId="6" borderId="3" xfId="0" applyFont="1" applyFill="1" applyBorder="1" applyAlignment="1">
      <alignment horizontal="center" vertical="center"/>
    </xf>
    <xf numFmtId="0" fontId="19" fillId="6" borderId="3" xfId="0" applyFont="1" applyFill="1" applyBorder="1" applyAlignment="1">
      <alignment horizontal="center" vertical="center"/>
    </xf>
    <xf numFmtId="0" fontId="19" fillId="5" borderId="3" xfId="0" applyFont="1" applyFill="1" applyBorder="1" applyAlignment="1">
      <alignment horizontal="center" vertical="center"/>
    </xf>
    <xf numFmtId="0" fontId="6" fillId="0" borderId="3" xfId="0" applyFont="1" applyBorder="1" applyAlignment="1">
      <alignment horizontal="center" vertical="center"/>
    </xf>
    <xf numFmtId="3" fontId="6" fillId="0" borderId="3" xfId="1" applyNumberFormat="1" applyFont="1" applyFill="1" applyBorder="1" applyAlignment="1" applyProtection="1">
      <alignment horizontal="center" vertical="center"/>
    </xf>
    <xf numFmtId="3" fontId="6" fillId="2" borderId="3" xfId="1" applyNumberFormat="1" applyFont="1" applyFill="1" applyBorder="1" applyAlignment="1" applyProtection="1">
      <alignment horizontal="center" vertical="center"/>
    </xf>
    <xf numFmtId="1" fontId="6" fillId="6" borderId="3" xfId="0" applyNumberFormat="1" applyFont="1" applyFill="1" applyBorder="1" applyAlignment="1">
      <alignment horizontal="center" vertical="center"/>
    </xf>
    <xf numFmtId="1" fontId="6" fillId="2" borderId="3" xfId="0" applyNumberFormat="1" applyFont="1" applyFill="1" applyBorder="1" applyAlignment="1">
      <alignment horizontal="center" vertical="center"/>
    </xf>
    <xf numFmtId="9" fontId="6" fillId="7" borderId="19" xfId="1" applyFont="1" applyFill="1" applyBorder="1" applyAlignment="1">
      <alignment horizontal="center" vertical="center"/>
    </xf>
    <xf numFmtId="1" fontId="6" fillId="12" borderId="23" xfId="1" applyNumberFormat="1" applyFont="1" applyFill="1" applyBorder="1" applyAlignment="1" applyProtection="1">
      <alignment horizontal="center" vertical="center"/>
    </xf>
    <xf numFmtId="9" fontId="20" fillId="15" borderId="24" xfId="1" applyFont="1" applyFill="1" applyBorder="1" applyAlignment="1">
      <alignment horizontal="center" vertical="center" wrapText="1"/>
    </xf>
    <xf numFmtId="3" fontId="6" fillId="16" borderId="23" xfId="1" applyNumberFormat="1" applyFont="1" applyFill="1" applyBorder="1" applyAlignment="1" applyProtection="1">
      <alignment horizontal="center" vertical="center"/>
    </xf>
    <xf numFmtId="9" fontId="6" fillId="15" borderId="24" xfId="1" applyFont="1" applyFill="1" applyBorder="1" applyAlignment="1" applyProtection="1">
      <alignment horizontal="center" vertical="center"/>
    </xf>
    <xf numFmtId="0" fontId="33" fillId="0" borderId="25" xfId="0" applyFont="1" applyBorder="1" applyAlignment="1">
      <alignment horizontal="center" vertical="center" wrapText="1"/>
    </xf>
    <xf numFmtId="0" fontId="21" fillId="0" borderId="3" xfId="0" applyFont="1" applyBorder="1" applyAlignment="1">
      <alignment horizontal="justify" vertical="top" wrapText="1"/>
    </xf>
    <xf numFmtId="0" fontId="37" fillId="0" borderId="27" xfId="0" applyFont="1" applyBorder="1" applyAlignment="1">
      <alignment horizontal="center" vertical="center"/>
    </xf>
    <xf numFmtId="0" fontId="37" fillId="0" borderId="6" xfId="0" applyFont="1" applyBorder="1" applyAlignment="1">
      <alignment horizontal="center" vertical="center"/>
    </xf>
    <xf numFmtId="0" fontId="37" fillId="2" borderId="1" xfId="0" applyFont="1" applyFill="1" applyBorder="1"/>
    <xf numFmtId="0" fontId="37" fillId="0" borderId="31" xfId="0" applyFont="1" applyBorder="1" applyAlignment="1">
      <alignment horizontal="center" vertical="center"/>
    </xf>
    <xf numFmtId="0" fontId="37" fillId="2" borderId="30" xfId="0" applyFont="1" applyFill="1" applyBorder="1"/>
    <xf numFmtId="0" fontId="37" fillId="2" borderId="18" xfId="0" applyFont="1" applyFill="1" applyBorder="1" applyAlignment="1">
      <alignment vertical="center"/>
    </xf>
    <xf numFmtId="0" fontId="37" fillId="2" borderId="18" xfId="0" applyFont="1" applyFill="1" applyBorder="1" applyAlignment="1">
      <alignment horizontal="left" vertical="center"/>
    </xf>
    <xf numFmtId="3" fontId="37" fillId="8" borderId="18" xfId="0" applyNumberFormat="1" applyFont="1" applyFill="1" applyBorder="1" applyAlignment="1">
      <alignment horizontal="center" vertical="center"/>
    </xf>
    <xf numFmtId="0" fontId="37" fillId="8" borderId="18" xfId="0" applyFont="1" applyFill="1" applyBorder="1" applyAlignment="1">
      <alignment horizontal="center" vertical="center"/>
    </xf>
    <xf numFmtId="1" fontId="37" fillId="6" borderId="3" xfId="0" applyNumberFormat="1" applyFont="1" applyFill="1" applyBorder="1" applyAlignment="1">
      <alignment horizontal="center" vertical="center"/>
    </xf>
    <xf numFmtId="10" fontId="37" fillId="2" borderId="18" xfId="0" applyNumberFormat="1" applyFont="1" applyFill="1" applyBorder="1"/>
    <xf numFmtId="9" fontId="37" fillId="7" borderId="19" xfId="1" applyFont="1" applyFill="1" applyBorder="1" applyAlignment="1">
      <alignment horizontal="center" vertical="center"/>
    </xf>
    <xf numFmtId="0" fontId="37" fillId="2" borderId="14" xfId="0" applyFont="1" applyFill="1" applyBorder="1" applyAlignment="1">
      <alignment horizontal="justify" vertical="center"/>
    </xf>
    <xf numFmtId="0" fontId="37" fillId="2" borderId="1" xfId="0" applyFont="1" applyFill="1" applyBorder="1" applyAlignment="1">
      <alignment vertical="center"/>
    </xf>
    <xf numFmtId="0" fontId="37" fillId="2" borderId="1" xfId="0" applyFont="1" applyFill="1" applyBorder="1" applyAlignment="1">
      <alignment horizontal="left" vertical="center"/>
    </xf>
    <xf numFmtId="3" fontId="37" fillId="8" borderId="1" xfId="0" applyNumberFormat="1" applyFont="1" applyFill="1" applyBorder="1" applyAlignment="1">
      <alignment horizontal="center" vertical="center"/>
    </xf>
    <xf numFmtId="0" fontId="37" fillId="8" borderId="1" xfId="0" applyFont="1" applyFill="1" applyBorder="1" applyAlignment="1">
      <alignment horizontal="center" vertical="center"/>
    </xf>
    <xf numFmtId="0" fontId="37" fillId="17" borderId="1" xfId="0" applyFont="1" applyFill="1" applyBorder="1"/>
    <xf numFmtId="0" fontId="38" fillId="17" borderId="1" xfId="0" applyFont="1" applyFill="1" applyBorder="1"/>
    <xf numFmtId="10" fontId="37" fillId="2" borderId="1" xfId="0" applyNumberFormat="1" applyFont="1" applyFill="1" applyBorder="1"/>
    <xf numFmtId="0" fontId="37" fillId="2" borderId="12" xfId="0" applyFont="1" applyFill="1" applyBorder="1" applyAlignment="1">
      <alignment horizontal="justify" vertical="center"/>
    </xf>
    <xf numFmtId="0" fontId="37" fillId="2" borderId="30" xfId="0" applyFont="1" applyFill="1" applyBorder="1" applyAlignment="1">
      <alignment vertical="center"/>
    </xf>
    <xf numFmtId="0" fontId="37" fillId="2" borderId="30" xfId="0" applyFont="1" applyFill="1" applyBorder="1" applyAlignment="1">
      <alignment horizontal="left" vertical="center"/>
    </xf>
    <xf numFmtId="3" fontId="37" fillId="8" borderId="30" xfId="0" applyNumberFormat="1" applyFont="1" applyFill="1" applyBorder="1" applyAlignment="1">
      <alignment horizontal="center" vertical="center"/>
    </xf>
    <xf numFmtId="0" fontId="37" fillId="8" borderId="30" xfId="0" applyFont="1" applyFill="1" applyBorder="1" applyAlignment="1">
      <alignment horizontal="center" vertical="center"/>
    </xf>
    <xf numFmtId="0" fontId="37" fillId="17" borderId="30" xfId="0" applyFont="1" applyFill="1" applyBorder="1"/>
    <xf numFmtId="0" fontId="38" fillId="17" borderId="30" xfId="0" applyFont="1" applyFill="1" applyBorder="1"/>
    <xf numFmtId="10" fontId="37" fillId="2" borderId="30" xfId="0" applyNumberFormat="1" applyFont="1" applyFill="1" applyBorder="1"/>
    <xf numFmtId="0" fontId="37" fillId="2" borderId="13" xfId="0" applyFont="1" applyFill="1" applyBorder="1" applyAlignment="1">
      <alignment horizontal="justify" vertical="center"/>
    </xf>
    <xf numFmtId="1" fontId="37" fillId="6" borderId="25" xfId="0" applyNumberFormat="1" applyFont="1" applyFill="1" applyBorder="1" applyAlignment="1">
      <alignment horizontal="center" vertical="center"/>
    </xf>
    <xf numFmtId="9" fontId="37" fillId="7" borderId="32" xfId="1" applyFont="1" applyFill="1" applyBorder="1" applyAlignment="1">
      <alignment horizontal="center" vertical="center"/>
    </xf>
    <xf numFmtId="1" fontId="6" fillId="12" borderId="26" xfId="1" applyNumberFormat="1" applyFont="1" applyFill="1" applyBorder="1" applyAlignment="1" applyProtection="1">
      <alignment horizontal="center" vertical="center"/>
    </xf>
    <xf numFmtId="9" fontId="20" fillId="15" borderId="33" xfId="1" applyFont="1" applyFill="1" applyBorder="1" applyAlignment="1">
      <alignment horizontal="center" vertical="center" wrapText="1"/>
    </xf>
    <xf numFmtId="1" fontId="37" fillId="6" borderId="30" xfId="0" applyNumberFormat="1" applyFont="1" applyFill="1" applyBorder="1" applyAlignment="1">
      <alignment horizontal="center" vertical="center"/>
    </xf>
    <xf numFmtId="9" fontId="37" fillId="7" borderId="34" xfId="1" applyFont="1" applyFill="1" applyBorder="1" applyAlignment="1">
      <alignment horizontal="center" vertical="center"/>
    </xf>
    <xf numFmtId="1" fontId="6" fillId="12" borderId="35" xfId="1" applyNumberFormat="1" applyFont="1" applyFill="1" applyBorder="1" applyAlignment="1" applyProtection="1">
      <alignment horizontal="center" vertical="center"/>
    </xf>
    <xf numFmtId="9" fontId="20" fillId="15" borderId="13" xfId="1" applyFont="1" applyFill="1" applyBorder="1" applyAlignment="1">
      <alignment horizontal="center" vertical="center" wrapText="1"/>
    </xf>
    <xf numFmtId="1" fontId="6" fillId="6" borderId="16" xfId="1" applyNumberFormat="1" applyFont="1" applyFill="1" applyBorder="1" applyAlignment="1" applyProtection="1">
      <alignment horizontal="center" vertical="center"/>
    </xf>
    <xf numFmtId="9" fontId="37" fillId="10" borderId="18" xfId="1" applyFont="1" applyFill="1" applyBorder="1" applyAlignment="1" applyProtection="1">
      <alignment horizontal="center" vertical="center"/>
    </xf>
    <xf numFmtId="9" fontId="37" fillId="10" borderId="1" xfId="1" applyFont="1" applyFill="1" applyBorder="1" applyAlignment="1" applyProtection="1">
      <alignment horizontal="center" vertical="center"/>
    </xf>
    <xf numFmtId="9" fontId="37" fillId="10" borderId="30" xfId="1" applyFont="1" applyFill="1" applyBorder="1" applyAlignment="1" applyProtection="1">
      <alignment horizontal="center" vertical="center"/>
    </xf>
    <xf numFmtId="9" fontId="6" fillId="10" borderId="3" xfId="1" applyFont="1" applyFill="1" applyBorder="1" applyAlignment="1">
      <alignment horizontal="center" vertical="center"/>
    </xf>
    <xf numFmtId="3" fontId="37" fillId="10" borderId="1" xfId="0" applyNumberFormat="1" applyFont="1" applyFill="1" applyBorder="1" applyAlignment="1">
      <alignment horizontal="center" vertical="center"/>
    </xf>
    <xf numFmtId="0" fontId="37" fillId="17" borderId="18" xfId="0" applyFont="1" applyFill="1" applyBorder="1" applyAlignment="1">
      <alignment horizontal="center" vertical="center"/>
    </xf>
    <xf numFmtId="0" fontId="38" fillId="17" borderId="18" xfId="0" applyFont="1" applyFill="1" applyBorder="1" applyAlignment="1">
      <alignment horizontal="center" vertical="center"/>
    </xf>
    <xf numFmtId="0" fontId="37" fillId="2" borderId="18" xfId="0" applyFont="1" applyFill="1" applyBorder="1" applyAlignment="1">
      <alignment horizontal="center" vertical="center"/>
    </xf>
    <xf numFmtId="49" fontId="0" fillId="2" borderId="1" xfId="0" applyNumberFormat="1" applyFill="1" applyBorder="1" applyAlignment="1">
      <alignment horizont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49" fontId="2" fillId="2" borderId="15" xfId="0" applyNumberFormat="1" applyFont="1" applyFill="1" applyBorder="1" applyAlignment="1">
      <alignment horizontal="center" vertical="center" wrapText="1"/>
    </xf>
    <xf numFmtId="49" fontId="2" fillId="2" borderId="14" xfId="0" applyNumberFormat="1" applyFont="1" applyFill="1" applyBorder="1" applyAlignment="1">
      <alignment horizontal="center" vertical="center" wrapText="1"/>
    </xf>
    <xf numFmtId="49" fontId="4" fillId="2" borderId="15" xfId="0" applyNumberFormat="1" applyFont="1" applyFill="1" applyBorder="1" applyAlignment="1">
      <alignment horizontal="center" vertical="center"/>
    </xf>
    <xf numFmtId="49" fontId="4" fillId="2" borderId="14" xfId="0" applyNumberFormat="1" applyFont="1" applyFill="1" applyBorder="1" applyAlignment="1">
      <alignment horizontal="center" vertical="center"/>
    </xf>
    <xf numFmtId="49" fontId="4" fillId="2" borderId="6" xfId="0" applyNumberFormat="1" applyFont="1" applyFill="1" applyBorder="1" applyAlignment="1">
      <alignment horizontal="center" vertical="center"/>
    </xf>
    <xf numFmtId="49" fontId="4" fillId="2" borderId="8" xfId="0" applyNumberFormat="1" applyFont="1" applyFill="1" applyBorder="1" applyAlignment="1">
      <alignment horizontal="center" vertical="center"/>
    </xf>
    <xf numFmtId="0" fontId="16" fillId="5" borderId="5" xfId="2" applyFont="1" applyFill="1" applyBorder="1" applyAlignment="1">
      <alignment horizontal="center" vertical="center" wrapText="1"/>
    </xf>
    <xf numFmtId="0" fontId="16" fillId="5" borderId="4" xfId="2"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11" borderId="3" xfId="2" applyFont="1" applyFill="1" applyBorder="1" applyAlignment="1">
      <alignment horizontal="center" vertical="center" wrapText="1"/>
    </xf>
    <xf numFmtId="0" fontId="16" fillId="11" borderId="5" xfId="2" applyFont="1" applyFill="1" applyBorder="1" applyAlignment="1">
      <alignment horizontal="center" vertical="center" wrapText="1"/>
    </xf>
    <xf numFmtId="0" fontId="16" fillId="11" borderId="4" xfId="2"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6" fillId="11" borderId="5" xfId="0" applyFont="1" applyFill="1" applyBorder="1" applyAlignment="1">
      <alignment horizontal="center" vertical="center" wrapText="1"/>
    </xf>
    <xf numFmtId="0" fontId="16" fillId="11" borderId="4" xfId="0" applyFont="1" applyFill="1" applyBorder="1" applyAlignment="1">
      <alignment horizontal="center" vertical="center" wrapText="1"/>
    </xf>
    <xf numFmtId="0" fontId="16" fillId="9" borderId="3" xfId="2" applyFont="1" applyFill="1" applyBorder="1" applyAlignment="1">
      <alignment horizontal="center" vertical="center" wrapText="1"/>
    </xf>
    <xf numFmtId="0" fontId="16" fillId="9" borderId="5" xfId="2" applyFont="1" applyFill="1" applyBorder="1" applyAlignment="1">
      <alignment horizontal="center" vertical="center" wrapText="1"/>
    </xf>
    <xf numFmtId="0" fontId="16" fillId="9" borderId="4" xfId="2" applyFont="1" applyFill="1" applyBorder="1" applyAlignment="1">
      <alignment horizontal="center" vertical="center" wrapText="1"/>
    </xf>
    <xf numFmtId="0" fontId="16" fillId="9" borderId="3" xfId="0" applyFont="1" applyFill="1" applyBorder="1" applyAlignment="1">
      <alignment horizontal="center" vertical="center" wrapText="1"/>
    </xf>
    <xf numFmtId="0" fontId="16" fillId="9" borderId="5" xfId="0" applyFont="1" applyFill="1" applyBorder="1" applyAlignment="1">
      <alignment horizontal="center" vertical="center" wrapText="1"/>
    </xf>
    <xf numFmtId="0" fontId="16" fillId="9" borderId="4" xfId="0" applyFont="1" applyFill="1" applyBorder="1" applyAlignment="1">
      <alignment horizontal="center" vertical="center" wrapText="1"/>
    </xf>
    <xf numFmtId="49" fontId="1" fillId="2" borderId="0" xfId="0" applyNumberFormat="1" applyFont="1" applyFill="1" applyAlignment="1">
      <alignment horizontal="left" vertical="center" wrapText="1"/>
    </xf>
    <xf numFmtId="0" fontId="6" fillId="2" borderId="1" xfId="0" applyFont="1" applyFill="1" applyBorder="1" applyAlignment="1">
      <alignment horizontal="center" vertical="center"/>
    </xf>
    <xf numFmtId="0" fontId="30" fillId="0" borderId="1" xfId="0" applyFont="1" applyBorder="1" applyAlignment="1">
      <alignment horizontal="center" vertical="center"/>
    </xf>
    <xf numFmtId="0" fontId="20" fillId="0" borderId="1" xfId="0" applyFont="1" applyBorder="1" applyAlignment="1">
      <alignment horizontal="center" vertical="center" wrapText="1" readingOrder="1"/>
    </xf>
    <xf numFmtId="0" fontId="31" fillId="0" borderId="1" xfId="0" applyFont="1" applyBorder="1" applyAlignment="1">
      <alignment horizontal="left" vertical="center" wrapText="1"/>
    </xf>
    <xf numFmtId="0" fontId="36" fillId="6" borderId="26" xfId="2" applyFont="1" applyFill="1" applyBorder="1" applyAlignment="1">
      <alignment horizontal="center" vertical="center"/>
    </xf>
    <xf numFmtId="0" fontId="36" fillId="6" borderId="28" xfId="2" applyFont="1" applyFill="1" applyBorder="1" applyAlignment="1">
      <alignment horizontal="center" vertical="center"/>
    </xf>
    <xf numFmtId="0" fontId="36" fillId="6" borderId="29" xfId="2" applyFont="1" applyFill="1" applyBorder="1" applyAlignment="1">
      <alignment horizontal="center" vertical="center"/>
    </xf>
    <xf numFmtId="0" fontId="36" fillId="6" borderId="25" xfId="2" applyFont="1" applyFill="1" applyBorder="1" applyAlignment="1">
      <alignment horizontal="center" vertical="center" wrapText="1"/>
    </xf>
    <xf numFmtId="0" fontId="36" fillId="6" borderId="5" xfId="2" applyFont="1" applyFill="1" applyBorder="1" applyAlignment="1">
      <alignment horizontal="center" vertical="center" wrapText="1"/>
    </xf>
    <xf numFmtId="0" fontId="36" fillId="6" borderId="17" xfId="2" applyFont="1" applyFill="1" applyBorder="1" applyAlignment="1">
      <alignment horizontal="center" vertical="center" wrapText="1"/>
    </xf>
    <xf numFmtId="0" fontId="37" fillId="2" borderId="26" xfId="0" applyFont="1" applyFill="1" applyBorder="1" applyAlignment="1">
      <alignment horizontal="center" wrapText="1"/>
    </xf>
    <xf numFmtId="0" fontId="37" fillId="2" borderId="28" xfId="0" applyFont="1" applyFill="1" applyBorder="1" applyAlignment="1">
      <alignment horizontal="center"/>
    </xf>
    <xf numFmtId="0" fontId="37" fillId="2" borderId="29" xfId="0" applyFont="1" applyFill="1" applyBorder="1" applyAlignment="1">
      <alignment horizontal="center"/>
    </xf>
    <xf numFmtId="49" fontId="1" fillId="2" borderId="0" xfId="0" applyNumberFormat="1" applyFont="1" applyFill="1" applyAlignment="1">
      <alignment horizontal="left" vertical="center"/>
    </xf>
  </cellXfs>
  <cellStyles count="3">
    <cellStyle name="Normal" xfId="0" builtinId="0"/>
    <cellStyle name="Normal_Hoja2" xfId="2" xr:uid="{00000000-0005-0000-0000-000001000000}"/>
    <cellStyle name="Porcentaje" xfId="1" builtinId="5"/>
  </cellStyles>
  <dxfs count="13">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25449</xdr:rowOff>
    </xdr:from>
    <xdr:to>
      <xdr:col>0</xdr:col>
      <xdr:colOff>1389817</xdr:colOff>
      <xdr:row>4</xdr:row>
      <xdr:rowOff>153952</xdr:rowOff>
    </xdr:to>
    <xdr:pic>
      <xdr:nvPicPr>
        <xdr:cNvPr id="2" name="Imagen 1">
          <a:extLst>
            <a:ext uri="{FF2B5EF4-FFF2-40B4-BE49-F238E27FC236}">
              <a16:creationId xmlns:a16="http://schemas.microsoft.com/office/drawing/2014/main" id="{E0F940CD-582F-1344-AC42-7CA1BEE5D740}"/>
            </a:ext>
          </a:extLst>
        </xdr:cNvPr>
        <xdr:cNvPicPr/>
      </xdr:nvPicPr>
      <xdr:blipFill>
        <a:blip xmlns:r="http://schemas.openxmlformats.org/officeDocument/2006/relationships" r:embed="rId1"/>
        <a:stretch>
          <a:fillRect/>
        </a:stretch>
      </xdr:blipFill>
      <xdr:spPr>
        <a:xfrm>
          <a:off x="0" y="25449"/>
          <a:ext cx="1386416" cy="110640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K39"/>
  <sheetViews>
    <sheetView tabSelected="1" zoomScale="85" zoomScaleNormal="85" workbookViewId="0">
      <pane xSplit="4" ySplit="7" topLeftCell="E36" activePane="bottomRight" state="frozen"/>
      <selection pane="topRight" activeCell="E1" sqref="E1"/>
      <selection pane="bottomLeft" activeCell="A8" sqref="A8"/>
      <selection pane="bottomRight" activeCell="F42" sqref="F42"/>
    </sheetView>
  </sheetViews>
  <sheetFormatPr baseColWidth="10" defaultColWidth="11" defaultRowHeight="15.6" x14ac:dyDescent="0.3"/>
  <cols>
    <col min="1" max="1" width="20.8984375" customWidth="1"/>
    <col min="2" max="2" width="21.5" bestFit="1" customWidth="1"/>
    <col min="3" max="3" width="11.5" bestFit="1" customWidth="1"/>
    <col min="4" max="4" width="35" customWidth="1"/>
    <col min="5" max="5" width="8.5" customWidth="1"/>
    <col min="6" max="6" width="7.3984375" customWidth="1"/>
    <col min="7" max="7" width="9.59765625" customWidth="1"/>
    <col min="8" max="9" width="8.69921875" customWidth="1"/>
    <col min="10" max="10" width="7.3984375" customWidth="1"/>
    <col min="11" max="14" width="9.09765625" customWidth="1"/>
    <col min="15" max="15" width="10.19921875" customWidth="1"/>
    <col min="16" max="16" width="5.5" customWidth="1"/>
    <col min="17" max="17" width="6" customWidth="1"/>
    <col min="18" max="18" width="5.5" customWidth="1"/>
    <col min="19" max="19" width="4.3984375" customWidth="1"/>
    <col min="20" max="20" width="4.59765625" customWidth="1"/>
    <col min="21" max="21" width="4.5" customWidth="1"/>
    <col min="22" max="23" width="11" customWidth="1"/>
    <col min="24" max="29" width="6.19921875" customWidth="1"/>
    <col min="30" max="30" width="11" customWidth="1"/>
    <col min="31" max="31" width="15.09765625" customWidth="1"/>
    <col min="32" max="32" width="11" customWidth="1"/>
    <col min="33" max="33" width="18.3984375" customWidth="1"/>
    <col min="34" max="34" width="11" customWidth="1"/>
    <col min="35" max="35" width="16.8984375" customWidth="1"/>
    <col min="36" max="36" width="11" customWidth="1"/>
    <col min="37" max="37" width="94.8984375" customWidth="1"/>
  </cols>
  <sheetData>
    <row r="1" spans="1:37" x14ac:dyDescent="0.3">
      <c r="A1" s="200"/>
      <c r="B1" s="201" t="s">
        <v>0</v>
      </c>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1" t="s">
        <v>1</v>
      </c>
    </row>
    <row r="2" spans="1:37" ht="36" customHeight="1" x14ac:dyDescent="0.3">
      <c r="A2" s="200"/>
      <c r="B2" s="201"/>
      <c r="C2" s="201"/>
      <c r="D2" s="201"/>
      <c r="E2" s="201"/>
      <c r="F2" s="201"/>
      <c r="G2" s="201"/>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201"/>
      <c r="AJ2" s="201"/>
      <c r="AK2" s="1" t="s">
        <v>2</v>
      </c>
    </row>
    <row r="3" spans="1:37" ht="15" customHeight="1" x14ac:dyDescent="0.3">
      <c r="A3" s="200"/>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1" t="s">
        <v>3</v>
      </c>
    </row>
    <row r="4" spans="1:37" ht="27" customHeight="1" x14ac:dyDescent="0.3">
      <c r="A4" s="200"/>
      <c r="B4" s="201"/>
      <c r="C4" s="201"/>
      <c r="D4" s="201"/>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1" t="s">
        <v>4</v>
      </c>
    </row>
    <row r="5" spans="1:37" ht="29.1" customHeight="1" thickBot="1" x14ac:dyDescent="0.35">
      <c r="A5" s="2"/>
      <c r="B5" s="3"/>
      <c r="C5" s="3"/>
      <c r="D5" s="3"/>
      <c r="E5" s="4"/>
      <c r="F5" s="3"/>
      <c r="G5" s="3"/>
      <c r="H5" s="3"/>
      <c r="I5" s="3"/>
      <c r="J5" s="3"/>
      <c r="K5" s="5"/>
      <c r="L5" s="5"/>
      <c r="M5" s="5"/>
      <c r="N5" s="5"/>
      <c r="O5" s="59"/>
      <c r="P5" s="5"/>
      <c r="Q5" s="5"/>
      <c r="R5" s="5"/>
      <c r="S5" s="5"/>
      <c r="T5" s="5"/>
      <c r="U5" s="5"/>
      <c r="V5" s="5"/>
      <c r="W5" s="6"/>
      <c r="X5" s="7"/>
      <c r="Y5" s="7"/>
      <c r="Z5" s="7"/>
      <c r="AA5" s="7"/>
      <c r="AB5" s="7"/>
      <c r="AC5" s="7"/>
      <c r="AD5" s="7"/>
      <c r="AE5" s="7"/>
      <c r="AF5" s="7"/>
      <c r="AG5" s="5"/>
      <c r="AH5" s="8"/>
      <c r="AI5" s="6"/>
      <c r="AJ5" s="9"/>
      <c r="AK5" s="10"/>
    </row>
    <row r="6" spans="1:37" ht="39.75" customHeight="1" x14ac:dyDescent="0.3">
      <c r="A6" s="13"/>
      <c r="B6" s="14"/>
      <c r="C6" s="15"/>
      <c r="D6" s="15"/>
      <c r="E6" s="15"/>
      <c r="F6" s="16"/>
      <c r="G6" s="16"/>
      <c r="H6" s="16"/>
      <c r="I6" s="16"/>
      <c r="J6" s="16"/>
      <c r="K6" s="102"/>
      <c r="L6" s="16"/>
      <c r="M6" s="106"/>
      <c r="N6" s="122"/>
      <c r="O6" s="203" t="s">
        <v>5</v>
      </c>
      <c r="P6" s="209"/>
      <c r="Q6" s="209"/>
      <c r="R6" s="209"/>
      <c r="S6" s="209"/>
      <c r="T6" s="209"/>
      <c r="U6" s="209"/>
      <c r="V6" s="209"/>
      <c r="W6" s="208"/>
      <c r="X6" s="202" t="s">
        <v>6</v>
      </c>
      <c r="Y6" s="202"/>
      <c r="Z6" s="202"/>
      <c r="AA6" s="202"/>
      <c r="AB6" s="202"/>
      <c r="AC6" s="202"/>
      <c r="AD6" s="202"/>
      <c r="AE6" s="203"/>
      <c r="AF6" s="204" t="s">
        <v>7</v>
      </c>
      <c r="AG6" s="205"/>
      <c r="AH6" s="206" t="s">
        <v>8</v>
      </c>
      <c r="AI6" s="207"/>
      <c r="AJ6" s="208" t="s">
        <v>9</v>
      </c>
      <c r="AK6" s="202"/>
    </row>
    <row r="7" spans="1:37" ht="57.9" customHeight="1" x14ac:dyDescent="0.3">
      <c r="A7" s="17" t="s">
        <v>10</v>
      </c>
      <c r="B7" s="17" t="s">
        <v>11</v>
      </c>
      <c r="C7" s="17" t="s">
        <v>12</v>
      </c>
      <c r="D7" s="17" t="s">
        <v>13</v>
      </c>
      <c r="E7" s="17" t="s">
        <v>14</v>
      </c>
      <c r="F7" s="17" t="s">
        <v>15</v>
      </c>
      <c r="G7" s="17" t="s">
        <v>16</v>
      </c>
      <c r="H7" s="17" t="s">
        <v>17</v>
      </c>
      <c r="I7" s="17" t="s">
        <v>18</v>
      </c>
      <c r="J7" s="17" t="s">
        <v>19</v>
      </c>
      <c r="K7" s="103" t="s">
        <v>20</v>
      </c>
      <c r="L7" s="17" t="s">
        <v>21</v>
      </c>
      <c r="M7" s="107" t="s">
        <v>22</v>
      </c>
      <c r="N7" s="107" t="s">
        <v>23</v>
      </c>
      <c r="O7" s="108" t="s">
        <v>24</v>
      </c>
      <c r="P7" s="18" t="s">
        <v>25</v>
      </c>
      <c r="Q7" s="18" t="s">
        <v>26</v>
      </c>
      <c r="R7" s="18" t="s">
        <v>27</v>
      </c>
      <c r="S7" s="18" t="s">
        <v>28</v>
      </c>
      <c r="T7" s="18" t="s">
        <v>29</v>
      </c>
      <c r="U7" s="18" t="s">
        <v>30</v>
      </c>
      <c r="V7" s="18" t="s">
        <v>31</v>
      </c>
      <c r="W7" s="19" t="s">
        <v>32</v>
      </c>
      <c r="X7" s="20" t="s">
        <v>33</v>
      </c>
      <c r="Y7" s="20" t="s">
        <v>34</v>
      </c>
      <c r="Z7" s="20" t="s">
        <v>35</v>
      </c>
      <c r="AA7" s="20" t="s">
        <v>36</v>
      </c>
      <c r="AB7" s="20" t="s">
        <v>37</v>
      </c>
      <c r="AC7" s="20" t="s">
        <v>38</v>
      </c>
      <c r="AD7" s="18" t="s">
        <v>39</v>
      </c>
      <c r="AE7" s="72" t="s">
        <v>40</v>
      </c>
      <c r="AF7" s="79" t="s">
        <v>41</v>
      </c>
      <c r="AG7" s="80" t="s">
        <v>42</v>
      </c>
      <c r="AH7" s="79" t="s">
        <v>43</v>
      </c>
      <c r="AI7" s="80" t="s">
        <v>44</v>
      </c>
      <c r="AJ7" s="78" t="s">
        <v>45</v>
      </c>
      <c r="AK7" s="109" t="s">
        <v>46</v>
      </c>
    </row>
    <row r="8" spans="1:37" ht="84.9" hidden="1" customHeight="1" x14ac:dyDescent="0.3">
      <c r="A8" s="210">
        <v>200402</v>
      </c>
      <c r="B8" s="212" t="s">
        <v>47</v>
      </c>
      <c r="C8" s="21" t="s">
        <v>48</v>
      </c>
      <c r="D8" s="22" t="s">
        <v>49</v>
      </c>
      <c r="E8" s="23" t="s">
        <v>50</v>
      </c>
      <c r="F8" s="97">
        <v>1</v>
      </c>
      <c r="G8" s="69" t="s">
        <v>51</v>
      </c>
      <c r="H8" s="61">
        <v>0.18</v>
      </c>
      <c r="I8" s="61">
        <v>0.18</v>
      </c>
      <c r="J8" s="61">
        <v>0.35</v>
      </c>
      <c r="K8" s="26">
        <v>0.35</v>
      </c>
      <c r="L8" s="104">
        <v>0.24</v>
      </c>
      <c r="M8" s="105">
        <v>0.24</v>
      </c>
      <c r="N8" s="105">
        <v>0.26500000000000001</v>
      </c>
      <c r="O8" s="123">
        <v>1</v>
      </c>
      <c r="P8" s="24">
        <v>5.0000000000000001E-3</v>
      </c>
      <c r="Q8" s="71"/>
      <c r="R8" s="71"/>
      <c r="S8" s="115"/>
      <c r="T8" s="71"/>
      <c r="U8" s="117"/>
      <c r="V8" s="90">
        <f>(P8+Q8+R8+S8+T8+U8)</f>
        <v>5.0000000000000001E-3</v>
      </c>
      <c r="W8" s="116">
        <f>(V8/O8)/4</f>
        <v>1.25E-3</v>
      </c>
      <c r="X8" s="57"/>
      <c r="Y8" s="57"/>
      <c r="Z8" s="57"/>
      <c r="AA8" s="71"/>
      <c r="AB8" s="57"/>
      <c r="AC8" s="58"/>
      <c r="AD8" s="90">
        <f>SUM(X8:AC8)</f>
        <v>0</v>
      </c>
      <c r="AE8" s="120">
        <f>AD8/O8</f>
        <v>0</v>
      </c>
      <c r="AF8" s="114">
        <f>AD8+V8</f>
        <v>5.0000000000000001E-3</v>
      </c>
      <c r="AG8" s="119">
        <f>AF8/O8</f>
        <v>5.0000000000000001E-3</v>
      </c>
      <c r="AH8" s="88">
        <f>(I8+K8+M8+N8+V8+AD8)</f>
        <v>1.04</v>
      </c>
      <c r="AI8" s="86">
        <f>AH8/F8</f>
        <v>1.04</v>
      </c>
      <c r="AJ8" s="87" t="s">
        <v>52</v>
      </c>
      <c r="AK8" s="110" t="s">
        <v>53</v>
      </c>
    </row>
    <row r="9" spans="1:37" ht="84.9" hidden="1" customHeight="1" x14ac:dyDescent="0.3">
      <c r="A9" s="210"/>
      <c r="B9" s="212"/>
      <c r="C9" s="21" t="s">
        <v>54</v>
      </c>
      <c r="D9" s="22" t="s">
        <v>55</v>
      </c>
      <c r="E9" s="23" t="s">
        <v>56</v>
      </c>
      <c r="F9" s="97" t="s">
        <v>57</v>
      </c>
      <c r="G9" s="69" t="s">
        <v>51</v>
      </c>
      <c r="H9" s="66">
        <v>0</v>
      </c>
      <c r="I9" s="66">
        <v>1200</v>
      </c>
      <c r="J9" s="66">
        <v>3245</v>
      </c>
      <c r="K9" s="66">
        <v>7614</v>
      </c>
      <c r="L9" s="66">
        <v>7070</v>
      </c>
      <c r="M9" s="66">
        <v>9115</v>
      </c>
      <c r="N9" s="66">
        <v>8810</v>
      </c>
      <c r="O9" s="124">
        <v>3000</v>
      </c>
      <c r="P9" s="100">
        <v>339</v>
      </c>
      <c r="Q9" s="71"/>
      <c r="R9" s="71"/>
      <c r="S9" s="115"/>
      <c r="T9" s="71"/>
      <c r="U9" s="117"/>
      <c r="V9" s="30">
        <f>P9+Q9+R9+S9+T9</f>
        <v>339</v>
      </c>
      <c r="W9" s="27">
        <f>V9/O9</f>
        <v>0.113</v>
      </c>
      <c r="X9" s="57"/>
      <c r="Y9" s="57"/>
      <c r="Z9" s="57"/>
      <c r="AA9" s="71"/>
      <c r="AB9" s="57"/>
      <c r="AC9" s="58"/>
      <c r="AD9" s="66">
        <f t="shared" ref="AD9:AD15" si="0">SUM(X9:AC9)</f>
        <v>0</v>
      </c>
      <c r="AE9" s="74">
        <f t="shared" ref="AE9:AE13" si="1">AD9/O9</f>
        <v>0</v>
      </c>
      <c r="AF9" s="83">
        <f t="shared" ref="AF9:AF19" si="2">AD9+V9</f>
        <v>339</v>
      </c>
      <c r="AG9" s="82">
        <f t="shared" ref="AG9:AG26" si="3">AF9/O9</f>
        <v>0.113</v>
      </c>
      <c r="AH9" s="191">
        <f>(I9+K9+M9+N9+V9+AD9)</f>
        <v>27078</v>
      </c>
      <c r="AI9" s="86" t="s">
        <v>57</v>
      </c>
      <c r="AJ9" s="87" t="s">
        <v>58</v>
      </c>
      <c r="AK9" s="110" t="s">
        <v>59</v>
      </c>
    </row>
    <row r="10" spans="1:37" ht="48" hidden="1" customHeight="1" x14ac:dyDescent="0.3">
      <c r="A10" s="211"/>
      <c r="B10" s="213"/>
      <c r="C10" s="21" t="s">
        <v>60</v>
      </c>
      <c r="D10" s="22" t="s">
        <v>61</v>
      </c>
      <c r="E10" s="23" t="s">
        <v>50</v>
      </c>
      <c r="F10" s="97">
        <v>1</v>
      </c>
      <c r="G10" s="69" t="s">
        <v>51</v>
      </c>
      <c r="H10" s="61">
        <v>1</v>
      </c>
      <c r="I10" s="61">
        <v>1</v>
      </c>
      <c r="J10" s="61">
        <v>1</v>
      </c>
      <c r="K10" s="26">
        <v>1</v>
      </c>
      <c r="L10" s="61">
        <v>1</v>
      </c>
      <c r="M10" s="26">
        <v>1</v>
      </c>
      <c r="N10" s="26">
        <v>0.93</v>
      </c>
      <c r="O10" s="123">
        <v>1</v>
      </c>
      <c r="P10" s="24">
        <v>0.05</v>
      </c>
      <c r="Q10" s="24"/>
      <c r="R10" s="24"/>
      <c r="S10" s="99"/>
      <c r="T10" s="24"/>
      <c r="U10" s="118"/>
      <c r="V10" s="26">
        <f>(P10+Q10+R10+S10+T10+U10)</f>
        <v>0.05</v>
      </c>
      <c r="W10" s="27">
        <f>V10/O10</f>
        <v>0.05</v>
      </c>
      <c r="X10" s="57"/>
      <c r="Y10" s="57"/>
      <c r="Z10" s="57"/>
      <c r="AA10" s="24"/>
      <c r="AB10" s="58"/>
      <c r="AC10" s="58"/>
      <c r="AD10" s="26">
        <f t="shared" si="0"/>
        <v>0</v>
      </c>
      <c r="AE10" s="73">
        <f>AD10/O10</f>
        <v>0</v>
      </c>
      <c r="AF10" s="81">
        <f>AD10+V10</f>
        <v>0.05</v>
      </c>
      <c r="AG10" s="82">
        <f>AF10/O10</f>
        <v>0.05</v>
      </c>
      <c r="AH10" s="88">
        <f>(I10+K10+M10+N10+V10+AD10)/4</f>
        <v>0.995</v>
      </c>
      <c r="AI10" s="86">
        <f>+AH10/F10</f>
        <v>0.995</v>
      </c>
      <c r="AJ10" s="87" t="s">
        <v>52</v>
      </c>
      <c r="AK10" s="111" t="s">
        <v>62</v>
      </c>
    </row>
    <row r="11" spans="1:37" ht="48" customHeight="1" x14ac:dyDescent="0.3">
      <c r="A11" s="220">
        <v>200403</v>
      </c>
      <c r="B11" s="223" t="s">
        <v>63</v>
      </c>
      <c r="C11" s="21" t="s">
        <v>64</v>
      </c>
      <c r="D11" s="22" t="s">
        <v>65</v>
      </c>
      <c r="E11" s="23" t="s">
        <v>56</v>
      </c>
      <c r="F11" s="97" t="s">
        <v>57</v>
      </c>
      <c r="G11" s="69" t="s">
        <v>51</v>
      </c>
      <c r="H11" s="124"/>
      <c r="I11" s="124">
        <v>2672</v>
      </c>
      <c r="J11" s="124"/>
      <c r="K11" s="124">
        <v>2735</v>
      </c>
      <c r="L11" s="124"/>
      <c r="M11" s="124">
        <v>2739</v>
      </c>
      <c r="N11" s="124">
        <v>2739</v>
      </c>
      <c r="O11" s="124">
        <v>2816</v>
      </c>
      <c r="P11" s="100">
        <v>2720</v>
      </c>
      <c r="Q11" s="24"/>
      <c r="R11" s="24"/>
      <c r="S11" s="99"/>
      <c r="T11" s="24"/>
      <c r="U11" s="118"/>
      <c r="V11" s="26">
        <f>U11</f>
        <v>0</v>
      </c>
      <c r="W11" s="27">
        <f>V11/O11</f>
        <v>0</v>
      </c>
      <c r="X11" s="57"/>
      <c r="Y11" s="57"/>
      <c r="Z11" s="57"/>
      <c r="AA11" s="24"/>
      <c r="AB11" s="58"/>
      <c r="AC11" s="58"/>
      <c r="AD11" s="26"/>
      <c r="AE11" s="74">
        <f t="shared" si="1"/>
        <v>0</v>
      </c>
      <c r="AF11" s="83">
        <f t="shared" si="2"/>
        <v>0</v>
      </c>
      <c r="AG11" s="82">
        <f t="shared" si="3"/>
        <v>0</v>
      </c>
      <c r="AH11" s="191">
        <f t="shared" ref="AH11:AH20" si="4">(I11+K11+M11+N11+V11+AD11)</f>
        <v>10885</v>
      </c>
      <c r="AI11" s="86" t="s">
        <v>57</v>
      </c>
      <c r="AJ11" s="128" t="s">
        <v>66</v>
      </c>
      <c r="AK11" s="111" t="s">
        <v>67</v>
      </c>
    </row>
    <row r="12" spans="1:37" ht="78" hidden="1" customHeight="1" x14ac:dyDescent="0.3">
      <c r="A12" s="221"/>
      <c r="B12" s="224"/>
      <c r="C12" s="21" t="s">
        <v>68</v>
      </c>
      <c r="D12" s="28" t="s">
        <v>69</v>
      </c>
      <c r="E12" s="23" t="s">
        <v>70</v>
      </c>
      <c r="F12" s="98">
        <v>200</v>
      </c>
      <c r="G12" s="69" t="s">
        <v>51</v>
      </c>
      <c r="H12" s="65">
        <v>0</v>
      </c>
      <c r="I12" s="65">
        <v>0</v>
      </c>
      <c r="J12" s="62">
        <v>0</v>
      </c>
      <c r="K12" s="66">
        <v>0</v>
      </c>
      <c r="L12" s="62">
        <v>0</v>
      </c>
      <c r="M12" s="66">
        <v>0</v>
      </c>
      <c r="N12" s="66">
        <v>0</v>
      </c>
      <c r="O12" s="124">
        <v>0</v>
      </c>
      <c r="P12" s="29">
        <v>0</v>
      </c>
      <c r="Q12" s="29"/>
      <c r="R12" s="29"/>
      <c r="S12" s="100"/>
      <c r="T12" s="29"/>
      <c r="U12" s="32"/>
      <c r="V12" s="30">
        <f>P12+Q12+R12+S12+T12</f>
        <v>0</v>
      </c>
      <c r="W12" s="31" t="e">
        <f t="shared" ref="W12:W18" si="5">V12/O12</f>
        <v>#DIV/0!</v>
      </c>
      <c r="X12" s="32"/>
      <c r="Y12" s="32"/>
      <c r="Z12" s="32"/>
      <c r="AA12" s="32"/>
      <c r="AB12" s="32"/>
      <c r="AC12" s="32"/>
      <c r="AD12" s="66">
        <f t="shared" si="0"/>
        <v>0</v>
      </c>
      <c r="AE12" s="74" t="e">
        <f t="shared" si="1"/>
        <v>#DIV/0!</v>
      </c>
      <c r="AF12" s="83">
        <f t="shared" ref="AF12" si="6">AD12+V12</f>
        <v>0</v>
      </c>
      <c r="AG12" s="82">
        <v>0</v>
      </c>
      <c r="AH12" s="191">
        <f t="shared" si="4"/>
        <v>0</v>
      </c>
      <c r="AI12" s="89">
        <f>+AH12/F12</f>
        <v>0</v>
      </c>
      <c r="AJ12" s="92" t="s">
        <v>71</v>
      </c>
      <c r="AK12" s="112" t="s">
        <v>72</v>
      </c>
    </row>
    <row r="13" spans="1:37" ht="72" hidden="1" customHeight="1" x14ac:dyDescent="0.3">
      <c r="A13" s="221"/>
      <c r="B13" s="224"/>
      <c r="C13" s="21" t="s">
        <v>73</v>
      </c>
      <c r="D13" s="28" t="s">
        <v>74</v>
      </c>
      <c r="E13" s="23" t="s">
        <v>70</v>
      </c>
      <c r="F13" s="98">
        <v>8000</v>
      </c>
      <c r="G13" s="69" t="s">
        <v>51</v>
      </c>
      <c r="H13" s="65">
        <v>0</v>
      </c>
      <c r="I13" s="65">
        <v>0</v>
      </c>
      <c r="J13" s="62">
        <v>1000</v>
      </c>
      <c r="K13" s="66">
        <v>2483</v>
      </c>
      <c r="L13" s="62">
        <v>3500</v>
      </c>
      <c r="M13" s="66">
        <v>1209</v>
      </c>
      <c r="N13" s="66">
        <v>544</v>
      </c>
      <c r="O13" s="124">
        <v>500</v>
      </c>
      <c r="P13" s="29">
        <v>0</v>
      </c>
      <c r="Q13" s="29"/>
      <c r="R13" s="29"/>
      <c r="S13" s="100"/>
      <c r="T13" s="29"/>
      <c r="U13" s="32"/>
      <c r="V13" s="30">
        <f>P13+Q13+R13+S13+T13+U13</f>
        <v>0</v>
      </c>
      <c r="W13" s="31">
        <f t="shared" si="5"/>
        <v>0</v>
      </c>
      <c r="X13" s="32"/>
      <c r="Y13" s="32"/>
      <c r="Z13" s="68"/>
      <c r="AA13" s="68"/>
      <c r="AB13" s="32"/>
      <c r="AC13" s="32"/>
      <c r="AD13" s="66">
        <f t="shared" si="0"/>
        <v>0</v>
      </c>
      <c r="AE13" s="74">
        <f t="shared" si="1"/>
        <v>0</v>
      </c>
      <c r="AF13" s="83">
        <f t="shared" si="2"/>
        <v>0</v>
      </c>
      <c r="AG13" s="82">
        <f t="shared" si="3"/>
        <v>0</v>
      </c>
      <c r="AH13" s="191">
        <f t="shared" si="4"/>
        <v>4236</v>
      </c>
      <c r="AI13" s="85">
        <f>AH13/F13</f>
        <v>0.52949999999999997</v>
      </c>
      <c r="AJ13" s="93" t="s">
        <v>75</v>
      </c>
      <c r="AK13" s="112" t="s">
        <v>76</v>
      </c>
    </row>
    <row r="14" spans="1:37" ht="72" hidden="1" customHeight="1" x14ac:dyDescent="0.3">
      <c r="A14" s="221"/>
      <c r="B14" s="224"/>
      <c r="C14" s="21" t="s">
        <v>77</v>
      </c>
      <c r="D14" s="28" t="s">
        <v>78</v>
      </c>
      <c r="E14" s="23" t="s">
        <v>70</v>
      </c>
      <c r="F14" s="98">
        <v>1000</v>
      </c>
      <c r="G14" s="69" t="s">
        <v>51</v>
      </c>
      <c r="H14" s="65">
        <v>0</v>
      </c>
      <c r="I14" s="65">
        <v>0</v>
      </c>
      <c r="J14" s="62">
        <v>162</v>
      </c>
      <c r="K14" s="66">
        <v>124</v>
      </c>
      <c r="L14" s="62">
        <v>468</v>
      </c>
      <c r="M14" s="66">
        <v>50</v>
      </c>
      <c r="N14" s="66">
        <v>87</v>
      </c>
      <c r="O14" s="124">
        <v>0</v>
      </c>
      <c r="P14" s="29">
        <v>33</v>
      </c>
      <c r="Q14" s="29"/>
      <c r="R14" s="29"/>
      <c r="S14" s="100"/>
      <c r="T14" s="29"/>
      <c r="U14" s="32"/>
      <c r="V14" s="30">
        <f>P14+Q14+R14+S14+T14+U14</f>
        <v>33</v>
      </c>
      <c r="W14" s="118" t="e">
        <f>V14/O14</f>
        <v>#DIV/0!</v>
      </c>
      <c r="X14" s="32"/>
      <c r="Y14" s="29"/>
      <c r="Z14" s="29"/>
      <c r="AA14" s="29"/>
      <c r="AB14" s="29"/>
      <c r="AC14" s="32"/>
      <c r="AD14" s="66">
        <f t="shared" si="0"/>
        <v>0</v>
      </c>
      <c r="AE14" s="74" t="e">
        <f>AD14/O14</f>
        <v>#DIV/0!</v>
      </c>
      <c r="AF14" s="83">
        <f>AD14+V14</f>
        <v>33</v>
      </c>
      <c r="AG14" s="82" t="e">
        <f>AF14/O14</f>
        <v>#DIV/0!</v>
      </c>
      <c r="AH14" s="191">
        <f t="shared" si="4"/>
        <v>294</v>
      </c>
      <c r="AI14" s="85">
        <f>AH14/F14</f>
        <v>0.29399999999999998</v>
      </c>
      <c r="AJ14" s="92" t="s">
        <v>71</v>
      </c>
      <c r="AK14" s="112" t="s">
        <v>79</v>
      </c>
    </row>
    <row r="15" spans="1:37" ht="75.900000000000006" hidden="1" customHeight="1" x14ac:dyDescent="0.3">
      <c r="A15" s="222"/>
      <c r="B15" s="225"/>
      <c r="C15" s="21" t="s">
        <v>80</v>
      </c>
      <c r="D15" s="28" t="s">
        <v>81</v>
      </c>
      <c r="E15" s="23" t="s">
        <v>70</v>
      </c>
      <c r="F15" s="98">
        <v>4720</v>
      </c>
      <c r="G15" s="69" t="s">
        <v>51</v>
      </c>
      <c r="H15" s="65">
        <v>940</v>
      </c>
      <c r="I15" s="65">
        <v>260</v>
      </c>
      <c r="J15" s="62">
        <v>379</v>
      </c>
      <c r="K15" s="67">
        <v>478</v>
      </c>
      <c r="L15" s="62">
        <v>1142</v>
      </c>
      <c r="M15" s="66">
        <v>84</v>
      </c>
      <c r="N15" s="66">
        <v>275</v>
      </c>
      <c r="O15" s="124">
        <v>111</v>
      </c>
      <c r="P15" s="29">
        <v>87</v>
      </c>
      <c r="Q15" s="29"/>
      <c r="R15" s="29"/>
      <c r="S15" s="100"/>
      <c r="T15" s="29"/>
      <c r="U15" s="32"/>
      <c r="V15" s="30">
        <f>P15+Q15+R15+S15+T15+U15</f>
        <v>87</v>
      </c>
      <c r="W15" s="118">
        <f t="shared" si="5"/>
        <v>0.78378378378378377</v>
      </c>
      <c r="X15" s="32"/>
      <c r="Y15" s="29"/>
      <c r="Z15" s="68"/>
      <c r="AA15" s="68"/>
      <c r="AB15" s="68"/>
      <c r="AC15" s="32"/>
      <c r="AD15" s="66">
        <f t="shared" si="0"/>
        <v>0</v>
      </c>
      <c r="AE15" s="75">
        <f>AD15/O15</f>
        <v>0</v>
      </c>
      <c r="AF15" s="83">
        <f>AD15+V15</f>
        <v>87</v>
      </c>
      <c r="AG15" s="82">
        <f t="shared" si="3"/>
        <v>0.78378378378378377</v>
      </c>
      <c r="AH15" s="191">
        <f t="shared" si="4"/>
        <v>1184</v>
      </c>
      <c r="AI15" s="85">
        <f>AH15/F15</f>
        <v>0.25084745762711863</v>
      </c>
      <c r="AJ15" s="94" t="s">
        <v>71</v>
      </c>
      <c r="AK15" s="111" t="s">
        <v>82</v>
      </c>
    </row>
    <row r="16" spans="1:37" ht="57" customHeight="1" x14ac:dyDescent="0.3">
      <c r="A16" s="214">
        <v>200404</v>
      </c>
      <c r="B16" s="217" t="s">
        <v>83</v>
      </c>
      <c r="C16" s="33" t="s">
        <v>84</v>
      </c>
      <c r="D16" s="28" t="s">
        <v>85</v>
      </c>
      <c r="E16" s="23" t="s">
        <v>70</v>
      </c>
      <c r="F16" s="70">
        <v>7527</v>
      </c>
      <c r="G16" s="70" t="s">
        <v>51</v>
      </c>
      <c r="H16" s="67">
        <v>1327</v>
      </c>
      <c r="I16" s="96">
        <v>1724</v>
      </c>
      <c r="J16" s="63">
        <v>800</v>
      </c>
      <c r="K16" s="67">
        <v>696</v>
      </c>
      <c r="L16" s="63">
        <v>1267</v>
      </c>
      <c r="M16" s="67">
        <v>1144</v>
      </c>
      <c r="N16" s="67">
        <v>1934</v>
      </c>
      <c r="O16" s="125">
        <v>1000</v>
      </c>
      <c r="P16" s="25">
        <v>0</v>
      </c>
      <c r="Q16" s="25"/>
      <c r="R16" s="25"/>
      <c r="S16" s="25"/>
      <c r="T16" s="29"/>
      <c r="U16" s="32"/>
      <c r="V16" s="34">
        <f>P16+Q16+R16+S16+T16+U16</f>
        <v>0</v>
      </c>
      <c r="W16" s="130">
        <f t="shared" si="5"/>
        <v>0</v>
      </c>
      <c r="X16" s="35"/>
      <c r="Y16" s="35"/>
      <c r="Z16" s="35"/>
      <c r="AA16" s="35"/>
      <c r="AB16" s="35"/>
      <c r="AC16" s="35"/>
      <c r="AD16" s="34">
        <f>SUM(X16:AC16)</f>
        <v>0</v>
      </c>
      <c r="AE16" s="76">
        <f>AD16/O16</f>
        <v>0</v>
      </c>
      <c r="AF16" s="83">
        <f>AD16+V16</f>
        <v>0</v>
      </c>
      <c r="AG16" s="82">
        <f t="shared" si="3"/>
        <v>0</v>
      </c>
      <c r="AH16" s="191">
        <f t="shared" si="4"/>
        <v>5498</v>
      </c>
      <c r="AI16" s="85">
        <f>+AH16/F16</f>
        <v>0.7304370931313936</v>
      </c>
      <c r="AJ16" s="87" t="s">
        <v>86</v>
      </c>
      <c r="AK16" s="111" t="s">
        <v>87</v>
      </c>
    </row>
    <row r="17" spans="1:37" ht="66" hidden="1" customHeight="1" x14ac:dyDescent="0.3">
      <c r="A17" s="215"/>
      <c r="B17" s="218"/>
      <c r="C17" s="33" t="s">
        <v>88</v>
      </c>
      <c r="D17" s="28" t="s">
        <v>89</v>
      </c>
      <c r="E17" s="23" t="s">
        <v>70</v>
      </c>
      <c r="F17" s="98">
        <v>300</v>
      </c>
      <c r="G17" s="70" t="s">
        <v>51</v>
      </c>
      <c r="H17" s="67">
        <v>0</v>
      </c>
      <c r="I17" s="96">
        <v>0</v>
      </c>
      <c r="J17" s="62" t="s">
        <v>90</v>
      </c>
      <c r="K17" s="66">
        <v>2</v>
      </c>
      <c r="L17" s="62">
        <v>150</v>
      </c>
      <c r="M17" s="66">
        <v>65</v>
      </c>
      <c r="N17" s="66">
        <v>109</v>
      </c>
      <c r="O17" s="124">
        <v>0</v>
      </c>
      <c r="P17" s="29">
        <v>0</v>
      </c>
      <c r="Q17" s="29"/>
      <c r="R17" s="29"/>
      <c r="S17" s="29"/>
      <c r="T17" s="29"/>
      <c r="U17" s="32"/>
      <c r="V17" s="30">
        <f t="shared" ref="V17:V21" si="7">P17+Q17+R17+S17+T17+U17</f>
        <v>0</v>
      </c>
      <c r="W17" s="121">
        <v>0</v>
      </c>
      <c r="X17" s="29"/>
      <c r="Y17" s="29"/>
      <c r="Z17" s="29"/>
      <c r="AA17" s="29"/>
      <c r="AB17" s="29"/>
      <c r="AC17" s="35"/>
      <c r="AD17" s="34">
        <f t="shared" ref="AD17:AD26" si="8">SUM(X17:AC17)</f>
        <v>0</v>
      </c>
      <c r="AE17" s="77">
        <v>0</v>
      </c>
      <c r="AF17" s="83">
        <f t="shared" si="2"/>
        <v>0</v>
      </c>
      <c r="AG17" s="82" t="e">
        <f t="shared" si="3"/>
        <v>#DIV/0!</v>
      </c>
      <c r="AH17" s="191">
        <f t="shared" si="4"/>
        <v>176</v>
      </c>
      <c r="AI17" s="85">
        <f>+AH17/F17</f>
        <v>0.58666666666666667</v>
      </c>
      <c r="AJ17" s="87" t="s">
        <v>86</v>
      </c>
      <c r="AK17" s="110" t="s">
        <v>91</v>
      </c>
    </row>
    <row r="18" spans="1:37" ht="83.1" hidden="1" customHeight="1" x14ac:dyDescent="0.3">
      <c r="A18" s="215"/>
      <c r="B18" s="218"/>
      <c r="C18" s="33" t="s">
        <v>92</v>
      </c>
      <c r="D18" s="28" t="s">
        <v>93</v>
      </c>
      <c r="E18" s="23" t="s">
        <v>70</v>
      </c>
      <c r="F18" s="70">
        <v>1500</v>
      </c>
      <c r="G18" s="70" t="s">
        <v>51</v>
      </c>
      <c r="H18" s="67">
        <v>0</v>
      </c>
      <c r="I18" s="96">
        <v>0</v>
      </c>
      <c r="J18" s="63">
        <v>150</v>
      </c>
      <c r="K18" s="67">
        <v>555</v>
      </c>
      <c r="L18" s="63">
        <v>370</v>
      </c>
      <c r="M18" s="67">
        <v>370</v>
      </c>
      <c r="N18" s="67">
        <v>147</v>
      </c>
      <c r="O18" s="125">
        <v>0</v>
      </c>
      <c r="P18" s="25">
        <v>0</v>
      </c>
      <c r="Q18" s="25"/>
      <c r="R18" s="25"/>
      <c r="S18" s="25"/>
      <c r="T18" s="29"/>
      <c r="U18" s="32"/>
      <c r="V18" s="34">
        <f t="shared" si="7"/>
        <v>0</v>
      </c>
      <c r="W18" s="129" t="e">
        <f t="shared" si="5"/>
        <v>#DIV/0!</v>
      </c>
      <c r="X18" s="35"/>
      <c r="Y18" s="35"/>
      <c r="Z18" s="35"/>
      <c r="AA18" s="35"/>
      <c r="AB18" s="35"/>
      <c r="AC18" s="35"/>
      <c r="AD18" s="34">
        <f t="shared" si="8"/>
        <v>0</v>
      </c>
      <c r="AE18" s="76" t="e">
        <f>AD18/O18</f>
        <v>#DIV/0!</v>
      </c>
      <c r="AF18" s="83">
        <f t="shared" si="2"/>
        <v>0</v>
      </c>
      <c r="AG18" s="82" t="e">
        <f t="shared" si="3"/>
        <v>#DIV/0!</v>
      </c>
      <c r="AH18" s="191">
        <f t="shared" si="4"/>
        <v>1072</v>
      </c>
      <c r="AI18" s="84">
        <f t="shared" ref="AI18:AI22" si="9">AH18/F18</f>
        <v>0.71466666666666667</v>
      </c>
      <c r="AJ18" s="87" t="s">
        <v>86</v>
      </c>
      <c r="AK18" s="110" t="s">
        <v>94</v>
      </c>
    </row>
    <row r="19" spans="1:37" ht="59.1" hidden="1" customHeight="1" x14ac:dyDescent="0.3">
      <c r="A19" s="216"/>
      <c r="B19" s="219"/>
      <c r="C19" s="33" t="s">
        <v>95</v>
      </c>
      <c r="D19" s="28" t="s">
        <v>96</v>
      </c>
      <c r="E19" s="23" t="s">
        <v>70</v>
      </c>
      <c r="F19" s="70">
        <v>1500</v>
      </c>
      <c r="G19" s="70" t="s">
        <v>51</v>
      </c>
      <c r="H19" s="67">
        <v>0</v>
      </c>
      <c r="I19" s="96">
        <v>0</v>
      </c>
      <c r="J19" s="63">
        <v>150</v>
      </c>
      <c r="K19" s="67">
        <v>579</v>
      </c>
      <c r="L19" s="63">
        <v>400</v>
      </c>
      <c r="M19" s="67">
        <v>400</v>
      </c>
      <c r="N19" s="67">
        <v>71</v>
      </c>
      <c r="O19" s="125" t="s">
        <v>57</v>
      </c>
      <c r="P19" s="25">
        <v>0</v>
      </c>
      <c r="Q19" s="25"/>
      <c r="R19" s="25"/>
      <c r="S19" s="25"/>
      <c r="T19" s="29"/>
      <c r="U19" s="32"/>
      <c r="V19" s="34">
        <f t="shared" si="7"/>
        <v>0</v>
      </c>
      <c r="W19" s="129" t="e">
        <f>V19/O19</f>
        <v>#VALUE!</v>
      </c>
      <c r="X19" s="35"/>
      <c r="Y19" s="35"/>
      <c r="Z19" s="35"/>
      <c r="AA19" s="35"/>
      <c r="AB19" s="35"/>
      <c r="AC19" s="35"/>
      <c r="AD19" s="34">
        <f t="shared" si="8"/>
        <v>0</v>
      </c>
      <c r="AE19" s="76" t="e">
        <f t="shared" ref="AE19:AE26" si="10">AD19/O19</f>
        <v>#VALUE!</v>
      </c>
      <c r="AF19" s="83">
        <f t="shared" si="2"/>
        <v>0</v>
      </c>
      <c r="AG19" s="82" t="e">
        <f t="shared" si="3"/>
        <v>#VALUE!</v>
      </c>
      <c r="AH19" s="191">
        <f t="shared" si="4"/>
        <v>1050</v>
      </c>
      <c r="AI19" s="84">
        <f t="shared" si="9"/>
        <v>0.7</v>
      </c>
      <c r="AJ19" s="87" t="s">
        <v>86</v>
      </c>
      <c r="AK19" s="112" t="s">
        <v>97</v>
      </c>
    </row>
    <row r="20" spans="1:37" ht="65.099999999999994" hidden="1" customHeight="1" thickBot="1" x14ac:dyDescent="0.35">
      <c r="A20" s="36">
        <v>200405</v>
      </c>
      <c r="B20" s="37" t="s">
        <v>98</v>
      </c>
      <c r="C20" s="33" t="s">
        <v>99</v>
      </c>
      <c r="D20" s="28" t="s">
        <v>100</v>
      </c>
      <c r="E20" s="23" t="s">
        <v>70</v>
      </c>
      <c r="F20" s="69">
        <v>3</v>
      </c>
      <c r="G20" s="69" t="s">
        <v>51</v>
      </c>
      <c r="H20" s="65">
        <v>0</v>
      </c>
      <c r="I20" s="65">
        <v>0</v>
      </c>
      <c r="J20" s="64">
        <v>1</v>
      </c>
      <c r="K20" s="65">
        <v>0</v>
      </c>
      <c r="L20" s="64">
        <v>1</v>
      </c>
      <c r="M20" s="65">
        <v>0</v>
      </c>
      <c r="N20" s="65">
        <v>0</v>
      </c>
      <c r="O20" s="126">
        <v>1</v>
      </c>
      <c r="P20" s="25">
        <v>1</v>
      </c>
      <c r="Q20" s="25"/>
      <c r="R20" s="25"/>
      <c r="S20" s="101"/>
      <c r="T20" s="29"/>
      <c r="U20" s="32"/>
      <c r="V20" s="34">
        <f t="shared" si="7"/>
        <v>1</v>
      </c>
      <c r="W20" s="97">
        <f>V20/F20</f>
        <v>0.33333333333333331</v>
      </c>
      <c r="X20" s="35"/>
      <c r="Y20" s="38"/>
      <c r="Z20" s="38"/>
      <c r="AA20" s="35"/>
      <c r="AB20" s="35"/>
      <c r="AC20" s="38"/>
      <c r="AD20" s="34">
        <f t="shared" si="8"/>
        <v>0</v>
      </c>
      <c r="AE20" s="75">
        <f t="shared" si="10"/>
        <v>0</v>
      </c>
      <c r="AF20" s="83">
        <f t="shared" ref="AF20" si="11">AD20+V20</f>
        <v>1</v>
      </c>
      <c r="AG20" s="82">
        <f t="shared" si="3"/>
        <v>1</v>
      </c>
      <c r="AH20" s="191">
        <f t="shared" si="4"/>
        <v>1</v>
      </c>
      <c r="AI20" s="86">
        <f t="shared" si="9"/>
        <v>0.33333333333333331</v>
      </c>
      <c r="AJ20" s="95" t="s">
        <v>101</v>
      </c>
      <c r="AK20" s="110" t="s">
        <v>102</v>
      </c>
    </row>
    <row r="21" spans="1:37" ht="72" customHeight="1" thickBot="1" x14ac:dyDescent="0.35">
      <c r="A21" s="131">
        <v>200406</v>
      </c>
      <c r="B21" s="39" t="s">
        <v>103</v>
      </c>
      <c r="C21" s="33" t="s">
        <v>104</v>
      </c>
      <c r="D21" s="28" t="s">
        <v>105</v>
      </c>
      <c r="E21" s="23" t="s">
        <v>70</v>
      </c>
      <c r="F21" s="70">
        <v>6400</v>
      </c>
      <c r="G21" s="69" t="s">
        <v>51</v>
      </c>
      <c r="H21" s="65">
        <v>300</v>
      </c>
      <c r="I21" s="65">
        <v>335</v>
      </c>
      <c r="J21" s="65">
        <v>1034</v>
      </c>
      <c r="K21" s="65">
        <v>992</v>
      </c>
      <c r="L21" s="65">
        <v>2100</v>
      </c>
      <c r="M21" s="65">
        <v>950</v>
      </c>
      <c r="N21" s="65">
        <v>492</v>
      </c>
      <c r="O21" s="127">
        <v>450</v>
      </c>
      <c r="P21" s="25">
        <v>51</v>
      </c>
      <c r="Q21" s="25"/>
      <c r="R21" s="25"/>
      <c r="S21" s="25"/>
      <c r="T21" s="29"/>
      <c r="U21" s="32"/>
      <c r="V21" s="34">
        <f t="shared" si="7"/>
        <v>51</v>
      </c>
      <c r="W21" s="31">
        <f>V21/O21</f>
        <v>0.11333333333333333</v>
      </c>
      <c r="X21" s="38"/>
      <c r="Y21" s="38"/>
      <c r="Z21" s="38"/>
      <c r="AA21" s="35"/>
      <c r="AB21" s="35"/>
      <c r="AC21" s="38"/>
      <c r="AD21" s="34">
        <f t="shared" si="8"/>
        <v>0</v>
      </c>
      <c r="AE21" s="75">
        <f t="shared" si="10"/>
        <v>0</v>
      </c>
      <c r="AF21" s="83">
        <f>AD21+V21</f>
        <v>51</v>
      </c>
      <c r="AG21" s="82">
        <f t="shared" si="3"/>
        <v>0.11333333333333333</v>
      </c>
      <c r="AH21" s="91">
        <f t="shared" ref="AH21:AH26" si="12">(I21+K21+M21+V21+AD21)</f>
        <v>2328</v>
      </c>
      <c r="AI21" s="85">
        <f t="shared" si="9"/>
        <v>0.36375000000000002</v>
      </c>
      <c r="AJ21" s="87" t="s">
        <v>106</v>
      </c>
      <c r="AK21" s="113" t="s">
        <v>107</v>
      </c>
    </row>
    <row r="22" spans="1:37" ht="54" customHeight="1" thickBot="1" x14ac:dyDescent="0.35">
      <c r="A22" s="132">
        <v>200407</v>
      </c>
      <c r="B22" s="133" t="s">
        <v>108</v>
      </c>
      <c r="C22" s="134" t="s">
        <v>109</v>
      </c>
      <c r="D22" s="135" t="s">
        <v>110</v>
      </c>
      <c r="E22" s="136" t="s">
        <v>70</v>
      </c>
      <c r="F22" s="137">
        <v>1030</v>
      </c>
      <c r="G22" s="138" t="s">
        <v>51</v>
      </c>
      <c r="H22" s="139">
        <v>357</v>
      </c>
      <c r="I22" s="139">
        <v>219</v>
      </c>
      <c r="J22" s="140">
        <v>120</v>
      </c>
      <c r="K22" s="139">
        <v>135</v>
      </c>
      <c r="L22" s="140">
        <v>325</v>
      </c>
      <c r="M22" s="139">
        <v>352</v>
      </c>
      <c r="N22" s="139">
        <v>329</v>
      </c>
      <c r="O22" s="141">
        <v>150</v>
      </c>
      <c r="P22" s="142">
        <v>0</v>
      </c>
      <c r="Q22" s="142"/>
      <c r="R22" s="142"/>
      <c r="S22" s="142"/>
      <c r="T22" s="143"/>
      <c r="U22" s="144"/>
      <c r="V22" s="145">
        <f>P22+Q22+R22+S22+T22+U22</f>
        <v>0</v>
      </c>
      <c r="W22" s="195">
        <f>V22/O22</f>
        <v>0</v>
      </c>
      <c r="X22" s="146"/>
      <c r="Y22" s="146"/>
      <c r="Z22" s="146"/>
      <c r="AA22" s="146"/>
      <c r="AB22" s="146"/>
      <c r="AC22" s="146"/>
      <c r="AD22" s="145">
        <f t="shared" si="8"/>
        <v>0</v>
      </c>
      <c r="AE22" s="147">
        <f t="shared" si="10"/>
        <v>0</v>
      </c>
      <c r="AF22" s="148">
        <f>AD22+V22</f>
        <v>0</v>
      </c>
      <c r="AG22" s="149">
        <f t="shared" si="3"/>
        <v>0</v>
      </c>
      <c r="AH22" s="150">
        <f t="shared" si="12"/>
        <v>706</v>
      </c>
      <c r="AI22" s="151">
        <f t="shared" si="9"/>
        <v>0.68543689320388346</v>
      </c>
      <c r="AJ22" s="152" t="s">
        <v>111</v>
      </c>
      <c r="AK22" s="153" t="s">
        <v>112</v>
      </c>
    </row>
    <row r="23" spans="1:37" ht="34.200000000000003" customHeight="1" x14ac:dyDescent="0.3">
      <c r="A23" s="231">
        <v>230044</v>
      </c>
      <c r="B23" s="234" t="s">
        <v>113</v>
      </c>
      <c r="C23" s="159" t="s">
        <v>114</v>
      </c>
      <c r="D23" s="160" t="s">
        <v>115</v>
      </c>
      <c r="E23" s="154" t="s">
        <v>70</v>
      </c>
      <c r="F23" s="161" t="s">
        <v>57</v>
      </c>
      <c r="G23" s="162" t="s">
        <v>51</v>
      </c>
      <c r="H23" s="197">
        <v>0</v>
      </c>
      <c r="I23" s="197">
        <v>0</v>
      </c>
      <c r="J23" s="197">
        <v>0</v>
      </c>
      <c r="K23" s="197">
        <v>0</v>
      </c>
      <c r="L23" s="197">
        <v>0</v>
      </c>
      <c r="M23" s="197">
        <v>0</v>
      </c>
      <c r="N23" s="197">
        <v>0</v>
      </c>
      <c r="O23" s="198">
        <v>83</v>
      </c>
      <c r="P23" s="199">
        <v>0</v>
      </c>
      <c r="Q23" s="199"/>
      <c r="R23" s="199"/>
      <c r="S23" s="199"/>
      <c r="T23" s="199"/>
      <c r="U23" s="199"/>
      <c r="V23" s="183">
        <f t="shared" ref="V23:V26" si="13">P23+Q23+R23+S23+T23+U23</f>
        <v>0</v>
      </c>
      <c r="W23" s="192">
        <f t="shared" ref="W23:W26" si="14">V23/O23</f>
        <v>0</v>
      </c>
      <c r="X23" s="164"/>
      <c r="Y23" s="164"/>
      <c r="Z23" s="164"/>
      <c r="AA23" s="164"/>
      <c r="AB23" s="164"/>
      <c r="AC23" s="164"/>
      <c r="AD23" s="183">
        <f t="shared" si="8"/>
        <v>0</v>
      </c>
      <c r="AE23" s="184">
        <f t="shared" si="10"/>
        <v>0</v>
      </c>
      <c r="AF23" s="185">
        <f t="shared" ref="AF23:AF26" si="15">AD23+V23</f>
        <v>0</v>
      </c>
      <c r="AG23" s="186">
        <f t="shared" si="3"/>
        <v>0</v>
      </c>
      <c r="AH23" s="150">
        <f t="shared" si="12"/>
        <v>0</v>
      </c>
      <c r="AI23" s="196" t="s">
        <v>57</v>
      </c>
      <c r="AJ23" s="237" t="s">
        <v>116</v>
      </c>
      <c r="AK23" s="166" t="s">
        <v>117</v>
      </c>
    </row>
    <row r="24" spans="1:37" hidden="1" x14ac:dyDescent="0.3">
      <c r="A24" s="232"/>
      <c r="B24" s="235"/>
      <c r="C24" s="167" t="s">
        <v>118</v>
      </c>
      <c r="D24" s="168" t="s">
        <v>119</v>
      </c>
      <c r="E24" s="155" t="s">
        <v>70</v>
      </c>
      <c r="F24" s="169" t="s">
        <v>57</v>
      </c>
      <c r="G24" s="170" t="s">
        <v>51</v>
      </c>
      <c r="H24" s="171">
        <v>0</v>
      </c>
      <c r="I24" s="171">
        <v>0</v>
      </c>
      <c r="J24" s="171">
        <v>0</v>
      </c>
      <c r="K24" s="171">
        <v>0</v>
      </c>
      <c r="L24" s="171">
        <v>0</v>
      </c>
      <c r="M24" s="171">
        <v>0</v>
      </c>
      <c r="N24" s="171">
        <v>0</v>
      </c>
      <c r="O24" s="172">
        <v>10</v>
      </c>
      <c r="P24" s="156">
        <v>0</v>
      </c>
      <c r="Q24" s="156"/>
      <c r="R24" s="156"/>
      <c r="S24" s="156"/>
      <c r="T24" s="156"/>
      <c r="U24" s="156"/>
      <c r="V24" s="163">
        <f t="shared" si="13"/>
        <v>0</v>
      </c>
      <c r="W24" s="193">
        <f t="shared" si="14"/>
        <v>0</v>
      </c>
      <c r="X24" s="173"/>
      <c r="Y24" s="173"/>
      <c r="Z24" s="173"/>
      <c r="AA24" s="173"/>
      <c r="AB24" s="173"/>
      <c r="AC24" s="173"/>
      <c r="AD24" s="163">
        <f t="shared" si="8"/>
        <v>0</v>
      </c>
      <c r="AE24" s="165">
        <f t="shared" si="10"/>
        <v>0</v>
      </c>
      <c r="AF24" s="148">
        <f t="shared" si="15"/>
        <v>0</v>
      </c>
      <c r="AG24" s="149">
        <f t="shared" si="3"/>
        <v>0</v>
      </c>
      <c r="AH24" s="150">
        <f t="shared" si="12"/>
        <v>0</v>
      </c>
      <c r="AI24" s="196" t="s">
        <v>57</v>
      </c>
      <c r="AJ24" s="238"/>
      <c r="AK24" s="174" t="s">
        <v>117</v>
      </c>
    </row>
    <row r="25" spans="1:37" hidden="1" x14ac:dyDescent="0.3">
      <c r="A25" s="232"/>
      <c r="B25" s="235"/>
      <c r="C25" s="167" t="s">
        <v>120</v>
      </c>
      <c r="D25" s="168" t="s">
        <v>121</v>
      </c>
      <c r="E25" s="155" t="s">
        <v>70</v>
      </c>
      <c r="F25" s="169" t="s">
        <v>57</v>
      </c>
      <c r="G25" s="170" t="s">
        <v>51</v>
      </c>
      <c r="H25" s="171">
        <v>0</v>
      </c>
      <c r="I25" s="171">
        <v>0</v>
      </c>
      <c r="J25" s="171">
        <v>0</v>
      </c>
      <c r="K25" s="171">
        <v>0</v>
      </c>
      <c r="L25" s="171">
        <v>0</v>
      </c>
      <c r="M25" s="171">
        <v>0</v>
      </c>
      <c r="N25" s="171">
        <v>0</v>
      </c>
      <c r="O25" s="172">
        <v>43</v>
      </c>
      <c r="P25" s="156">
        <v>0</v>
      </c>
      <c r="Q25" s="156"/>
      <c r="R25" s="156"/>
      <c r="S25" s="156"/>
      <c r="T25" s="156"/>
      <c r="U25" s="156"/>
      <c r="V25" s="163">
        <f t="shared" si="13"/>
        <v>0</v>
      </c>
      <c r="W25" s="193">
        <f t="shared" si="14"/>
        <v>0</v>
      </c>
      <c r="X25" s="173"/>
      <c r="Y25" s="173"/>
      <c r="Z25" s="173"/>
      <c r="AA25" s="173"/>
      <c r="AB25" s="173"/>
      <c r="AC25" s="173"/>
      <c r="AD25" s="163">
        <f t="shared" si="8"/>
        <v>0</v>
      </c>
      <c r="AE25" s="165">
        <f t="shared" si="10"/>
        <v>0</v>
      </c>
      <c r="AF25" s="148">
        <f t="shared" si="15"/>
        <v>0</v>
      </c>
      <c r="AG25" s="149">
        <f t="shared" si="3"/>
        <v>0</v>
      </c>
      <c r="AH25" s="150">
        <f t="shared" si="12"/>
        <v>0</v>
      </c>
      <c r="AI25" s="196" t="s">
        <v>57</v>
      </c>
      <c r="AJ25" s="238"/>
      <c r="AK25" s="174" t="s">
        <v>117</v>
      </c>
    </row>
    <row r="26" spans="1:37" ht="16.2" hidden="1" thickBot="1" x14ac:dyDescent="0.35">
      <c r="A26" s="233"/>
      <c r="B26" s="236"/>
      <c r="C26" s="175" t="s">
        <v>122</v>
      </c>
      <c r="D26" s="176" t="s">
        <v>123</v>
      </c>
      <c r="E26" s="157" t="s">
        <v>70</v>
      </c>
      <c r="F26" s="177" t="s">
        <v>57</v>
      </c>
      <c r="G26" s="178" t="s">
        <v>51</v>
      </c>
      <c r="H26" s="179">
        <v>0</v>
      </c>
      <c r="I26" s="179">
        <v>0</v>
      </c>
      <c r="J26" s="179">
        <v>0</v>
      </c>
      <c r="K26" s="179">
        <v>0</v>
      </c>
      <c r="L26" s="179">
        <v>0</v>
      </c>
      <c r="M26" s="179">
        <v>0</v>
      </c>
      <c r="N26" s="179">
        <v>0</v>
      </c>
      <c r="O26" s="180">
        <v>15</v>
      </c>
      <c r="P26" s="158">
        <v>0</v>
      </c>
      <c r="Q26" s="158"/>
      <c r="R26" s="158"/>
      <c r="S26" s="158"/>
      <c r="T26" s="158"/>
      <c r="U26" s="158"/>
      <c r="V26" s="187">
        <f t="shared" si="13"/>
        <v>0</v>
      </c>
      <c r="W26" s="194">
        <f t="shared" si="14"/>
        <v>0</v>
      </c>
      <c r="X26" s="181"/>
      <c r="Y26" s="181"/>
      <c r="Z26" s="181"/>
      <c r="AA26" s="181"/>
      <c r="AB26" s="181"/>
      <c r="AC26" s="181"/>
      <c r="AD26" s="187">
        <f t="shared" si="8"/>
        <v>0</v>
      </c>
      <c r="AE26" s="188">
        <f t="shared" si="10"/>
        <v>0</v>
      </c>
      <c r="AF26" s="189">
        <f t="shared" si="15"/>
        <v>0</v>
      </c>
      <c r="AG26" s="190">
        <f t="shared" si="3"/>
        <v>0</v>
      </c>
      <c r="AH26" s="150">
        <f t="shared" si="12"/>
        <v>0</v>
      </c>
      <c r="AI26" s="196" t="s">
        <v>57</v>
      </c>
      <c r="AJ26" s="239"/>
      <c r="AK26" s="182" t="s">
        <v>117</v>
      </c>
    </row>
    <row r="27" spans="1:37" x14ac:dyDescent="0.3">
      <c r="A27" s="40"/>
      <c r="B27" s="40"/>
      <c r="C27" s="41"/>
      <c r="D27" s="12"/>
      <c r="E27" s="12"/>
      <c r="F27" s="3"/>
      <c r="G27" s="3"/>
      <c r="H27" s="3"/>
      <c r="I27" s="3"/>
      <c r="J27" s="3"/>
      <c r="K27" s="3"/>
      <c r="L27" s="3"/>
      <c r="M27" s="3"/>
      <c r="N27" s="3"/>
      <c r="O27" s="60"/>
      <c r="P27" s="3"/>
      <c r="Q27" s="3"/>
      <c r="R27" s="3"/>
      <c r="S27" s="3"/>
      <c r="T27" s="3"/>
      <c r="U27" s="3"/>
      <c r="V27" s="3"/>
      <c r="W27" s="42"/>
      <c r="X27" s="42"/>
      <c r="Y27" s="42"/>
      <c r="Z27" s="42"/>
      <c r="AA27" s="42"/>
      <c r="AB27" s="42"/>
      <c r="AC27" s="42"/>
      <c r="AD27" s="42"/>
      <c r="AE27" s="42"/>
      <c r="AF27" s="42"/>
      <c r="AG27" s="42"/>
      <c r="AH27" s="3"/>
      <c r="AI27" s="42"/>
      <c r="AJ27" s="43"/>
      <c r="AK27" s="44"/>
    </row>
    <row r="28" spans="1:37" x14ac:dyDescent="0.3">
      <c r="A28" s="2"/>
      <c r="B28" s="3"/>
      <c r="C28" s="3"/>
      <c r="D28" s="3"/>
      <c r="E28" s="4"/>
      <c r="F28" s="3"/>
      <c r="G28" s="3"/>
      <c r="H28" s="3"/>
      <c r="I28" s="3"/>
      <c r="J28" s="3"/>
      <c r="K28" s="3"/>
      <c r="L28" s="3"/>
      <c r="M28" s="3"/>
      <c r="N28" s="3"/>
      <c r="P28" s="3"/>
      <c r="Q28" s="3"/>
      <c r="R28" s="3"/>
      <c r="S28" s="3"/>
      <c r="T28" s="3"/>
      <c r="U28" s="3"/>
      <c r="V28" s="3"/>
      <c r="W28" s="3"/>
      <c r="X28" s="3"/>
      <c r="Y28" s="3"/>
      <c r="Z28" s="3"/>
      <c r="AA28" s="45"/>
      <c r="AB28" s="46"/>
      <c r="AC28" s="46"/>
      <c r="AD28" s="46"/>
      <c r="AE28" s="46"/>
      <c r="AF28" s="47"/>
      <c r="AG28" s="47"/>
      <c r="AH28" s="47"/>
      <c r="AI28" s="47"/>
      <c r="AJ28" s="3"/>
      <c r="AK28" s="3"/>
    </row>
    <row r="29" spans="1:37" ht="18.600000000000001" thickBot="1" x14ac:dyDescent="0.35">
      <c r="A29" s="48" t="s">
        <v>124</v>
      </c>
      <c r="B29" s="3"/>
      <c r="C29" s="41"/>
      <c r="D29" s="12"/>
      <c r="E29" s="12"/>
      <c r="F29" s="3"/>
      <c r="G29" s="3"/>
      <c r="H29" s="3"/>
      <c r="I29" s="3"/>
      <c r="J29" s="3"/>
      <c r="K29" s="3"/>
      <c r="L29" s="3"/>
      <c r="M29" s="3"/>
      <c r="N29" s="3"/>
      <c r="O29" s="60"/>
      <c r="P29" s="3"/>
      <c r="Q29" s="3"/>
      <c r="R29" s="3"/>
      <c r="S29" s="3"/>
      <c r="T29" s="3"/>
      <c r="U29" s="3"/>
      <c r="V29" s="3"/>
      <c r="W29" s="42"/>
      <c r="X29" s="42"/>
      <c r="Y29" s="42"/>
      <c r="Z29" s="42"/>
      <c r="AA29" s="42"/>
      <c r="AB29" s="42"/>
      <c r="AC29" s="42"/>
      <c r="AD29" s="42"/>
      <c r="AE29" s="42"/>
      <c r="AF29" s="42"/>
      <c r="AG29" s="42"/>
      <c r="AH29" s="3"/>
      <c r="AI29" s="42"/>
      <c r="AJ29" s="43"/>
      <c r="AK29" s="44"/>
    </row>
    <row r="30" spans="1:37" ht="21" x14ac:dyDescent="0.3">
      <c r="A30" s="240" t="s">
        <v>125</v>
      </c>
      <c r="B30" s="240"/>
      <c r="C30" s="41"/>
      <c r="D30" s="49"/>
      <c r="E30" s="12"/>
      <c r="F30" s="3"/>
      <c r="G30" s="3"/>
      <c r="H30" s="3"/>
      <c r="I30" s="3"/>
      <c r="J30" s="3"/>
      <c r="K30" s="3"/>
      <c r="L30" s="3"/>
      <c r="M30" s="3"/>
      <c r="N30" s="3"/>
      <c r="O30" s="60"/>
      <c r="P30" s="3"/>
      <c r="Q30" s="3"/>
      <c r="R30" s="3"/>
      <c r="S30" s="3"/>
      <c r="T30" s="3"/>
      <c r="U30" s="3"/>
      <c r="V30" s="3"/>
      <c r="W30" s="42"/>
      <c r="X30" s="42"/>
      <c r="Y30" s="42"/>
      <c r="Z30" s="42"/>
      <c r="AA30" s="42"/>
      <c r="AB30" s="42"/>
      <c r="AC30" s="42"/>
      <c r="AD30" s="42"/>
      <c r="AE30" s="42"/>
      <c r="AF30" s="42"/>
      <c r="AG30" s="42"/>
      <c r="AH30" s="3"/>
      <c r="AI30" s="42"/>
      <c r="AJ30" s="43"/>
      <c r="AK30" s="44"/>
    </row>
    <row r="31" spans="1:37" x14ac:dyDescent="0.3">
      <c r="A31" s="226" t="s">
        <v>126</v>
      </c>
      <c r="B31" s="226"/>
      <c r="C31" s="41"/>
      <c r="D31" s="50"/>
      <c r="E31" s="12"/>
      <c r="F31" s="3"/>
      <c r="G31" s="3"/>
      <c r="H31" s="3"/>
      <c r="I31" s="3"/>
      <c r="J31" s="3"/>
      <c r="K31" s="3"/>
      <c r="L31" s="3"/>
      <c r="M31" s="3"/>
      <c r="N31" s="3"/>
      <c r="O31" s="60"/>
      <c r="P31" s="3"/>
      <c r="Q31" s="3"/>
      <c r="R31" s="3"/>
      <c r="S31" s="3"/>
      <c r="T31" s="3"/>
      <c r="U31" s="3"/>
      <c r="V31" s="3"/>
      <c r="W31" s="42"/>
      <c r="X31" s="42"/>
      <c r="Y31" s="42"/>
      <c r="Z31" s="42"/>
      <c r="AA31" s="42"/>
      <c r="AB31" s="42"/>
      <c r="AC31" s="42"/>
      <c r="AD31" s="42"/>
      <c r="AE31" s="42"/>
      <c r="AF31" s="42"/>
      <c r="AG31" s="42"/>
      <c r="AH31" s="3"/>
      <c r="AI31" s="42"/>
      <c r="AJ31" s="43"/>
      <c r="AK31" s="44"/>
    </row>
    <row r="32" spans="1:37" ht="21.6" thickBot="1" x14ac:dyDescent="0.35">
      <c r="A32" s="240" t="s">
        <v>127</v>
      </c>
      <c r="B32" s="240"/>
      <c r="C32" s="41"/>
      <c r="D32" s="51"/>
      <c r="E32" s="12"/>
      <c r="F32" s="3"/>
      <c r="G32" s="3"/>
      <c r="H32" s="3"/>
      <c r="I32" s="3"/>
      <c r="J32" s="3"/>
      <c r="K32" s="3"/>
      <c r="L32" s="3"/>
      <c r="M32" s="3"/>
      <c r="N32" s="3"/>
      <c r="O32" s="60"/>
      <c r="P32" s="3"/>
      <c r="Q32" s="3"/>
      <c r="R32" s="3"/>
      <c r="S32" s="3"/>
      <c r="T32" s="3"/>
      <c r="U32" s="3"/>
      <c r="V32" s="3"/>
      <c r="W32" s="42"/>
      <c r="X32" s="42"/>
      <c r="Y32" s="42"/>
      <c r="Z32" s="42"/>
      <c r="AA32" s="42"/>
      <c r="AB32" s="42"/>
      <c r="AC32" s="42"/>
      <c r="AD32" s="42"/>
      <c r="AE32" s="42"/>
      <c r="AF32" s="42"/>
      <c r="AG32" s="42"/>
      <c r="AH32" s="3"/>
      <c r="AI32" s="42"/>
      <c r="AJ32" s="43"/>
      <c r="AK32" s="44"/>
    </row>
    <row r="33" spans="1:37" x14ac:dyDescent="0.3">
      <c r="A33" s="226" t="s">
        <v>128</v>
      </c>
      <c r="B33" s="226"/>
      <c r="C33" s="41"/>
      <c r="D33" s="52"/>
      <c r="E33" s="12"/>
      <c r="F33" s="3"/>
      <c r="G33" s="3"/>
      <c r="H33" s="3"/>
      <c r="I33" s="3"/>
      <c r="J33" s="3"/>
      <c r="K33" s="3"/>
      <c r="L33" s="3"/>
      <c r="M33" s="3"/>
      <c r="N33" s="3"/>
      <c r="O33" s="60"/>
      <c r="P33" s="3"/>
      <c r="Q33" s="3"/>
      <c r="R33" s="3"/>
      <c r="S33" s="3"/>
      <c r="T33" s="3"/>
      <c r="U33" s="3"/>
      <c r="V33" s="3"/>
      <c r="W33" s="42"/>
      <c r="X33" s="42"/>
      <c r="Y33" s="42"/>
      <c r="Z33" s="42"/>
      <c r="AA33" s="42"/>
      <c r="AB33" s="42"/>
      <c r="AC33" s="42"/>
      <c r="AD33" s="42"/>
      <c r="AE33" s="42"/>
      <c r="AF33" s="42"/>
      <c r="AG33" s="42"/>
      <c r="AH33" s="3"/>
      <c r="AI33" s="42"/>
      <c r="AJ33" s="43"/>
      <c r="AK33" s="44"/>
    </row>
    <row r="34" spans="1:37" x14ac:dyDescent="0.3">
      <c r="A34" s="226" t="s">
        <v>129</v>
      </c>
      <c r="B34" s="226"/>
      <c r="C34" s="41"/>
      <c r="D34" s="53"/>
      <c r="E34" s="12"/>
      <c r="F34" s="3"/>
      <c r="G34" s="3"/>
      <c r="H34" s="3"/>
      <c r="I34" s="3"/>
      <c r="J34" s="3"/>
      <c r="K34" s="3"/>
      <c r="L34" s="3"/>
      <c r="M34" s="3"/>
      <c r="N34" s="3"/>
      <c r="O34" s="60"/>
      <c r="P34" s="3"/>
      <c r="Q34" s="3"/>
      <c r="R34" s="3"/>
      <c r="S34" s="3"/>
      <c r="T34" s="3"/>
      <c r="U34" s="3"/>
      <c r="V34" s="3"/>
      <c r="W34" s="54"/>
      <c r="X34" s="54"/>
      <c r="Y34" s="54"/>
      <c r="Z34" s="54"/>
      <c r="AA34" s="54"/>
      <c r="AB34" s="54"/>
      <c r="AC34" s="54"/>
      <c r="AD34" s="54"/>
      <c r="AE34" s="54"/>
      <c r="AF34" s="54"/>
      <c r="AG34" s="54"/>
      <c r="AH34" s="3"/>
      <c r="AI34" s="42"/>
      <c r="AJ34" s="55"/>
      <c r="AK34" s="44"/>
    </row>
    <row r="35" spans="1:37" x14ac:dyDescent="0.3">
      <c r="A35" s="11"/>
      <c r="B35" s="11"/>
      <c r="C35" s="41"/>
      <c r="D35" s="12"/>
      <c r="E35" s="12"/>
      <c r="F35" s="3"/>
      <c r="G35" s="3"/>
      <c r="H35" s="3"/>
      <c r="I35" s="3"/>
      <c r="J35" s="3"/>
      <c r="K35" s="3"/>
      <c r="L35" s="3"/>
      <c r="M35" s="3"/>
      <c r="N35" s="3"/>
      <c r="O35" s="60"/>
      <c r="P35" s="3"/>
      <c r="Q35" s="3"/>
      <c r="R35" s="3"/>
      <c r="S35" s="3"/>
      <c r="T35" s="3"/>
      <c r="U35" s="3"/>
      <c r="V35" s="3"/>
      <c r="W35" s="54"/>
      <c r="X35" s="54"/>
      <c r="Y35" s="54"/>
      <c r="Z35" s="54"/>
      <c r="AA35" s="54"/>
      <c r="AB35" s="54"/>
      <c r="AC35" s="54"/>
      <c r="AD35" s="54"/>
      <c r="AE35" s="54"/>
      <c r="AF35" s="54"/>
      <c r="AG35" s="54"/>
      <c r="AH35" s="3"/>
      <c r="AI35" s="42"/>
      <c r="AJ35" s="55"/>
      <c r="AK35" s="44"/>
    </row>
    <row r="36" spans="1:37" x14ac:dyDescent="0.3">
      <c r="A36" s="11"/>
      <c r="B36" s="11"/>
      <c r="C36" s="41"/>
      <c r="D36" s="12"/>
      <c r="E36" s="12"/>
      <c r="F36" s="3"/>
      <c r="G36" s="3"/>
      <c r="H36" s="3"/>
      <c r="I36" s="3"/>
      <c r="J36" s="3"/>
      <c r="K36" s="3"/>
      <c r="L36" s="3"/>
      <c r="M36" s="3"/>
      <c r="N36" s="3"/>
      <c r="O36" s="60"/>
      <c r="P36" s="3"/>
      <c r="Q36" s="3"/>
      <c r="R36" s="3"/>
      <c r="S36" s="3"/>
      <c r="T36" s="3"/>
      <c r="U36" s="3"/>
      <c r="V36" s="3"/>
      <c r="W36" s="54"/>
      <c r="X36" s="54"/>
      <c r="Y36" s="54"/>
      <c r="Z36" s="54"/>
      <c r="AA36" s="54"/>
      <c r="AB36" s="54"/>
      <c r="AC36" s="54"/>
      <c r="AD36" s="54"/>
      <c r="AE36" s="54"/>
      <c r="AF36" s="54"/>
      <c r="AG36" s="54"/>
      <c r="AH36" s="3"/>
      <c r="AI36" s="42"/>
      <c r="AJ36" s="55"/>
      <c r="AK36" s="44"/>
    </row>
    <row r="37" spans="1:37" x14ac:dyDescent="0.3">
      <c r="A37" s="11"/>
      <c r="B37" s="11"/>
      <c r="C37" s="41"/>
      <c r="D37" s="12"/>
      <c r="E37" s="12"/>
      <c r="F37" s="3"/>
      <c r="G37" s="3"/>
      <c r="H37" s="3"/>
      <c r="I37" s="3"/>
      <c r="J37" s="3"/>
      <c r="K37" s="3"/>
      <c r="L37" s="3"/>
      <c r="M37" s="3"/>
      <c r="N37" s="3"/>
      <c r="O37" s="60"/>
      <c r="P37" s="3"/>
      <c r="Q37" s="3"/>
      <c r="R37" s="3"/>
      <c r="S37" s="3"/>
      <c r="T37" s="3"/>
      <c r="U37" s="3"/>
      <c r="V37" s="3"/>
      <c r="W37" s="54"/>
      <c r="X37" s="54"/>
      <c r="Y37" s="54"/>
      <c r="Z37" s="54"/>
      <c r="AA37" s="54"/>
      <c r="AB37" s="54"/>
      <c r="AC37" s="54"/>
      <c r="AD37" s="54"/>
      <c r="AE37" s="54"/>
      <c r="AF37" s="54"/>
      <c r="AG37" s="54"/>
      <c r="AH37" s="3"/>
      <c r="AI37" s="42"/>
      <c r="AJ37" s="55"/>
      <c r="AK37" s="44"/>
    </row>
    <row r="38" spans="1:37" x14ac:dyDescent="0.3">
      <c r="A38" s="227" t="s">
        <v>130</v>
      </c>
      <c r="B38" s="56" t="s">
        <v>131</v>
      </c>
      <c r="C38" s="228" t="s">
        <v>132</v>
      </c>
      <c r="D38" s="56" t="s">
        <v>131</v>
      </c>
      <c r="E38" s="229" t="s">
        <v>133</v>
      </c>
      <c r="F38" s="230" t="s">
        <v>131</v>
      </c>
      <c r="G38" s="230"/>
      <c r="H38" s="230"/>
      <c r="I38" s="230"/>
      <c r="J38" s="230"/>
      <c r="K38" s="230"/>
      <c r="L38" s="230"/>
      <c r="M38" s="230"/>
      <c r="N38" s="230"/>
      <c r="O38" s="230"/>
      <c r="P38" s="230"/>
      <c r="Q38" s="230"/>
      <c r="R38" s="230"/>
      <c r="S38" s="3"/>
      <c r="T38" s="3"/>
      <c r="U38" s="3"/>
      <c r="V38" s="3"/>
      <c r="W38" s="42"/>
      <c r="X38" s="42"/>
      <c r="Y38" s="42"/>
      <c r="Z38" s="42"/>
      <c r="AA38" s="42"/>
      <c r="AB38" s="42"/>
      <c r="AC38" s="42"/>
      <c r="AD38" s="42"/>
      <c r="AE38" s="42"/>
      <c r="AF38" s="42"/>
      <c r="AG38" s="42"/>
      <c r="AH38" s="3"/>
      <c r="AI38" s="42"/>
      <c r="AJ38" s="43"/>
      <c r="AK38" s="44"/>
    </row>
    <row r="39" spans="1:37" x14ac:dyDescent="0.3">
      <c r="A39" s="227"/>
      <c r="B39" s="56" t="s">
        <v>134</v>
      </c>
      <c r="C39" s="228"/>
      <c r="D39" s="56" t="s">
        <v>134</v>
      </c>
      <c r="E39" s="229"/>
      <c r="F39" s="230" t="s">
        <v>134</v>
      </c>
      <c r="G39" s="230"/>
      <c r="H39" s="230"/>
      <c r="I39" s="230"/>
      <c r="J39" s="230"/>
      <c r="K39" s="230"/>
      <c r="L39" s="230"/>
      <c r="M39" s="230"/>
      <c r="N39" s="230"/>
      <c r="O39" s="230"/>
      <c r="P39" s="230"/>
      <c r="Q39" s="230"/>
      <c r="R39" s="230"/>
      <c r="S39" s="3"/>
      <c r="T39" s="3"/>
      <c r="U39" s="3"/>
      <c r="V39" s="3"/>
      <c r="W39" s="42"/>
      <c r="X39" s="42"/>
      <c r="Y39" s="42"/>
      <c r="Z39" s="42"/>
      <c r="AA39" s="42"/>
      <c r="AB39" s="42"/>
      <c r="AC39" s="42"/>
      <c r="AD39" s="42"/>
      <c r="AE39" s="42"/>
      <c r="AF39" s="42"/>
      <c r="AG39" s="42"/>
      <c r="AH39" s="3"/>
      <c r="AI39" s="42"/>
      <c r="AJ39" s="43"/>
      <c r="AK39" s="44"/>
    </row>
  </sheetData>
  <autoFilter ref="A7:AK26" xr:uid="{00000000-0001-0000-0000-000000000000}">
    <filterColumn colId="1">
      <filters>
        <filter val="24PP99-MEJORAMIENTO DE VIVIENDA"/>
        <filter val="ADQUISICIÓN DE VIVIENDA POR UN HÁBITAT SOSTENIBLE CON ENFOQUE DIFERENCIAL."/>
        <filter val="MEJORAMIENTO DE VIVIENDA POR UN HÁBITAT SOSTENIBLE"/>
        <filter val="SERVICIO DE RECONOCIMIENTO DE VIVIENDA DE INTERÉS SOCIAL Y PRIORITARIO"/>
        <filter val="TITULACIÓN Y REGULARIZACIÓN DE BIENES FISCALES EN LA CIUDAD"/>
      </filters>
    </filterColumn>
  </autoFilter>
  <mergeCells count="26">
    <mergeCell ref="A23:A26"/>
    <mergeCell ref="B23:B26"/>
    <mergeCell ref="AJ23:AJ26"/>
    <mergeCell ref="A33:B33"/>
    <mergeCell ref="A30:B30"/>
    <mergeCell ref="A31:B31"/>
    <mergeCell ref="A32:B32"/>
    <mergeCell ref="A34:B34"/>
    <mergeCell ref="A38:A39"/>
    <mergeCell ref="C38:C39"/>
    <mergeCell ref="E38:E39"/>
    <mergeCell ref="F38:R38"/>
    <mergeCell ref="F39:R39"/>
    <mergeCell ref="A8:A10"/>
    <mergeCell ref="B8:B10"/>
    <mergeCell ref="A16:A19"/>
    <mergeCell ref="B16:B19"/>
    <mergeCell ref="A11:A15"/>
    <mergeCell ref="B11:B15"/>
    <mergeCell ref="A1:A4"/>
    <mergeCell ref="B1:AJ4"/>
    <mergeCell ref="X6:AE6"/>
    <mergeCell ref="AF6:AG6"/>
    <mergeCell ref="AH6:AI6"/>
    <mergeCell ref="AJ6:AK6"/>
    <mergeCell ref="O6:W6"/>
  </mergeCells>
  <conditionalFormatting sqref="W8">
    <cfRule type="cellIs" priority="25" operator="greaterThan">
      <formula>0.41</formula>
    </cfRule>
  </conditionalFormatting>
  <conditionalFormatting sqref="W9:W11">
    <cfRule type="cellIs" dxfId="12" priority="6" operator="lessThan">
      <formula>"0.33"</formula>
    </cfRule>
    <cfRule type="cellIs" dxfId="11" priority="7" operator="lessThanOrEqual">
      <formula>0.083</formula>
    </cfRule>
    <cfRule type="cellIs" dxfId="10" priority="8" operator="between">
      <formula>0.083</formula>
      <formula>0.17</formula>
    </cfRule>
    <cfRule type="cellIs" dxfId="9" priority="9" operator="greaterThanOrEqual">
      <formula>0.171</formula>
    </cfRule>
  </conditionalFormatting>
  <conditionalFormatting sqref="W22">
    <cfRule type="cellIs" dxfId="8" priority="20" operator="lessThan">
      <formula>50</formula>
    </cfRule>
  </conditionalFormatting>
  <conditionalFormatting sqref="AE10">
    <cfRule type="cellIs" dxfId="7" priority="14" operator="lessThan">
      <formula>"0.33"</formula>
    </cfRule>
    <cfRule type="cellIs" dxfId="6" priority="15" operator="lessThanOrEqual">
      <formula>0.083</formula>
    </cfRule>
    <cfRule type="cellIs" dxfId="5" priority="16" operator="between">
      <formula>0.083</formula>
      <formula>0.17</formula>
    </cfRule>
    <cfRule type="cellIs" dxfId="4" priority="17" operator="greaterThanOrEqual">
      <formula>0.171</formula>
    </cfRule>
  </conditionalFormatting>
  <conditionalFormatting sqref="AE22:AE26">
    <cfRule type="cellIs" dxfId="3" priority="4" operator="lessThan">
      <formula>50</formula>
    </cfRule>
  </conditionalFormatting>
  <conditionalFormatting sqref="AG8:AG26">
    <cfRule type="cellIs" dxfId="2" priority="1" operator="lessThanOrEqual">
      <formula>0.083</formula>
    </cfRule>
    <cfRule type="cellIs" dxfId="1" priority="2" operator="between">
      <formula>0.083</formula>
      <formula>0.17</formula>
    </cfRule>
    <cfRule type="cellIs" dxfId="0" priority="3" operator="greaterThanOrEqual">
      <formula>0.171</formula>
    </cfRule>
  </conditionalFormatting>
  <pageMargins left="0.7" right="0.7" top="0.75" bottom="0.75" header="0.3" footer="0.3"/>
  <pageSetup orientation="portrait" r:id="rId1"/>
  <ignoredErrors>
    <ignoredError sqref="AI16" formula="1"/>
    <ignoredError sqref="AD17" formulaRange="1"/>
  </ignoredError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e1384c4b-23f8-437f-a970-ed96e4fde6e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388A0C1EAF4FF47B0423C9CD0345005" ma:contentTypeVersion="14" ma:contentTypeDescription="Crear nuevo documento." ma:contentTypeScope="" ma:versionID="04e5cd745126566f95e74adc5050ae88">
  <xsd:schema xmlns:xsd="http://www.w3.org/2001/XMLSchema" xmlns:xs="http://www.w3.org/2001/XMLSchema" xmlns:p="http://schemas.microsoft.com/office/2006/metadata/properties" xmlns:ns3="e1384c4b-23f8-437f-a970-ed96e4fde6e9" xmlns:ns4="d4eac1e6-2004-4753-8456-fd219ee440bd" targetNamespace="http://schemas.microsoft.com/office/2006/metadata/properties" ma:root="true" ma:fieldsID="3b797f6099c33401e2a60c38361e1c9b" ns3:_="" ns4:_="">
    <xsd:import namespace="e1384c4b-23f8-437f-a970-ed96e4fde6e9"/>
    <xsd:import namespace="d4eac1e6-2004-4753-8456-fd219ee440b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384c4b-23f8-437f-a970-ed96e4fde6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4eac1e6-2004-4753-8456-fd219ee440bd"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SharingHintHash" ma:index="19"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D08782-7045-4506-952F-DD62B52BBA78}">
  <ds:schemaRefs>
    <ds:schemaRef ds:uri="http://schemas.microsoft.com/sharepoint/v3/contenttype/forms"/>
  </ds:schemaRefs>
</ds:datastoreItem>
</file>

<file path=customXml/itemProps2.xml><?xml version="1.0" encoding="utf-8"?>
<ds:datastoreItem xmlns:ds="http://schemas.openxmlformats.org/officeDocument/2006/customXml" ds:itemID="{F3674C0B-8C5F-4300-B2D3-3BF74E85B348}">
  <ds:schemaRefs>
    <ds:schemaRef ds:uri="http://purl.org/dc/elements/1.1/"/>
    <ds:schemaRef ds:uri="e1384c4b-23f8-437f-a970-ed96e4fde6e9"/>
    <ds:schemaRef ds:uri="http://purl.org/dc/dcmitype/"/>
    <ds:schemaRef ds:uri="http://schemas.microsoft.com/office/2006/documentManagement/types"/>
    <ds:schemaRef ds:uri="http://www.w3.org/XML/1998/namespace"/>
    <ds:schemaRef ds:uri="d4eac1e6-2004-4753-8456-fd219ee440bd"/>
    <ds:schemaRef ds:uri="http://schemas.microsoft.com/office/2006/metadata/properties"/>
    <ds:schemaRef ds:uri="http://purl.org/dc/term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35D24624-7D1E-4598-ADBC-8AA337440F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384c4b-23f8-437f-a970-ed96e4fde6e9"/>
    <ds:schemaRef ds:uri="d4eac1e6-2004-4753-8456-fd219ee440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Julian Humberto Henao Zapata</cp:lastModifiedBy>
  <cp:revision/>
  <dcterms:created xsi:type="dcterms:W3CDTF">2021-06-04T18:58:02Z</dcterms:created>
  <dcterms:modified xsi:type="dcterms:W3CDTF">2024-07-19T22:41:32Z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0x0101003388A0C1EAF4FF47B0423C9CD0345005</vt:lpwstr>
  </property>
</Properties>
</file>