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DE ACCIÓN 2024\"/>
    </mc:Choice>
  </mc:AlternateContent>
  <xr:revisionPtr revIDLastSave="0" documentId="8_{D3C49515-F209-4CD6-B35E-D9D2B29C5CBA}" xr6:coauthVersionLast="36" xr6:coauthVersionMax="36" xr10:uidLastSave="{00000000-0000-0000-0000-000000000000}"/>
  <bookViews>
    <workbookView xWindow="0" yWindow="0" windowWidth="23040" windowHeight="8364" xr2:uid="{00000000-000D-0000-FFFF-FFFF00000000}"/>
  </bookViews>
  <sheets>
    <sheet name="PA2024" sheetId="1" r:id="rId1"/>
    <sheet name="Hoja1" sheetId="2" r:id="rId2"/>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2" i="1" l="1"/>
  <c r="W11" i="1"/>
  <c r="W8" i="1"/>
  <c r="O26" i="1"/>
  <c r="P26" i="1" s="1"/>
  <c r="O25" i="1"/>
  <c r="P25" i="1" s="1"/>
  <c r="O24" i="1"/>
  <c r="P24" i="1" s="1"/>
  <c r="O23" i="1"/>
  <c r="P23" i="1" s="1"/>
  <c r="O22" i="1"/>
  <c r="P22" i="1" s="1"/>
  <c r="O21" i="1"/>
  <c r="O20" i="1"/>
  <c r="P20" i="1" s="1"/>
  <c r="O19" i="1"/>
  <c r="P19" i="1" s="1"/>
  <c r="O18" i="1"/>
  <c r="P18" i="1" s="1"/>
  <c r="O17" i="1"/>
  <c r="P17" i="1" s="1"/>
  <c r="O16" i="1"/>
  <c r="P16" i="1" s="1"/>
  <c r="O15" i="1"/>
  <c r="P15" i="1" s="1"/>
  <c r="O14" i="1"/>
  <c r="P14" i="1" s="1"/>
  <c r="O13" i="1"/>
  <c r="P13" i="1" s="1"/>
  <c r="O12" i="1"/>
  <c r="P12" i="1" s="1"/>
  <c r="AD12" i="1" s="1"/>
  <c r="AE12" i="1" s="1"/>
  <c r="O9" i="1"/>
  <c r="P9" i="1" s="1"/>
  <c r="O10" i="1"/>
  <c r="P10" i="1" s="1"/>
  <c r="O8" i="1"/>
  <c r="P8" i="1" s="1"/>
  <c r="AD8" i="1" s="1"/>
  <c r="AE8" i="1" s="1"/>
  <c r="O11" i="1"/>
  <c r="P11" i="1" s="1"/>
  <c r="AD11" i="1" s="1"/>
  <c r="AE11" i="1" s="1"/>
  <c r="AB8" i="1" l="1"/>
  <c r="AC8" i="1" s="1"/>
  <c r="AA8" i="1"/>
  <c r="AB11" i="1"/>
  <c r="AC11" i="1" s="1"/>
  <c r="AA11" i="1"/>
  <c r="AB12" i="1"/>
  <c r="AC12" i="1" s="1"/>
  <c r="AA12" i="1"/>
  <c r="P21" i="1"/>
  <c r="W22" i="1"/>
  <c r="AB22" i="1" l="1"/>
  <c r="AC22" i="1" s="1"/>
  <c r="AA22" i="1"/>
  <c r="AD22" i="1"/>
  <c r="AE22" i="1" s="1"/>
  <c r="Z22" i="1"/>
  <c r="Z21" i="1"/>
  <c r="Z16" i="1"/>
  <c r="Z20" i="1"/>
  <c r="Z11" i="1"/>
  <c r="Z8" i="1" l="1"/>
  <c r="W9" i="1" l="1"/>
  <c r="W26" i="1"/>
  <c r="W25" i="1"/>
  <c r="W24" i="1"/>
  <c r="W23" i="1"/>
  <c r="AB23" i="1" l="1"/>
  <c r="AC23" i="1" s="1"/>
  <c r="AA23" i="1"/>
  <c r="AD23" i="1"/>
  <c r="AE23" i="1" s="1"/>
  <c r="AB24" i="1"/>
  <c r="AC24" i="1" s="1"/>
  <c r="AA24" i="1"/>
  <c r="AD24" i="1"/>
  <c r="AE24" i="1" s="1"/>
  <c r="AB25" i="1"/>
  <c r="AC25" i="1" s="1"/>
  <c r="AA25" i="1"/>
  <c r="AD25" i="1"/>
  <c r="AE25" i="1" s="1"/>
  <c r="AB26" i="1"/>
  <c r="AC26" i="1" s="1"/>
  <c r="AA26" i="1"/>
  <c r="AD26" i="1"/>
  <c r="AE26" i="1" s="1"/>
  <c r="AB9" i="1"/>
  <c r="AC9" i="1" s="1"/>
  <c r="AA9" i="1"/>
  <c r="AD9" i="1"/>
  <c r="AE9" i="1" s="1"/>
  <c r="W16" i="1"/>
  <c r="AB16" i="1" l="1"/>
  <c r="AC16" i="1" s="1"/>
  <c r="AA16" i="1"/>
  <c r="AD16" i="1"/>
  <c r="AE16" i="1" s="1"/>
  <c r="W21" i="1"/>
  <c r="W19" i="1"/>
  <c r="W18" i="1"/>
  <c r="W17" i="1"/>
  <c r="W15" i="1"/>
  <c r="W14" i="1"/>
  <c r="W13" i="1"/>
  <c r="W10" i="1"/>
  <c r="W20" i="1"/>
  <c r="AB20" i="1" l="1"/>
  <c r="AC20" i="1" s="1"/>
  <c r="AA20" i="1"/>
  <c r="AD20" i="1"/>
  <c r="AE20" i="1" s="1"/>
  <c r="AB10" i="1"/>
  <c r="AC10" i="1" s="1"/>
  <c r="AA10" i="1"/>
  <c r="AD10" i="1"/>
  <c r="AE10" i="1" s="1"/>
  <c r="AB13" i="1"/>
  <c r="AC13" i="1" s="1"/>
  <c r="AA13" i="1"/>
  <c r="AD13" i="1"/>
  <c r="AE13" i="1" s="1"/>
  <c r="AB14" i="1"/>
  <c r="AC14" i="1" s="1"/>
  <c r="AA14" i="1"/>
  <c r="AD14" i="1"/>
  <c r="AE14" i="1" s="1"/>
  <c r="AB15" i="1"/>
  <c r="AC15" i="1" s="1"/>
  <c r="AA15" i="1"/>
  <c r="AD15" i="1"/>
  <c r="AE15" i="1" s="1"/>
  <c r="AB17" i="1"/>
  <c r="AC17" i="1" s="1"/>
  <c r="AA17" i="1"/>
  <c r="AD17" i="1"/>
  <c r="AE17" i="1" s="1"/>
  <c r="AB18" i="1"/>
  <c r="AC18" i="1" s="1"/>
  <c r="AA18" i="1"/>
  <c r="AD18" i="1"/>
  <c r="AE18" i="1" s="1"/>
  <c r="AB19" i="1"/>
  <c r="AC19" i="1" s="1"/>
  <c r="AA19" i="1"/>
  <c r="AD19" i="1"/>
  <c r="AE19" i="1" s="1"/>
  <c r="AB21" i="1"/>
  <c r="AC21" i="1" s="1"/>
  <c r="AA21" i="1"/>
  <c r="AD21" i="1"/>
  <c r="AE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D7" authorId="0" shapeId="0" xr:uid="{00000000-0006-0000-0000-000001000000}">
      <text>
        <r>
          <rPr>
            <b/>
            <sz val="9"/>
            <color indexed="81"/>
            <rFont val="Tahoma"/>
            <family val="2"/>
          </rPr>
          <t>No se encuentran PA-PI actualizados a diciembre de 2020</t>
        </r>
      </text>
    </comment>
    <comment ref="AG13" authorId="1" shapeId="0" xr:uid="{00000000-0006-0000-0000-000003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<sst xmlns="http://schemas.openxmlformats.org/spreadsheetml/2006/main" count="197" uniqueCount="138">
  <si>
    <t>Formulación y Seguimiento PLAN DE ACCIÓN 2024</t>
  </si>
  <si>
    <r>
      <t xml:space="preserve">CÓDIGO: </t>
    </r>
    <r>
      <rPr>
        <sz val="9"/>
        <color theme="1"/>
        <rFont val="Arial"/>
        <family val="2"/>
      </rPr>
      <t>F-GE-18</t>
    </r>
  </si>
  <si>
    <r>
      <t>VERSIÓN:</t>
    </r>
    <r>
      <rPr>
        <sz val="9"/>
        <color theme="1"/>
        <rFont val="Arial"/>
        <family val="2"/>
      </rPr>
      <t xml:space="preserve"> 02</t>
    </r>
  </si>
  <si>
    <r>
      <t xml:space="preserve">FECHA: </t>
    </r>
    <r>
      <rPr>
        <sz val="9"/>
        <color theme="1"/>
        <rFont val="Arial"/>
        <family val="2"/>
      </rPr>
      <t>07/10/2019</t>
    </r>
  </si>
  <si>
    <r>
      <t xml:space="preserve">PÁGINA: </t>
    </r>
    <r>
      <rPr>
        <sz val="9"/>
        <color theme="1"/>
        <rFont val="Arial"/>
        <family val="2"/>
      </rPr>
      <t>1 de 1</t>
    </r>
  </si>
  <si>
    <t>Seguimiento Primer Semestre 2024</t>
  </si>
  <si>
    <t>Seguimiento Segundo Semestre 2024</t>
  </si>
  <si>
    <t>Consolidado Seguimiento Año</t>
  </si>
  <si>
    <t>Seguimiento Cuatrienio</t>
  </si>
  <si>
    <t>Observaciones</t>
  </si>
  <si>
    <t>Código Programa / Proyecto</t>
  </si>
  <si>
    <t>Nombre Programa / Proyecto PDM</t>
  </si>
  <si>
    <t>Código Indicador</t>
  </si>
  <si>
    <t>Nombre Indicador</t>
  </si>
  <si>
    <t>Unidad</t>
  </si>
  <si>
    <t>Meta Plan</t>
  </si>
  <si>
    <t>Sentido</t>
  </si>
  <si>
    <t>Meta 2024</t>
  </si>
  <si>
    <t>Enero</t>
  </si>
  <si>
    <t>Febrero</t>
  </si>
  <si>
    <t>Marzo</t>
  </si>
  <si>
    <t>Abril</t>
  </si>
  <si>
    <t>Mayo</t>
  </si>
  <si>
    <t>Junio</t>
  </si>
  <si>
    <r>
      <t xml:space="preserve">Avance Acumulado Primer semestre  </t>
    </r>
    <r>
      <rPr>
        <b/>
        <sz val="9"/>
        <color theme="0" tint="-0.249977111117893"/>
        <rFont val="Arial"/>
        <family val="2"/>
      </rPr>
      <t xml:space="preserve">(d) </t>
    </r>
  </si>
  <si>
    <r>
      <t xml:space="preserve">% de Avance Acumulado sobre Meta del Año Primer Semestre </t>
    </r>
    <r>
      <rPr>
        <b/>
        <sz val="9"/>
        <color theme="0" tint="-0.14999847407452621"/>
        <rFont val="Arial"/>
        <family val="2"/>
      </rPr>
      <t>(d/c)</t>
    </r>
  </si>
  <si>
    <t>Julio</t>
  </si>
  <si>
    <t>Agosto</t>
  </si>
  <si>
    <t>Septiembre</t>
  </si>
  <si>
    <t>Octubre</t>
  </si>
  <si>
    <t>Noviembre</t>
  </si>
  <si>
    <t>Diciembre</t>
  </si>
  <si>
    <r>
      <t xml:space="preserve">Avance Acumulado Segundo Semestre  </t>
    </r>
    <r>
      <rPr>
        <b/>
        <sz val="9"/>
        <color theme="0" tint="-0.249977111117893"/>
        <rFont val="Arial"/>
        <family val="2"/>
      </rPr>
      <t xml:space="preserve">(e) </t>
    </r>
  </si>
  <si>
    <t>Presupuesto Asignado</t>
  </si>
  <si>
    <t>Ejecución Presupuestal Acumulada</t>
  </si>
  <si>
    <t>% de Ejecución Pptal Frente al Presupuesto Asignado</t>
  </si>
  <si>
    <r>
      <t xml:space="preserve">% de Avance Acumulado sobre  Meta del Año Segundo Semestre </t>
    </r>
    <r>
      <rPr>
        <b/>
        <sz val="9"/>
        <color theme="0" tint="-0.14999847407452621"/>
        <rFont val="Arial"/>
        <family val="2"/>
      </rPr>
      <t>(e/c)</t>
    </r>
  </si>
  <si>
    <r>
      <t>Avance Acumulado Toral Año</t>
    </r>
    <r>
      <rPr>
        <b/>
        <sz val="9"/>
        <color theme="0" tint="-0.249977111117893"/>
        <rFont val="Arial"/>
        <family val="2"/>
      </rPr>
      <t xml:space="preserve">(f) </t>
    </r>
  </si>
  <si>
    <r>
      <t xml:space="preserve">% de Avance Acumulado Total sobre  Meta del Año </t>
    </r>
    <r>
      <rPr>
        <b/>
        <sz val="9"/>
        <color theme="0" tint="-0.14999847407452621"/>
        <rFont val="Arial"/>
        <family val="2"/>
      </rPr>
      <t>(f/c)</t>
    </r>
  </si>
  <si>
    <r>
      <t xml:space="preserve">Avance Acumulado </t>
    </r>
    <r>
      <rPr>
        <b/>
        <sz val="9"/>
        <color theme="0" tint="-0.14999847407452621"/>
        <rFont val="Arial"/>
        <family val="2"/>
      </rPr>
      <t xml:space="preserve">(b+f) </t>
    </r>
  </si>
  <si>
    <r>
      <t xml:space="preserve">% de Avance Acumulado sobre Meta Plan </t>
    </r>
    <r>
      <rPr>
        <b/>
        <sz val="9"/>
        <color theme="0" tint="-0.249977111117893"/>
        <rFont val="Arial"/>
        <family val="2"/>
      </rPr>
      <t>((b+f)/a)</t>
    </r>
  </si>
  <si>
    <t>Subdirección Responsable</t>
  </si>
  <si>
    <t>Observaciones al Seguimiento</t>
  </si>
  <si>
    <t xml:space="preserve">IMPLEMENTACIÓN Y GESTIÓN DE LA POLÍTICA PÚBLICA HABITACIONAL </t>
  </si>
  <si>
    <t>4.4.5.13</t>
  </si>
  <si>
    <r>
      <t>Consejo Consultivo de Política Habitacional creado y en funcionamiento</t>
    </r>
    <r>
      <rPr>
        <b/>
        <sz val="9"/>
        <color theme="4"/>
        <rFont val="Arial"/>
        <family val="2"/>
      </rPr>
      <t xml:space="preserve"> </t>
    </r>
  </si>
  <si>
    <t>Porcentaje</t>
  </si>
  <si>
    <t>A</t>
  </si>
  <si>
    <t xml:space="preserve">Subdirección Planeación            Claudia Patricia Gòmez </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</si>
  <si>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8 VILLA HERMOSA Y UNA REUNION DE</t>
    </r>
  </si>
  <si>
    <t>IV02AD</t>
  </si>
  <si>
    <t>Asistencias Tecnicas Realizadas</t>
  </si>
  <si>
    <t>Numero</t>
  </si>
  <si>
    <t>N/A</t>
  </si>
  <si>
    <t>C</t>
  </si>
  <si>
    <t xml:space="preserve">SUBDIRECCION POBLACIONAL-	 Clara Dominguez </t>
  </si>
  <si>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</si>
  <si>
    <t>3.4.5.18</t>
  </si>
  <si>
    <t xml:space="preserve">Política Pública de Inquilinatos monitoreada </t>
  </si>
  <si>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PERÍODO FUERON 21 REUNIONES ASI: UNA DE LA COMISIÓN DE GARANTÍA DE DERECHOS DE LA MESA DE TRABAJO PARA LOS INQUILINATOS DE LA CIUDAD DE MEDELLÍN, UNA DEL INICIO DE LA AUDITORÍA INTERNA A LA POLÍTICA PÚBLICA PARA LOS INQUILIANTOS, UNA DE PARTICIPACIÓN EN EVENTO DE LANZAMIENTO DE LIBRO DE HISTORIAS DE NIÑAS EN INQUILIANTOS, DOS CON LA CORPORACIÓN PRESENTES DE ANÁLISIS DE LA PROUESTA DE INTERVENCIÓN A INQUILINATOS, 18 REUNIONES CON 14 ENTIDADES INTEGRANTES DE LA MESA PARA EL TRABAJO DE PLAN DE TRABAJO Y INCORPORACIÓN DE LA POLÍTICA EN PLAN DE DESAROLLO.</t>
    </r>
  </si>
  <si>
    <t>ADQUISICIÓN DE VIVIENDA POR UN HÁBITAT SOSTENIBLE CON ENFOQUE DIFERENCIAL.</t>
  </si>
  <si>
    <t>IV03AF</t>
  </si>
  <si>
    <t xml:space="preserve">Hogares beneficiados con arrendamiento de vivienda </t>
  </si>
  <si>
    <t>SUBDIRECCION POBLACIONAL-	
JAZMIN ASTRID VASQUEZ VASQUEZ</t>
  </si>
  <si>
    <r>
      <rPr>
        <b/>
        <sz val="9"/>
        <rFont val="Arial"/>
        <family val="2"/>
      </rPr>
      <t>ENERO: S</t>
    </r>
    <r>
      <rPr>
        <sz val="9"/>
        <rFont val="Arial"/>
        <family val="2"/>
      </rPr>
      <t xml:space="preserve">E INICIA EL AÑO 2024 CON UN TOTAL DE HOGARES ACTIVOS DE 2726, DURANTE EL MES DE ENERO SE REGISTRARON 9 HOGARES NUEVOS CON SUBSIDIO DISTRITAL DE ARRENDAMIENTO TEMPORAL, ADICIONALMENTE FUERON SUSPENDIDOS 5 SUBSIDIOS Y 10 CANCELADOS, DEJANDO COMO SALDO FINAL DE HOGARES ACTIVOS BENEFICIARIOS DEL SDAT DE 2720.
</t>
    </r>
    <r>
      <rPr>
        <b/>
        <sz val="9"/>
        <rFont val="Arial"/>
        <family val="2"/>
      </rPr>
      <t xml:space="preserve">FEBRERO:  </t>
    </r>
    <r>
      <rPr>
        <sz val="9"/>
        <rFont val="Arial"/>
        <family val="2"/>
      </rPr>
      <t xml:space="preserve">PARA EL MES DE FEBRERO SE REALIZARON 23 NOTIFICACIONES DE INGRESO PARA EL SUBSIDIO DISTRITAL DE ARRENDAMIENTO TEMPORAL - SDAT A HOGARES QUE CUMPLEN CON LOS REQUISITOS, Y SOLO SE LOGRARON VALIDAR 4 CONTRATOS NUEVOS. PARA EL MES DE FEBRERO SE PRESENTAN UN TOTAL DE 2710 HOGARES ACTIVOS BENEFICIARIOS DEL SDAT. </t>
    </r>
    <r>
      <rPr>
        <b/>
        <sz val="9"/>
        <rFont val="Arial"/>
        <family val="2"/>
      </rPr>
      <t>MARZO</t>
    </r>
    <r>
      <rPr>
        <sz val="9"/>
        <rFont val="Arial"/>
        <family val="2"/>
      </rPr>
      <t xml:space="preserve">  SE REALIZARON 9 NOTIFICACIONES DE INGRESO PARA EL SUBSIDIO DISTRITAL DE ARRENDAMIENTO TEMPORAL - SDAT A HOGARES QUE CUMPLEN CON LOS REQUISITOS, Y SOLO SE LOGRARON VALIDAR 8 CONTRATOS NUEVOS. PARA EL MES DE MARZO SE PRESENTAN UN TOTAL DE 2702 HOGARES ACTIVOS BENEFICIARIOS DEL SDAT</t>
    </r>
    <r>
      <rPr>
        <b/>
        <sz val="9"/>
        <rFont val="Arial"/>
        <family val="2"/>
      </rPr>
      <t xml:space="preserve">.ABRIL </t>
    </r>
    <r>
      <rPr>
        <sz val="9"/>
        <rFont val="Arial"/>
        <family val="2"/>
      </rPr>
      <t xml:space="preserve">PARA EL MES DE ABRIL SE REALIZARON 37 NOTIFICACIONES DE INGRESO PARA EL SUBSIDIO DISTRITAL DE ARRENDAMIENTO TEMPORAL - SDAT A HOGARES QUE CUMPLEN CON LOS REQUISITOS, Y SOLO SE LOGRARON VALIDAR 15 CONTRATOS NUEVOS. PARA EL MES DE MARZO SE PRESENTAN UN TOTAL DE 2690 HOGARES ACTIVOS BENEFICIARIOS DEL SDAT. </t>
    </r>
    <r>
      <rPr>
        <b/>
        <sz val="9"/>
        <rFont val="Arial"/>
        <family val="2"/>
      </rPr>
      <t xml:space="preserve">MAYO </t>
    </r>
    <r>
      <rPr>
        <sz val="9"/>
        <rFont val="Arial"/>
        <family val="2"/>
      </rPr>
      <t>SE REALIZAN LOS MISMOS REGISTROS DEL MES DE ABRIL, DEBIDO A QUE DURANTE EL MES DE MAYO NO SE REALIZARON ACTIVIDADES DE NOTIFICACIÓN, NI CERTIFICACIONES DE CONTRATO DEBIDO AL CAMBIO DE OPERADOR DEL SDAT QUE SE PRESENTÓ EN ESTE MES. PARA EL MES DE MAYO SE PRESENTAN UN TOTAL DE 2690 HOGARES ACTIVOS BENEFICIARIOS DEL SDAT.</t>
    </r>
  </si>
  <si>
    <t>4.4.5.5</t>
  </si>
  <si>
    <t>Hogares beneficiados con adquisición de vivienda zona rural -sector público</t>
  </si>
  <si>
    <t>Número</t>
  </si>
  <si>
    <t>Subdirección Jurídica.             Beatriz Sánchez</t>
  </si>
  <si>
    <r>
      <rPr>
        <b/>
        <sz val="9"/>
        <rFont val="Arial"/>
        <family val="2"/>
      </rPr>
      <t>ENERO:</t>
    </r>
    <r>
      <rPr>
        <sz val="9"/>
        <rFont val="Arial"/>
        <family val="2"/>
      </rPr>
      <t xml:space="preserve"> EN EL MES DE ENERO DE 2024,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Arial"/>
        <family val="2"/>
      </rPr>
      <t>FEBRERO</t>
    </r>
    <r>
      <rPr>
        <sz val="9"/>
        <rFont val="Arial"/>
        <family val="2"/>
      </rPr>
      <t xml:space="preserve"> NO SE  ADELANTO NINGUNA ACTIVIDAD PARA ESTE MES. . </t>
    </r>
    <r>
      <rPr>
        <b/>
        <sz val="9"/>
        <rFont val="Arial"/>
        <family val="2"/>
      </rPr>
      <t>MARZO</t>
    </r>
    <r>
      <rPr>
        <sz val="9"/>
        <rFont val="Arial"/>
        <family val="2"/>
      </rPr>
      <t xml:space="preserve">: NO SE  ADELANTO NINGUNA ACTIVIDAD PARA ESTE MES. </t>
    </r>
    <r>
      <rPr>
        <b/>
        <sz val="9"/>
        <rFont val="Arial"/>
        <family val="2"/>
      </rPr>
      <t xml:space="preserve">ABRIL: </t>
    </r>
    <r>
      <rPr>
        <sz val="9"/>
        <rFont val="Arial"/>
        <family val="2"/>
      </rPr>
      <t>NO SE  ADELANTO NINGUNA ACTIVIDAD PARA ESTE MES</t>
    </r>
    <r>
      <rPr>
        <b/>
        <sz val="9"/>
        <rFont val="Arial"/>
        <family val="2"/>
      </rPr>
      <t xml:space="preserve"> MAYO  </t>
    </r>
    <r>
      <rPr>
        <sz val="9"/>
        <rFont val="Arial"/>
        <family val="2"/>
      </rPr>
      <t>NO SE  ADELANTO NINGUNA ACTIVIDAD PARA ESTE MES.</t>
    </r>
  </si>
  <si>
    <t xml:space="preserve">4.4.5.7 </t>
  </si>
  <si>
    <t>Hogares beneficiados con adquisición de vivienda - sector privado</t>
  </si>
  <si>
    <t>Subdirección Planeación               Julián Henao Zapata</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</si>
  <si>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MARZO HASTA EL MOMENTO NO SE HA INCORPORADO EL RECURSO A LA ENTIDAD, PARA LOS SUBSIDIOS PARA MEJORAMIENTO DE VIVIENDA ASIGNADOS POR PL Y PP. .FEBRERO NO SE  ADELANTO NINGUNA ACTIVIDAD PARA ESTE MES. . </t>
    </r>
    <r>
      <rPr>
        <b/>
        <sz val="9"/>
        <rFont val="Arial"/>
        <family val="2"/>
      </rPr>
      <t>MARZO</t>
    </r>
    <r>
      <rPr>
        <sz val="9"/>
        <rFont val="Arial"/>
        <family val="2"/>
      </rPr>
      <t xml:space="preserve">: NO SE  ADELANTO NINGUNA ACTIVIDAD PARA ESTE MES. </t>
    </r>
    <r>
      <rPr>
        <b/>
        <sz val="9"/>
        <rFont val="Arial"/>
        <family val="2"/>
      </rPr>
      <t>ABRI</t>
    </r>
    <r>
      <rPr>
        <sz val="9"/>
        <rFont val="Arial"/>
        <family val="2"/>
      </rPr>
      <t xml:space="preserve">L: NO SE  ADELANTO NINGUNA ACTIVIDAD PARA ESTE MES. </t>
    </r>
    <r>
      <rPr>
        <b/>
        <sz val="9"/>
        <rFont val="Arial"/>
        <family val="2"/>
      </rPr>
      <t>MAYO</t>
    </r>
    <r>
      <rPr>
        <sz val="9"/>
        <rFont val="Arial"/>
        <family val="2"/>
      </rPr>
      <t xml:space="preserve"> NO SE  ADELANTO NINGUNA ACTIVIDAD PARA ESTE MES</t>
    </r>
  </si>
  <si>
    <t>4.4.5.8</t>
  </si>
  <si>
    <t>Hogares con enfoque diferencial beneficiados con adquisición de vivienda</t>
  </si>
  <si>
    <r>
      <rPr>
        <b/>
        <sz val="9"/>
        <rFont val="Arial"/>
        <family val="2"/>
      </rPr>
      <t>ENERO:</t>
    </r>
    <r>
      <rPr>
        <sz val="9"/>
        <rFont val="Arial"/>
        <family val="2"/>
      </rPr>
      <t xml:space="preserve">  SE ASIGNARON 87 SUBSISIOS DISTRITALES DE VIVIENDA EN EL PROYECTO LA COLINITA DENTRO DE LOS CUALES EXISTEN 33 SUBSISIOS DISTRITALES QUE FUERON DIRIGIDOS A POBLACION CON ENFOQUE DIFERENCIAL COMO MADES OPADRES CABEZA DE HOGAR, ADULTOS MATORES DE 65 AÑOS, VICTIMAS DE DESPLAZAMIENTO FORZADO, AFRODESCENDIENTES, SEGÚN EL ARCHIVO ADJUNTO, QUE CUMPLIERON CON LOS REQUISITOS ESTABLECIDOS EN EL DECRETO 1053 DE 2020 PARA SER BENEFICIARIOS DE SUBSIDIO DISTRITAL DE VIVIENDA.</t>
    </r>
    <r>
      <rPr>
        <b/>
        <sz val="9"/>
        <rFont val="Arial"/>
        <family val="2"/>
      </rPr>
      <t>FEBRERO</t>
    </r>
    <r>
      <rPr>
        <sz val="9"/>
        <rFont val="Arial"/>
        <family val="2"/>
      </rPr>
      <t xml:space="preserve"> NO SE  ADELANTO NINGUNA ACTIVIDAD PARA ESTE MES</t>
    </r>
    <r>
      <rPr>
        <b/>
        <sz val="9"/>
        <rFont val="Arial"/>
        <family val="2"/>
      </rPr>
      <t>.  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NO SE  ADELANTO NINGUNA ACTIVIDAD PARA ESTE MES</t>
    </r>
  </si>
  <si>
    <t xml:space="preserve">4.4.5.4 </t>
  </si>
  <si>
    <r>
      <t>Hogares beneficiados con adquisición de vivienda -sector público</t>
    </r>
    <r>
      <rPr>
        <sz val="9"/>
        <color rgb="FFFF0000"/>
        <rFont val="Arial"/>
        <family val="2"/>
      </rPr>
      <t xml:space="preserve"> </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</si>
  <si>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t>
    </r>
  </si>
  <si>
    <t>MEJORAMIENTO DE VIVIENDA POR UN HÁBITAT SOSTENIBLE</t>
  </si>
  <si>
    <t>4.4.5.3</t>
  </si>
  <si>
    <t>Hogares beneficiados con mejoramiento de vivienda</t>
  </si>
  <si>
    <t>Subdirección Dotación.  -   Mauricio Zapata Alvarez</t>
  </si>
  <si>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PARA EL MES DE MAYO NO FUERON ASIGNADOS SUBSIDIOS PARA MEJORAMIENTO DE VIVIENDA.</t>
    </r>
  </si>
  <si>
    <t xml:space="preserve">4.4.5.6 </t>
  </si>
  <si>
    <t>Hogares beneficiados con mejoramiento de vivienda en la zona rural</t>
  </si>
  <si>
    <r>
      <t xml:space="preserve">ENERO: </t>
    </r>
    <r>
      <rPr>
        <sz val="9"/>
        <rFont val="Arial"/>
        <family val="2"/>
      </rPr>
      <t>DURANTE EL MES DE ENERO NO FUERON ASIGNADOS SUBSIDIOS PARA MEJORAMIENTO DE VIVIENDA ASIGNADOS EN LOS CORREGIMIENTOS</t>
    </r>
    <r>
      <rPr>
        <b/>
        <sz val="9"/>
        <rFont val="Arial"/>
        <family val="2"/>
      </rPr>
      <t xml:space="preserve"> FEBRERO </t>
    </r>
    <r>
      <rPr>
        <sz val="9"/>
        <rFont val="Arial"/>
        <family val="2"/>
      </rPr>
      <t xml:space="preserve">NO SE  ADANTO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NO SE  ADELANTO NINGUNA ACTIVIDAD PARA ESTE MES. ABRIL.</t>
    </r>
    <r>
      <rPr>
        <b/>
        <sz val="9"/>
        <rFont val="Arial"/>
        <family val="2"/>
      </rPr>
      <t xml:space="preserve"> MAYO</t>
    </r>
    <r>
      <rPr>
        <sz val="9"/>
        <rFont val="Arial"/>
        <family val="2"/>
      </rPr>
      <t xml:space="preserve"> NO SE  ADELANTO NINGUNA ACTIVIDAD PARA ESTE MES.</t>
    </r>
  </si>
  <si>
    <t>4.4.5.9</t>
  </si>
  <si>
    <t>Hogares con enfoque diferencial beneficiados con mejoramiento de vivienda sin barreras</t>
  </si>
  <si>
    <r>
      <t xml:space="preserve">ENERO: </t>
    </r>
    <r>
      <rPr>
        <sz val="9"/>
        <rFont val="Arial"/>
        <family val="2"/>
      </rPr>
      <t>EN EL MES DE ENERO NO FUERON ASIGNADOS SUBSIDIOS PARA MEJORAMIENTO DE VIVIENDA PARA FAMILIAS CON ALGÚN MIEMBRO DEL HOGAR DISCAPACITADO Y/O CON MOVILIDAD</t>
    </r>
    <r>
      <rPr>
        <b/>
        <sz val="9"/>
        <rFont val="Arial"/>
        <family val="2"/>
      </rPr>
      <t xml:space="preserve"> FEBRERO</t>
    </r>
    <r>
      <rPr>
        <sz val="9"/>
        <rFont val="Arial"/>
        <family val="2"/>
      </rPr>
      <t xml:space="preserve"> NO SE  ADELANTO NINGUNA ACTIVIDAD PARA ESTE MES.</t>
    </r>
    <r>
      <rPr>
        <b/>
        <sz val="9"/>
        <rFont val="Arial"/>
        <family val="2"/>
      </rPr>
      <t xml:space="preserve"> MARZO:  </t>
    </r>
    <r>
      <rPr>
        <sz val="9"/>
        <rFont val="Arial"/>
        <family val="2"/>
      </rPr>
      <t>NO SE  ADELANTO NINGUNA ACTIVIDAD PARA ESTE MES</t>
    </r>
    <r>
      <rPr>
        <b/>
        <sz val="9"/>
        <rFont val="Arial"/>
        <family val="2"/>
      </rPr>
      <t xml:space="preserve">. ABRIL:  </t>
    </r>
    <r>
      <rPr>
        <sz val="9"/>
        <rFont val="Arial"/>
        <family val="2"/>
      </rPr>
      <t xml:space="preserve"> NO SE  ADELANTO NINGUNA ACTIVIDAD PARA ESTE MES. ABRIL.  </t>
    </r>
    <r>
      <rPr>
        <b/>
        <sz val="9"/>
        <rFont val="Arial"/>
        <family val="2"/>
      </rPr>
      <t xml:space="preserve">MAYO </t>
    </r>
    <r>
      <rPr>
        <sz val="9"/>
        <rFont val="Arial"/>
        <family val="2"/>
      </rPr>
      <t>NO SE  ADELANTO NINGUNA ACTIVIDAD PARA ESTE MES.</t>
    </r>
  </si>
  <si>
    <t>4.4.5.10</t>
  </si>
  <si>
    <t>Hogares beneficiados con mejoramiento de vivienda - jóvenes</t>
  </si>
  <si>
    <r>
      <rPr>
        <b/>
        <sz val="9"/>
        <rFont val="Arial"/>
        <family val="2"/>
      </rPr>
      <t xml:space="preserve">ENERO: </t>
    </r>
    <r>
      <rPr>
        <sz val="9"/>
        <rFont val="Arial"/>
        <family val="2"/>
      </rPr>
      <t xml:space="preserve">EN EL MES DE ENERO NO FUERON ASIGNADOS SUBSIDIOS PARA MEJORAMIENTO DE VIVIENDA PARA FAMILIAS CON INTEGRANTES JÓVENES CON HASTA 28 AÑOS Y 364 DÍAS DE EDAD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NO SE  ADELANTO NINGUNA ACTIVIDAD PARA ESTE MES. </t>
    </r>
    <r>
      <rPr>
        <b/>
        <sz val="9"/>
        <rFont val="Arial"/>
        <family val="2"/>
      </rPr>
      <t>ABRIL:</t>
    </r>
    <r>
      <rPr>
        <sz val="9"/>
        <rFont val="Arial"/>
        <family val="2"/>
      </rPr>
      <t xml:space="preserve">   NO SE  ADELANTO NINGUNA ACTIVIDAD PARA ESTE MES. ABRIL.  </t>
    </r>
    <r>
      <rPr>
        <b/>
        <sz val="9"/>
        <rFont val="Arial"/>
        <family val="2"/>
      </rPr>
      <t>MAYO</t>
    </r>
    <r>
      <rPr>
        <sz val="9"/>
        <rFont val="Arial"/>
        <family val="2"/>
      </rPr>
      <t xml:space="preserve">  NO SE  ADELANTO NINGUNA ACTIVIDAD PARA ESTE MES.</t>
    </r>
  </si>
  <si>
    <t>MEJORAMIENTO INTEGRAL DE BARRIOS</t>
  </si>
  <si>
    <t xml:space="preserve">4.4.5.2 </t>
  </si>
  <si>
    <t>Proyectos apoyados financieramente en Mejoramiento Integral de Barrios</t>
  </si>
  <si>
    <t>Subdirección Planeación.        Natalia Mejía</t>
  </si>
  <si>
    <r>
      <t>ENERO:</t>
    </r>
    <r>
      <rPr>
        <sz val="9"/>
        <rFont val="Arial"/>
        <family val="2"/>
      </rPr>
      <t>DESDE EL REINICIO DEL CONTRATO INTERADMINISTRATIVO EL 26 DE DICIEMBRE DE 2023, LOS CONTRATOS DE OBRA E INTERVENTORÍA PARA LA EJECUCIÓN DE LAS OBRAS DE ESPACIO PÚBLICO EN EL BARRIO TRECE DE NOVIEMBRE- SECTOR LA PRIMAVERA, HAN VENIDO DESARROLLANDO LAS ACTIVIDADES CON NORMALIDAD Y SE INFORMA POR PARTE DE LA EDU QUE VAN EN UN 5% DE AVANCE EN LA EJECUCIÓN DE LAS MISMAS.</t>
    </r>
    <r>
      <rPr>
        <b/>
        <sz val="9"/>
        <rFont val="Arial"/>
        <family val="2"/>
      </rPr>
      <t>FEBRERO</t>
    </r>
    <r>
      <rPr>
        <sz val="9"/>
        <rFont val="Arial"/>
        <family val="2"/>
      </rPr>
      <t xml:space="preserve"> NO SE  ADELANTO NINGUNA ACTIVIDAD PARA ESTE MES.</t>
    </r>
    <r>
      <rPr>
        <b/>
        <sz val="9"/>
        <rFont val="Arial"/>
        <family val="2"/>
      </rPr>
      <t>MARZO:</t>
    </r>
    <r>
      <rPr>
        <sz val="9"/>
        <rFont val="Arial"/>
        <family val="2"/>
      </rPr>
      <t xml:space="preserve">  NO SE  ADELANTO NINGUNA ACTIVIDAD PARA ESTE MES</t>
    </r>
    <r>
      <rPr>
        <b/>
        <sz val="9"/>
        <rFont val="Arial"/>
        <family val="2"/>
      </rPr>
      <t>.ABRIL:</t>
    </r>
    <r>
      <rPr>
        <sz val="9"/>
        <rFont val="Arial"/>
        <family val="2"/>
      </rPr>
      <t xml:space="preserve">  NO SE  ADELANTO NINGUNA ACTIVIDAD PARA ESTE MES. </t>
    </r>
    <r>
      <rPr>
        <b/>
        <sz val="9"/>
        <rFont val="Arial"/>
        <family val="2"/>
      </rPr>
      <t xml:space="preserve">MAYO: </t>
    </r>
    <r>
      <rPr>
        <sz val="9"/>
        <rFont val="Arial"/>
        <family val="2"/>
      </rPr>
      <t xml:space="preserve"> NO SE  ADELANTO NINGUNA ACTIVIDAD PARA ESTE MES.</t>
    </r>
  </si>
  <si>
    <t>SERVICIO DE RECONOCIMIENTO DE VIVIENDA DE INTERÉS SOCIAL Y PRIORITARIO</t>
  </si>
  <si>
    <t>4.4.5.12</t>
  </si>
  <si>
    <t>Resoluciones de reconocimiento de edificaciones expedidas por la Curaduría Cero</t>
  </si>
  <si>
    <t>Subdirección Dotación.    -     Ludwing Alvarez Zapata</t>
  </si>
  <si>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EN EL MES DE MAYO SE RECIBIERON RESOLUCIONES DE 22 CBML, 35 UNIDADES DE VIVIENDA DE LA CURADURIA SEGUNDA Y DE LA CURADURIA CERO NO SE RECIBIERON RESOLUCIONES.</t>
    </r>
  </si>
  <si>
    <t>TITULACIÓN Y REGULARIZACIÓN DE BIENES FISCALES EN LA CIUDAD</t>
  </si>
  <si>
    <t xml:space="preserve">4.4.5.11 </t>
  </si>
  <si>
    <r>
      <t xml:space="preserve">Bienes fiscales saneados   y titulados </t>
    </r>
    <r>
      <rPr>
        <b/>
        <sz val="9"/>
        <color theme="4"/>
        <rFont val="Arial"/>
        <family val="2"/>
      </rPr>
      <t xml:space="preserve"> </t>
    </r>
  </si>
  <si>
    <t>Subdirección Jurídica.             Sandra Escudero</t>
  </si>
  <si>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t>
    </r>
  </si>
  <si>
    <t>24PP99-MEJORAMIENTO DE VIVIENDA</t>
  </si>
  <si>
    <t>IV44AA</t>
  </si>
  <si>
    <t>Vivienda de Interés Social mejoradas- comuna 2</t>
  </si>
  <si>
    <t>Subdirección Dotación
Mauricio Zapata Alvarez</t>
  </si>
  <si>
    <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EN EL MES DE ABRIL NO FUERON ASIGANDOS SUBSIDIOS PARA MEJORAMIENTO DE VIVIENDA ASIGNADOS POR PL Y PP</t>
    </r>
    <r>
      <rPr>
        <b/>
        <sz val="9"/>
        <rFont val="Arial"/>
        <family val="2"/>
      </rPr>
      <t xml:space="preserve">. MAYO </t>
    </r>
    <r>
      <rPr>
        <sz val="9"/>
        <rFont val="Arial"/>
        <family val="2"/>
      </rPr>
      <t>EN EL MES DE MAYO NO FUERON ASIGNADOS SUBSIDIOS PARA MEJORAMIENTO DE VIVIENDA ASIGNADOS POR PL Y PP</t>
    </r>
  </si>
  <si>
    <t>IV44AB</t>
  </si>
  <si>
    <t>Vivienda de Interés Social mejoradas-Comuna 3</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</si>
  <si>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 </t>
    </r>
    <r>
      <rPr>
        <b/>
        <sz val="9"/>
        <rFont val="Arial"/>
        <family val="2"/>
      </rPr>
      <t>ABRIL</t>
    </r>
    <r>
      <rPr>
        <sz val="9"/>
        <rFont val="Arial"/>
        <family val="2"/>
      </rPr>
      <t xml:space="preserve"> EN EL MES DE ABRIL NO FUERON ASIGANDOS SUBSIDIOS PARA MEJORAMIENTO DE VIVIENDA ASIGNADOS POR PL Y PP. </t>
    </r>
    <r>
      <rPr>
        <b/>
        <sz val="9"/>
        <rFont val="Arial"/>
        <family val="2"/>
      </rPr>
      <t>MAYO</t>
    </r>
    <r>
      <rPr>
        <sz val="9"/>
        <rFont val="Arial"/>
        <family val="2"/>
      </rPr>
      <t xml:space="preserve"> EN EL MES DE MAYO NO FUERON ASIGNADOS SUBSIDIOS PARA MEJORAMIENTO DE VIVIENDA ASIGNADOS POR PL Y PP</t>
    </r>
  </si>
  <si>
    <t>IV44AC</t>
  </si>
  <si>
    <t>Vivienda de Interés Social mejoradas-comuna 4</t>
  </si>
  <si>
    <r>
      <rPr>
        <b/>
        <sz val="9"/>
        <rFont val="Arial"/>
        <family val="2"/>
      </rPr>
      <t>ENERO</t>
    </r>
    <r>
      <rPr>
        <sz val="9"/>
        <rFont val="Arial"/>
        <family val="2"/>
      </rPr>
      <t xml:space="preserve">: NO SE ADELANTARON ACTIVIDADES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HASTA EL MOMENTO NO SE HA INCORPORADO EL RECURSO A LA ENTIDAD, PARA LOS SUBSIDIOS PARA MEJORAMIENTO DE VIVIENDA ASIGNADOS POR PL Y PP</t>
    </r>
    <r>
      <rPr>
        <b/>
        <sz val="9"/>
        <rFont val="Arial"/>
        <family val="2"/>
      </rPr>
      <t xml:space="preserve">.ABRIL </t>
    </r>
    <r>
      <rPr>
        <sz val="9"/>
        <rFont val="Arial"/>
        <family val="2"/>
      </rPr>
      <t xml:space="preserve">EN EL MES DE ABRIL NO FUERON ASIGANDOS SUBSIDIOS PARA MEJORAMIENTO DE VIVIENDA ASIGNADOS POR PL Y PP. </t>
    </r>
    <r>
      <rPr>
        <b/>
        <sz val="9"/>
        <rFont val="Arial"/>
        <family val="2"/>
      </rPr>
      <t xml:space="preserve">MAYO </t>
    </r>
    <r>
      <rPr>
        <sz val="9"/>
        <rFont val="Arial"/>
        <family val="2"/>
      </rPr>
      <t>EN EL MES DE MAYO NO FUERON ASIGNADOS SUBSIDIOS PARA MEJORAMIENTO DE VIVIENDA ASIGNADOS POR PL Y PP</t>
    </r>
  </si>
  <si>
    <t>IV44AD</t>
  </si>
  <si>
    <t>Vivienda de Interés Social mejoradas- comuna 16</t>
  </si>
  <si>
    <t>Observación General</t>
  </si>
  <si>
    <t>Convenciones:</t>
  </si>
  <si>
    <r>
      <t xml:space="preserve">Avance mayor al </t>
    </r>
    <r>
      <rPr>
        <sz val="9"/>
        <color theme="1" tint="0.499984740745262"/>
        <rFont val="Arial"/>
        <family val="2"/>
      </rPr>
      <t>(número del mes de seguimiento/12)</t>
    </r>
  </si>
  <si>
    <r>
      <t xml:space="preserve">Avance entre el </t>
    </r>
    <r>
      <rPr>
        <sz val="9"/>
        <color theme="1" tint="0.499984740745262"/>
        <rFont val="Arial"/>
        <family val="2"/>
      </rPr>
      <t>((número del mes de seguimiento/12)/2)</t>
    </r>
    <r>
      <rPr>
        <sz val="9"/>
        <color theme="1"/>
        <rFont val="Arial"/>
        <family val="2"/>
      </rPr>
      <t xml:space="preserve"> y el</t>
    </r>
    <r>
      <rPr>
        <sz val="9"/>
        <color theme="1" tint="0.499984740745262"/>
        <rFont val="Arial"/>
        <family val="2"/>
      </rPr>
      <t xml:space="preserve"> resultado anterior)</t>
    </r>
  </si>
  <si>
    <r>
      <t xml:space="preserve">Avance inferior al </t>
    </r>
    <r>
      <rPr>
        <sz val="9"/>
        <color theme="1" tint="0.499984740745262"/>
        <rFont val="Arial"/>
        <family val="2"/>
      </rPr>
      <t>(resultado anterior)</t>
    </r>
  </si>
  <si>
    <t>Indicadores sin programación para la vigencia</t>
  </si>
  <si>
    <t xml:space="preserve">Indicadores de resultado </t>
  </si>
  <si>
    <t>Elaboró</t>
  </si>
  <si>
    <t xml:space="preserve">Claudia Pineda Monsalve </t>
  </si>
  <si>
    <t>Revisó</t>
  </si>
  <si>
    <t xml:space="preserve">Julián Henao Zapata </t>
  </si>
  <si>
    <t>Aprobó</t>
  </si>
  <si>
    <t>Ana Carolina Aristizábal Villa</t>
  </si>
  <si>
    <t xml:space="preserve">Profesional Contratista - Subdirección Planeación </t>
  </si>
  <si>
    <t xml:space="preserve">Profesional Especializado - Subdirección Planeación </t>
  </si>
  <si>
    <t xml:space="preserve">Subdirectora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</si>
</sst>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quot;$&quot;#,##0"/>
    <numFmt numFmtId="165" formatCode="0.0%"/>
    <numFmt numFmtId="166" formatCode="_-* #,##0_-;\-* #,##0_-;_-* &quot;-&quot;??_-;_-@_-"/>
  </numFmts>
  <fonts count="21" x14ac:knownFonts="1">
    <font>
      <sz val="12"/>
      <color theme="1"/>
      <name val="Calibri"/>
      <family val="2"/>
      <scheme val="minor"/>
    </font>
    <font>
      <sz val="12"/>
      <color theme="1"/>
      <name val="Calibri"/>
      <family val="2"/>
      <scheme val="minor"/>
    </font>
    <font>
      <sz val="10"/>
      <color indexed="8"/>
      <name val="Arial"/>
      <family val="2"/>
    </font>
    <font>
      <sz val="10"/>
      <color theme="1"/>
      <name val="Calibri Light"/>
      <family val="1"/>
      <scheme val="major"/>
    </font>
    <font>
      <b/>
      <sz val="9"/>
      <color indexed="81"/>
      <name val="Tahoma"/>
      <family val="2"/>
    </font>
    <font>
      <sz val="9"/>
      <color indexed="81"/>
      <name val="Tahoma"/>
      <family val="2"/>
    </font>
    <font>
      <sz val="10"/>
      <color theme="1"/>
      <name val="Cambria"/>
      <family val="1"/>
    </font>
    <font>
      <sz val="9"/>
      <color theme="1"/>
      <name val="Arial"/>
      <family val="2"/>
    </font>
    <font>
      <b/>
      <sz val="9"/>
      <color theme="1"/>
      <name val="Arial"/>
      <family val="2"/>
    </font>
    <font>
      <b/>
      <sz val="9"/>
      <color theme="0"/>
      <name val="Arial"/>
      <family val="2"/>
    </font>
    <font>
      <b/>
      <sz val="9"/>
      <color theme="0" tint="-0.249977111117893"/>
      <name val="Arial"/>
      <family val="2"/>
    </font>
    <font>
      <b/>
      <sz val="9"/>
      <color theme="0" tint="-0.14999847407452621"/>
      <name val="Arial"/>
      <family val="2"/>
    </font>
    <font>
      <b/>
      <sz val="9"/>
      <color rgb="FFFFFFFF"/>
      <name val="Arial"/>
      <family val="2"/>
    </font>
    <font>
      <sz val="9"/>
      <name val="Arial"/>
      <family val="2"/>
    </font>
    <font>
      <sz val="9"/>
      <color rgb="FF000000"/>
      <name val="Arial"/>
      <family val="2"/>
    </font>
    <font>
      <b/>
      <sz val="9"/>
      <name val="Arial"/>
      <family val="2"/>
    </font>
    <font>
      <b/>
      <sz val="9"/>
      <color indexed="8"/>
      <name val="Arial"/>
      <family val="2"/>
    </font>
    <font>
      <b/>
      <sz val="9"/>
      <color theme="1" tint="0.249977111117893"/>
      <name val="Arial"/>
      <family val="2"/>
    </font>
    <font>
      <b/>
      <sz val="9"/>
      <color theme="4"/>
      <name val="Arial"/>
      <family val="2"/>
    </font>
    <font>
      <sz val="9"/>
      <color rgb="FFFF0000"/>
      <name val="Arial"/>
      <family val="2"/>
    </font>
    <font>
      <sz val="9"/>
      <color theme="1" tint="0.499984740745262"/>
      <name val="Arial"/>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FFC000"/>
        <bgColor indexed="64"/>
      </patternFill>
    </fill>
    <fill>
      <patternFill patternType="solid">
        <fgColor rgb="FF7030A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auto="1"/>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cellStyleXfs>
  <cellXfs count="175">
    <xf numFmtId="0" fontId="0" fillId="0" borderId="0" xfId="0"/>
    <xf numFmtId="0" fontId="3"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7" fillId="2" borderId="0" xfId="0" applyFont="1" applyFill="1" applyAlignment="1">
      <alignment horizontal="center" vertical="center" wrapText="1"/>
    </xf>
    <xf numFmtId="49" fontId="8" fillId="2" borderId="0" xfId="0" applyNumberFormat="1" applyFont="1" applyFill="1" applyAlignment="1">
      <alignment horizontal="left" vertical="center"/>
    </xf>
    <xf numFmtId="0" fontId="9" fillId="4" borderId="1" xfId="0" applyFont="1" applyFill="1" applyBorder="1" applyAlignment="1" applyProtection="1">
      <alignment horizontal="center" vertical="center" wrapText="1"/>
      <protection locked="0"/>
    </xf>
    <xf numFmtId="10" fontId="9" fillId="4" borderId="1" xfId="0" applyNumberFormat="1" applyFont="1" applyFill="1" applyBorder="1" applyAlignment="1" applyProtection="1">
      <alignment horizontal="center" vertical="center" wrapText="1"/>
      <protection locked="0"/>
    </xf>
    <xf numFmtId="0" fontId="12" fillId="4" borderId="1" xfId="0" applyFont="1" applyFill="1" applyBorder="1" applyAlignment="1">
      <alignment horizontal="center" vertical="center" wrapText="1"/>
    </xf>
    <xf numFmtId="164" fontId="12" fillId="16" borderId="1" xfId="0" applyNumberFormat="1" applyFont="1" applyFill="1" applyBorder="1" applyAlignment="1">
      <alignment horizontal="center" vertical="center" wrapText="1"/>
    </xf>
    <xf numFmtId="0" fontId="9" fillId="4" borderId="1" xfId="0" applyFont="1" applyFill="1" applyBorder="1" applyAlignment="1" applyProtection="1">
      <alignment horizontal="left" vertical="center" wrapText="1"/>
      <protection locked="0"/>
    </xf>
    <xf numFmtId="9" fontId="7" fillId="0" borderId="4" xfId="1" applyFont="1" applyFill="1" applyBorder="1" applyAlignment="1" applyProtection="1">
      <alignment horizontal="center" vertical="center"/>
    </xf>
    <xf numFmtId="0" fontId="7" fillId="0" borderId="4" xfId="0" applyFont="1" applyBorder="1" applyAlignment="1">
      <alignment horizontal="center" vertical="center"/>
    </xf>
    <xf numFmtId="9" fontId="13" fillId="0" borderId="4" xfId="1" applyFont="1" applyFill="1" applyBorder="1" applyAlignment="1" applyProtection="1">
      <alignment horizontal="center" vertical="center"/>
    </xf>
    <xf numFmtId="165" fontId="7" fillId="0" borderId="4" xfId="1" applyNumberFormat="1" applyFont="1" applyFill="1" applyBorder="1" applyAlignment="1" applyProtection="1">
      <alignment horizontal="center" vertical="center"/>
    </xf>
    <xf numFmtId="165" fontId="7" fillId="2" borderId="4" xfId="1" applyNumberFormat="1" applyFont="1" applyFill="1" applyBorder="1" applyAlignment="1" applyProtection="1">
      <alignment horizontal="center" vertical="center"/>
    </xf>
    <xf numFmtId="165" fontId="13" fillId="0" borderId="4" xfId="1" applyNumberFormat="1" applyFont="1" applyFill="1" applyBorder="1" applyAlignment="1" applyProtection="1">
      <alignment horizontal="center" vertical="center"/>
    </xf>
    <xf numFmtId="9" fontId="7" fillId="0" borderId="1" xfId="1" applyFont="1" applyFill="1" applyBorder="1" applyAlignment="1" applyProtection="1">
      <alignment horizontal="center" vertical="center"/>
    </xf>
    <xf numFmtId="0" fontId="7" fillId="0" borderId="1" xfId="0" applyFont="1" applyBorder="1" applyAlignment="1">
      <alignment horizontal="center" vertical="center"/>
    </xf>
    <xf numFmtId="3" fontId="7" fillId="0" borderId="1" xfId="1" applyNumberFormat="1" applyFont="1" applyFill="1" applyBorder="1" applyAlignment="1" applyProtection="1">
      <alignment horizontal="center" vertical="center"/>
    </xf>
    <xf numFmtId="3" fontId="13" fillId="0" borderId="1" xfId="1" applyNumberFormat="1" applyFont="1" applyFill="1" applyBorder="1" applyAlignment="1" applyProtection="1">
      <alignment horizontal="center" vertical="center"/>
    </xf>
    <xf numFmtId="3" fontId="13" fillId="2" borderId="1" xfId="1" applyNumberFormat="1" applyFont="1" applyFill="1" applyBorder="1" applyAlignment="1" applyProtection="1">
      <alignment horizontal="center" vertical="center"/>
    </xf>
    <xf numFmtId="166" fontId="7" fillId="0" borderId="1" xfId="3" applyNumberFormat="1" applyFont="1" applyFill="1" applyBorder="1" applyAlignment="1" applyProtection="1">
      <alignment horizontal="center" vertical="center"/>
    </xf>
    <xf numFmtId="165" fontId="7" fillId="2" borderId="1" xfId="1" applyNumberFormat="1" applyFont="1" applyFill="1" applyBorder="1" applyAlignment="1" applyProtection="1">
      <alignment horizontal="center" vertical="center"/>
    </xf>
    <xf numFmtId="165" fontId="7" fillId="0" borderId="1" xfId="1" applyNumberFormat="1" applyFont="1" applyFill="1" applyBorder="1" applyAlignment="1" applyProtection="1">
      <alignment horizontal="center" vertical="center"/>
    </xf>
    <xf numFmtId="9" fontId="13" fillId="0" borderId="1" xfId="1" applyFont="1" applyFill="1" applyBorder="1" applyAlignment="1" applyProtection="1">
      <alignment horizontal="center" vertical="center"/>
    </xf>
    <xf numFmtId="9" fontId="7" fillId="2" borderId="1" xfId="1" applyFont="1" applyFill="1" applyBorder="1" applyAlignment="1" applyProtection="1">
      <alignment horizontal="center" vertical="center"/>
    </xf>
    <xf numFmtId="3" fontId="7" fillId="2" borderId="1" xfId="1" applyNumberFormat="1" applyFont="1" applyFill="1" applyBorder="1" applyAlignment="1" applyProtection="1">
      <alignment horizontal="center" vertical="center"/>
    </xf>
    <xf numFmtId="3" fontId="7" fillId="0" borderId="1" xfId="0" applyNumberFormat="1" applyFont="1" applyBorder="1" applyAlignment="1">
      <alignment horizontal="center" vertical="center"/>
    </xf>
    <xf numFmtId="3" fontId="13"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1" fontId="7" fillId="0" borderId="1" xfId="0" applyNumberFormat="1" applyFont="1" applyBorder="1" applyAlignment="1">
      <alignment horizontal="center" vertical="center"/>
    </xf>
    <xf numFmtId="0" fontId="16" fillId="12" borderId="1" xfId="2" applyFont="1" applyFill="1" applyBorder="1" applyAlignment="1">
      <alignment horizontal="center" vertical="center" wrapText="1"/>
    </xf>
    <xf numFmtId="0" fontId="13" fillId="0" borderId="1" xfId="0" applyFont="1" applyBorder="1" applyAlignment="1">
      <alignment horizontal="center" vertical="center"/>
    </xf>
    <xf numFmtId="0" fontId="16" fillId="6" borderId="1" xfId="2" applyFont="1" applyFill="1" applyBorder="1" applyAlignment="1">
      <alignment horizontal="center" vertical="center" wrapText="1"/>
    </xf>
    <xf numFmtId="0" fontId="16" fillId="13" borderId="3" xfId="2" applyFont="1" applyFill="1" applyBorder="1" applyAlignment="1">
      <alignment horizontal="center" vertical="center" wrapText="1"/>
    </xf>
    <xf numFmtId="3"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2" borderId="3" xfId="0" applyFont="1" applyFill="1" applyBorder="1" applyAlignment="1">
      <alignment horizontal="center" vertical="center"/>
    </xf>
    <xf numFmtId="3" fontId="7" fillId="0" borderId="3" xfId="1" applyNumberFormat="1" applyFont="1" applyFill="1" applyBorder="1" applyAlignment="1" applyProtection="1">
      <alignment horizontal="center" vertical="center"/>
    </xf>
    <xf numFmtId="3" fontId="7" fillId="2" borderId="3" xfId="1" applyNumberFormat="1" applyFont="1" applyFill="1" applyBorder="1" applyAlignment="1" applyProtection="1">
      <alignment horizontal="center"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7" fillId="14" borderId="11" xfId="0" applyFont="1" applyFill="1" applyBorder="1" applyAlignment="1">
      <alignment horizontal="center" vertical="center" wrapText="1"/>
    </xf>
    <xf numFmtId="49" fontId="8" fillId="2" borderId="1" xfId="0" applyNumberFormat="1" applyFont="1" applyFill="1" applyBorder="1" applyAlignment="1">
      <alignment horizontal="left" vertical="center"/>
    </xf>
    <xf numFmtId="0" fontId="7" fillId="0" borderId="0" xfId="0" applyFont="1" applyAlignment="1">
      <alignment horizontal="center" vertical="center"/>
    </xf>
    <xf numFmtId="49" fontId="7" fillId="2" borderId="0" xfId="0" applyNumberFormat="1" applyFont="1" applyFill="1" applyAlignment="1">
      <alignment horizontal="center" vertical="center"/>
    </xf>
    <xf numFmtId="49" fontId="8" fillId="2" borderId="0" xfId="0" applyNumberFormat="1" applyFont="1" applyFill="1" applyAlignment="1">
      <alignment horizontal="center" vertical="center"/>
    </xf>
    <xf numFmtId="49" fontId="15" fillId="0" borderId="0" xfId="0" applyNumberFormat="1" applyFont="1" applyAlignment="1">
      <alignment horizontal="center" vertical="center"/>
    </xf>
    <xf numFmtId="10" fontId="8" fillId="2" borderId="0" xfId="0" applyNumberFormat="1" applyFont="1" applyFill="1" applyAlignment="1">
      <alignment horizontal="center" vertical="center"/>
    </xf>
    <xf numFmtId="49" fontId="8" fillId="2" borderId="0" xfId="0" applyNumberFormat="1" applyFont="1" applyFill="1" applyAlignment="1">
      <alignment horizontal="center" vertical="center" wrapText="1"/>
    </xf>
    <xf numFmtId="0" fontId="9" fillId="3" borderId="1" xfId="0" applyFont="1" applyFill="1" applyBorder="1" applyAlignment="1" applyProtection="1">
      <alignment horizontal="center" vertical="center" wrapText="1"/>
      <protection locked="0"/>
    </xf>
    <xf numFmtId="0" fontId="7" fillId="2" borderId="4"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xf>
    <xf numFmtId="0" fontId="7" fillId="2" borderId="1" xfId="0" applyFont="1" applyFill="1" applyBorder="1" applyAlignment="1">
      <alignment horizontal="center" vertical="center" wrapText="1"/>
    </xf>
    <xf numFmtId="0" fontId="16" fillId="12" borderId="1" xfId="2" applyFont="1" applyFill="1" applyBorder="1" applyAlignment="1">
      <alignment horizontal="center" vertical="center"/>
    </xf>
    <xf numFmtId="0" fontId="16" fillId="6" borderId="1" xfId="2" applyFont="1" applyFill="1" applyBorder="1" applyAlignment="1">
      <alignment horizontal="center" vertical="center"/>
    </xf>
    <xf numFmtId="0" fontId="16" fillId="13" borderId="3" xfId="2" applyFont="1" applyFill="1" applyBorder="1" applyAlignment="1">
      <alignment horizontal="center" vertical="center"/>
    </xf>
    <xf numFmtId="0" fontId="7"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13" xfId="0" applyFont="1" applyBorder="1" applyAlignment="1">
      <alignment horizontal="center" vertical="center"/>
    </xf>
    <xf numFmtId="0" fontId="7" fillId="0" borderId="20" xfId="0" applyFont="1" applyBorder="1" applyAlignment="1">
      <alignment horizontal="center" vertical="center"/>
    </xf>
    <xf numFmtId="3" fontId="7" fillId="0" borderId="13" xfId="0" applyNumberFormat="1" applyFont="1" applyBorder="1" applyAlignment="1">
      <alignment horizontal="center" vertical="center"/>
    </xf>
    <xf numFmtId="0" fontId="7" fillId="2" borderId="13" xfId="0" applyFont="1" applyFill="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3" fontId="7" fillId="0" borderId="23" xfId="0" applyNumberFormat="1" applyFont="1" applyBorder="1" applyAlignment="1">
      <alignment horizontal="center" vertical="center"/>
    </xf>
    <xf numFmtId="0" fontId="7" fillId="2" borderId="23" xfId="0" applyFont="1" applyFill="1" applyBorder="1" applyAlignment="1">
      <alignment horizontal="center" vertical="center"/>
    </xf>
    <xf numFmtId="0" fontId="13" fillId="0" borderId="0" xfId="0" applyFont="1" applyAlignment="1">
      <alignment horizontal="center" vertical="center"/>
    </xf>
    <xf numFmtId="10" fontId="7" fillId="2" borderId="0" xfId="0" applyNumberFormat="1" applyFont="1" applyFill="1" applyAlignment="1">
      <alignment horizontal="center" vertical="center"/>
    </xf>
    <xf numFmtId="9" fontId="7" fillId="2" borderId="0" xfId="0" applyNumberFormat="1" applyFont="1" applyFill="1" applyAlignment="1">
      <alignment horizontal="center" vertical="center"/>
    </xf>
    <xf numFmtId="164" fontId="7" fillId="2" borderId="0" xfId="0" applyNumberFormat="1" applyFont="1" applyFill="1" applyAlignment="1">
      <alignment horizontal="center" vertical="center"/>
    </xf>
    <xf numFmtId="49" fontId="7" fillId="2" borderId="7" xfId="0" applyNumberFormat="1" applyFont="1" applyFill="1" applyBorder="1" applyAlignment="1">
      <alignment horizontal="center" vertical="center"/>
    </xf>
    <xf numFmtId="0" fontId="7" fillId="2" borderId="8" xfId="0" applyFont="1" applyFill="1" applyBorder="1" applyAlignment="1">
      <alignment horizontal="center" vertical="center"/>
    </xf>
    <xf numFmtId="0" fontId="7" fillId="2" borderId="6" xfId="0" applyFont="1" applyFill="1" applyBorder="1" applyAlignment="1">
      <alignment horizontal="center" vertical="center"/>
    </xf>
    <xf numFmtId="49" fontId="8" fillId="7" borderId="9" xfId="0" applyNumberFormat="1" applyFont="1" applyFill="1" applyBorder="1" applyAlignment="1">
      <alignment horizontal="center" vertical="center"/>
    </xf>
    <xf numFmtId="0" fontId="7" fillId="8" borderId="10" xfId="0" applyFont="1" applyFill="1" applyBorder="1" applyAlignment="1">
      <alignment horizontal="center" vertical="center"/>
    </xf>
    <xf numFmtId="49" fontId="8" fillId="10" borderId="10" xfId="0" applyNumberFormat="1" applyFont="1" applyFill="1" applyBorder="1" applyAlignment="1">
      <alignment horizontal="center" vertical="center"/>
    </xf>
    <xf numFmtId="0" fontId="7" fillId="6" borderId="9" xfId="0" applyFont="1" applyFill="1" applyBorder="1" applyAlignment="1">
      <alignment horizontal="center" vertical="center"/>
    </xf>
    <xf numFmtId="10" fontId="7" fillId="2" borderId="0" xfId="0" applyNumberFormat="1" applyFont="1" applyFill="1" applyAlignment="1">
      <alignment horizontal="center" vertical="center" wrapText="1"/>
    </xf>
    <xf numFmtId="1" fontId="7" fillId="2" borderId="0" xfId="0" applyNumberFormat="1" applyFont="1" applyFill="1" applyAlignment="1">
      <alignment horizontal="center" vertical="center"/>
    </xf>
    <xf numFmtId="0" fontId="14" fillId="0" borderId="1" xfId="0" applyFont="1" applyBorder="1" applyAlignment="1">
      <alignment horizontal="center" vertical="center" wrapText="1"/>
    </xf>
    <xf numFmtId="0" fontId="7" fillId="0" borderId="0" xfId="0" applyFont="1" applyAlignment="1">
      <alignment horizontal="left" vertical="center"/>
    </xf>
    <xf numFmtId="0" fontId="7" fillId="0" borderId="4" xfId="0" applyFont="1" applyBorder="1" applyAlignment="1">
      <alignment horizontal="center" vertical="center" wrapText="1"/>
    </xf>
    <xf numFmtId="165" fontId="7" fillId="0" borderId="4" xfId="1" applyNumberFormat="1" applyFont="1" applyFill="1" applyBorder="1" applyAlignment="1">
      <alignment horizontal="center" vertical="center"/>
    </xf>
    <xf numFmtId="10" fontId="7" fillId="0" borderId="15" xfId="1" applyNumberFormat="1" applyFont="1" applyFill="1" applyBorder="1" applyAlignment="1">
      <alignment horizontal="center" vertical="center"/>
    </xf>
    <xf numFmtId="165" fontId="7" fillId="0" borderId="26" xfId="1" applyNumberFormat="1" applyFont="1" applyFill="1" applyBorder="1" applyAlignment="1" applyProtection="1">
      <alignment horizontal="center" vertical="center"/>
    </xf>
    <xf numFmtId="165" fontId="14" fillId="0" borderId="27" xfId="1" applyNumberFormat="1" applyFont="1" applyFill="1" applyBorder="1" applyAlignment="1">
      <alignment horizontal="center" vertical="center" wrapText="1"/>
    </xf>
    <xf numFmtId="9" fontId="7" fillId="0" borderId="27" xfId="1" applyFont="1" applyFill="1" applyBorder="1" applyAlignment="1" applyProtection="1">
      <alignment horizontal="center" vertical="center"/>
    </xf>
    <xf numFmtId="0" fontId="7" fillId="0" borderId="16" xfId="0" applyFont="1" applyBorder="1" applyAlignment="1">
      <alignment horizontal="center" vertical="center" wrapText="1"/>
    </xf>
    <xf numFmtId="0" fontId="15" fillId="0" borderId="4" xfId="0" applyFont="1" applyBorder="1" applyAlignment="1">
      <alignment horizontal="left" vertical="center" wrapText="1"/>
    </xf>
    <xf numFmtId="166" fontId="7" fillId="0" borderId="4" xfId="3" applyNumberFormat="1" applyFont="1" applyFill="1" applyBorder="1" applyAlignment="1" applyProtection="1">
      <alignment horizontal="center" vertical="center"/>
    </xf>
    <xf numFmtId="0" fontId="7" fillId="0" borderId="6" xfId="0" applyFont="1" applyBorder="1" applyAlignment="1">
      <alignment horizontal="center" vertical="center" wrapText="1"/>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166" fontId="7" fillId="0" borderId="1" xfId="3" applyNumberFormat="1" applyFont="1" applyFill="1" applyBorder="1" applyAlignment="1" applyProtection="1">
      <alignment vertical="center"/>
    </xf>
    <xf numFmtId="1" fontId="7" fillId="0" borderId="1" xfId="1" applyNumberFormat="1" applyFont="1" applyFill="1" applyBorder="1" applyAlignment="1" applyProtection="1">
      <alignment horizontal="center" vertical="center"/>
    </xf>
    <xf numFmtId="9" fontId="7" fillId="0" borderId="4" xfId="1" applyFont="1" applyFill="1" applyBorder="1" applyAlignment="1">
      <alignment horizontal="center" vertical="center"/>
    </xf>
    <xf numFmtId="0" fontId="13" fillId="0" borderId="4" xfId="0" applyFont="1" applyBorder="1" applyAlignment="1">
      <alignment horizontal="center" vertical="center" wrapText="1"/>
    </xf>
    <xf numFmtId="0" fontId="7" fillId="0" borderId="1" xfId="1" applyNumberFormat="1" applyFont="1" applyFill="1" applyBorder="1" applyAlignment="1" applyProtection="1">
      <alignment horizontal="center" vertical="center"/>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166" fontId="7" fillId="0" borderId="7" xfId="3" applyNumberFormat="1" applyFont="1" applyFill="1" applyBorder="1" applyAlignment="1">
      <alignment horizontal="center" vertical="center"/>
    </xf>
    <xf numFmtId="10" fontId="7" fillId="0" borderId="7" xfId="1" applyNumberFormat="1" applyFont="1" applyFill="1" applyBorder="1" applyAlignment="1">
      <alignment horizontal="center" vertical="center"/>
    </xf>
    <xf numFmtId="0" fontId="13" fillId="0" borderId="12" xfId="0" applyFont="1" applyBorder="1" applyAlignment="1">
      <alignment horizontal="center" vertical="center" wrapText="1"/>
    </xf>
    <xf numFmtId="1" fontId="7" fillId="0" borderId="3" xfId="0" applyNumberFormat="1" applyFont="1" applyBorder="1" applyAlignment="1">
      <alignment horizontal="center" vertical="center"/>
    </xf>
    <xf numFmtId="10" fontId="7" fillId="0" borderId="14" xfId="1" applyNumberFormat="1" applyFont="1" applyFill="1" applyBorder="1" applyAlignment="1">
      <alignment horizontal="center" vertical="center"/>
    </xf>
    <xf numFmtId="0" fontId="13" fillId="0" borderId="18" xfId="0" applyFont="1" applyBorder="1" applyAlignment="1">
      <alignment horizontal="center" vertical="center" wrapText="1"/>
    </xf>
    <xf numFmtId="0" fontId="15" fillId="0" borderId="3" xfId="0" applyFont="1" applyBorder="1" applyAlignment="1">
      <alignment horizontal="left" vertical="center" wrapText="1"/>
    </xf>
    <xf numFmtId="10" fontId="7" fillId="0" borderId="13" xfId="0" applyNumberFormat="1" applyFont="1" applyBorder="1" applyAlignment="1">
      <alignment horizontal="center" vertical="center"/>
    </xf>
    <xf numFmtId="1" fontId="7" fillId="0" borderId="18" xfId="0" applyNumberFormat="1" applyFont="1" applyBorder="1" applyAlignment="1">
      <alignment horizontal="center" vertical="center"/>
    </xf>
    <xf numFmtId="10" fontId="7" fillId="0" borderId="1" xfId="0" applyNumberFormat="1" applyFont="1" applyBorder="1" applyAlignment="1">
      <alignment horizontal="center" vertical="center"/>
    </xf>
    <xf numFmtId="0" fontId="13" fillId="0" borderId="3" xfId="0" applyFont="1" applyBorder="1" applyAlignment="1">
      <alignment horizontal="left" vertical="center" wrapText="1"/>
    </xf>
    <xf numFmtId="10" fontId="7" fillId="0" borderId="23" xfId="0" applyNumberFormat="1" applyFont="1" applyBorder="1" applyAlignment="1">
      <alignment horizontal="center" vertical="center"/>
    </xf>
    <xf numFmtId="1" fontId="7" fillId="0" borderId="23" xfId="0" applyNumberFormat="1" applyFont="1" applyBorder="1" applyAlignment="1">
      <alignment horizontal="center" vertical="center"/>
    </xf>
    <xf numFmtId="43" fontId="7" fillId="0" borderId="4" xfId="3" applyFont="1" applyFill="1" applyBorder="1" applyAlignment="1">
      <alignment horizontal="center" vertical="center"/>
    </xf>
    <xf numFmtId="166" fontId="7" fillId="0" borderId="26" xfId="3" applyNumberFormat="1" applyFont="1" applyFill="1" applyBorder="1" applyAlignment="1" applyProtection="1">
      <alignment horizontal="center" vertical="center"/>
    </xf>
    <xf numFmtId="0" fontId="7" fillId="0" borderId="27" xfId="1" applyNumberFormat="1" applyFont="1" applyFill="1" applyBorder="1" applyAlignment="1" applyProtection="1">
      <alignment horizontal="center" vertical="center"/>
    </xf>
    <xf numFmtId="166" fontId="7" fillId="0" borderId="5" xfId="3" applyNumberFormat="1" applyFont="1" applyFill="1" applyBorder="1" applyAlignment="1" applyProtection="1">
      <alignment horizontal="center" vertical="center"/>
    </xf>
    <xf numFmtId="10" fontId="7" fillId="0" borderId="5" xfId="1" applyNumberFormat="1" applyFont="1" applyFill="1" applyBorder="1" applyAlignment="1" applyProtection="1">
      <alignment horizontal="center" vertical="center"/>
    </xf>
    <xf numFmtId="10" fontId="7" fillId="0" borderId="4" xfId="1" applyNumberFormat="1" applyFont="1" applyFill="1" applyBorder="1" applyAlignment="1" applyProtection="1">
      <alignment horizontal="center" vertical="center"/>
    </xf>
    <xf numFmtId="166" fontId="7" fillId="0" borderId="3" xfId="3" applyNumberFormat="1" applyFont="1" applyFill="1" applyBorder="1" applyAlignment="1" applyProtection="1">
      <alignment horizontal="center" vertical="center"/>
    </xf>
    <xf numFmtId="166" fontId="7" fillId="0" borderId="4" xfId="3" applyNumberFormat="1" applyFont="1" applyFill="1" applyBorder="1" applyAlignment="1" applyProtection="1">
      <alignment horizontal="center" vertical="center"/>
    </xf>
    <xf numFmtId="10" fontId="7" fillId="0" borderId="3" xfId="1" applyNumberFormat="1" applyFont="1" applyFill="1" applyBorder="1" applyAlignment="1" applyProtection="1">
      <alignment horizontal="center" vertical="center"/>
    </xf>
    <xf numFmtId="166" fontId="7" fillId="0" borderId="3" xfId="3" applyNumberFormat="1" applyFont="1" applyFill="1" applyBorder="1" applyAlignment="1">
      <alignment horizontal="center" vertical="center"/>
    </xf>
    <xf numFmtId="166" fontId="7" fillId="0" borderId="5" xfId="3" applyNumberFormat="1" applyFont="1" applyFill="1" applyBorder="1" applyAlignment="1">
      <alignment horizontal="center" vertical="center"/>
    </xf>
    <xf numFmtId="166" fontId="7" fillId="0" borderId="4" xfId="3" applyNumberFormat="1" applyFont="1" applyFill="1" applyBorder="1" applyAlignment="1">
      <alignment horizontal="center" vertical="center"/>
    </xf>
    <xf numFmtId="10" fontId="7" fillId="0" borderId="3" xfId="1" applyNumberFormat="1" applyFont="1" applyFill="1" applyBorder="1" applyAlignment="1">
      <alignment horizontal="center" vertical="center"/>
    </xf>
    <xf numFmtId="10" fontId="7" fillId="0" borderId="5" xfId="1" applyNumberFormat="1" applyFont="1" applyFill="1" applyBorder="1" applyAlignment="1">
      <alignment horizontal="center" vertical="center"/>
    </xf>
    <xf numFmtId="10" fontId="7" fillId="0" borderId="4" xfId="1" applyNumberFormat="1" applyFont="1" applyFill="1" applyBorder="1" applyAlignment="1">
      <alignment horizontal="center" vertical="center"/>
    </xf>
    <xf numFmtId="0" fontId="16" fillId="6" borderId="19" xfId="2" applyFont="1" applyFill="1" applyBorder="1" applyAlignment="1">
      <alignment horizontal="center" vertical="center"/>
    </xf>
    <xf numFmtId="0" fontId="16" fillId="6" borderId="21" xfId="2" applyFont="1" applyFill="1" applyBorder="1" applyAlignment="1">
      <alignment horizontal="center" vertical="center"/>
    </xf>
    <xf numFmtId="0" fontId="16" fillId="6" borderId="22" xfId="2" applyFont="1" applyFill="1" applyBorder="1" applyAlignment="1">
      <alignment horizontal="center" vertical="center"/>
    </xf>
    <xf numFmtId="0" fontId="16" fillId="6" borderId="18" xfId="2" applyFont="1" applyFill="1" applyBorder="1" applyAlignment="1">
      <alignment horizontal="center" vertical="center" wrapText="1"/>
    </xf>
    <xf numFmtId="0" fontId="16" fillId="6" borderId="5" xfId="2" applyFont="1" applyFill="1" applyBorder="1" applyAlignment="1">
      <alignment horizontal="center" vertical="center" wrapText="1"/>
    </xf>
    <xf numFmtId="0" fontId="16" fillId="6" borderId="12" xfId="2" applyFont="1" applyFill="1" applyBorder="1" applyAlignment="1">
      <alignment horizontal="center" vertical="center" wrapText="1"/>
    </xf>
    <xf numFmtId="0" fontId="7" fillId="0" borderId="19" xfId="0" applyFont="1" applyBorder="1" applyAlignment="1">
      <alignment horizontal="center" vertical="center" wrapText="1"/>
    </xf>
    <xf numFmtId="0" fontId="7" fillId="0" borderId="21" xfId="0" applyFont="1" applyBorder="1" applyAlignment="1">
      <alignment horizontal="center" vertical="center"/>
    </xf>
    <xf numFmtId="0" fontId="7" fillId="0" borderId="22" xfId="0" applyFont="1" applyBorder="1" applyAlignment="1">
      <alignment horizontal="center" vertical="center"/>
    </xf>
    <xf numFmtId="49" fontId="7" fillId="2" borderId="0" xfId="0" applyNumberFormat="1" applyFont="1" applyFill="1" applyAlignment="1">
      <alignment horizontal="center" vertical="center" wrapText="1"/>
    </xf>
    <xf numFmtId="49" fontId="7" fillId="2" borderId="0" xfId="0" applyNumberFormat="1" applyFont="1" applyFill="1" applyAlignment="1">
      <alignment horizontal="center" vertical="center"/>
    </xf>
    <xf numFmtId="1" fontId="7" fillId="0" borderId="18" xfId="0" applyNumberFormat="1" applyFont="1" applyBorder="1" applyAlignment="1">
      <alignment horizontal="center" vertical="center"/>
    </xf>
    <xf numFmtId="1" fontId="7" fillId="0" borderId="5" xfId="0" applyNumberFormat="1" applyFont="1" applyBorder="1" applyAlignment="1">
      <alignment horizontal="center" vertical="center"/>
    </xf>
    <xf numFmtId="1" fontId="7" fillId="0" borderId="12" xfId="0" applyNumberFormat="1" applyFont="1" applyBorder="1" applyAlignment="1">
      <alignment horizontal="center" vertical="center"/>
    </xf>
    <xf numFmtId="0" fontId="7" fillId="2" borderId="1"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readingOrder="1"/>
    </xf>
    <xf numFmtId="0" fontId="14" fillId="0" borderId="1" xfId="0" applyFont="1" applyBorder="1" applyAlignment="1">
      <alignment horizontal="center" vertical="center" wrapText="1"/>
    </xf>
    <xf numFmtId="0" fontId="17" fillId="5" borderId="5"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5"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5" xfId="2" applyFont="1" applyFill="1" applyBorder="1" applyAlignment="1">
      <alignment horizontal="center" vertical="center" wrapText="1"/>
    </xf>
    <xf numFmtId="0" fontId="17" fillId="9" borderId="4"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5" xfId="0" applyFont="1" applyFill="1" applyBorder="1" applyAlignment="1">
      <alignment horizontal="center" vertical="center" wrapText="1"/>
    </xf>
    <xf numFmtId="0" fontId="17" fillId="9" borderId="4"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49" fontId="8" fillId="2" borderId="3"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49" fontId="8" fillId="2" borderId="19" xfId="0" applyNumberFormat="1" applyFont="1" applyFill="1" applyBorder="1" applyAlignment="1">
      <alignment horizontal="center" vertical="center" wrapText="1"/>
    </xf>
    <xf numFmtId="49" fontId="8" fillId="2" borderId="25"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49" fontId="8" fillId="2" borderId="17" xfId="0" applyNumberFormat="1" applyFont="1" applyFill="1" applyBorder="1" applyAlignment="1">
      <alignment horizontal="center" vertical="center"/>
    </xf>
    <xf numFmtId="49" fontId="8" fillId="3" borderId="8" xfId="0" applyNumberFormat="1" applyFont="1" applyFill="1" applyBorder="1" applyAlignment="1">
      <alignment horizontal="center" vertical="center"/>
    </xf>
  </cellXfs>
  <cellStyles count="4">
    <cellStyle name="Millares" xfId="3" builtinId="3"/>
    <cellStyle name="Normal" xfId="0" builtinId="0"/>
    <cellStyle name="Normal_Hoja2" xfId="2" xr:uid="{00000000-0005-0000-0000-000002000000}"/>
    <cellStyle name="Porcentaje" xfId="1" builtinId="5"/>
  </cellStyles>
  <dxfs count="3">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1389817</xdr:colOff>
      <xdr:row>4</xdr:row>
      <xdr:rowOff>194198</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2"/>
  <sheetViews>
    <sheetView tabSelected="1" zoomScale="68" zoomScaleNormal="68" workbookViewId="0">
      <pane xSplit="4" ySplit="7" topLeftCell="E31" activePane="bottomRight" state="frozen"/>
      <selection pane="topRight" activeCell="E1" sqref="E1"/>
      <selection pane="bottomLeft" activeCell="A8" sqref="A8"/>
      <selection pane="bottomRight" activeCell="F41" sqref="F41:K41"/>
    </sheetView>
  </sheetViews>
  <sheetFormatPr baseColWidth="10" defaultColWidth="11" defaultRowHeight="11.4" x14ac:dyDescent="0.3"/>
  <cols>
    <col min="1" max="1" width="20.8984375" style="45" customWidth="1"/>
    <col min="2" max="2" width="29.09765625" style="45" customWidth="1"/>
    <col min="3" max="3" width="17.8984375" style="45" customWidth="1"/>
    <col min="4" max="4" width="67" style="45" customWidth="1"/>
    <col min="5" max="5" width="12.3984375" style="45" customWidth="1"/>
    <col min="6" max="6" width="7.3984375" style="45" customWidth="1"/>
    <col min="7" max="7" width="11.19921875" style="45" customWidth="1"/>
    <col min="8" max="8" width="7.59765625" style="45" customWidth="1"/>
    <col min="9" max="10" width="6" style="45" customWidth="1"/>
    <col min="11" max="11" width="5.5" style="45" customWidth="1"/>
    <col min="12" max="12" width="6.3984375" style="45" customWidth="1"/>
    <col min="13" max="13" width="7.3984375" style="45" customWidth="1"/>
    <col min="14" max="14" width="5.8984375" style="45" customWidth="1"/>
    <col min="15" max="16" width="11" style="45" customWidth="1"/>
    <col min="17" max="22" width="6.19921875" style="45" customWidth="1"/>
    <col min="23" max="23" width="11" style="45" customWidth="1"/>
    <col min="24" max="24" width="17.3984375" style="45" customWidth="1"/>
    <col min="25" max="25" width="20.69921875" style="45" customWidth="1"/>
    <col min="26" max="26" width="11" style="45" customWidth="1"/>
    <col min="27" max="27" width="15.09765625" style="45" customWidth="1"/>
    <col min="28" max="28" width="11" style="45" customWidth="1"/>
    <col min="29" max="29" width="18.3984375" style="45" customWidth="1"/>
    <col min="30" max="30" width="11" style="45" customWidth="1"/>
    <col min="31" max="31" width="16.8984375" style="45" customWidth="1"/>
    <col min="32" max="32" width="11" style="45" customWidth="1"/>
    <col min="33" max="33" width="121.19921875" style="84" customWidth="1"/>
    <col min="34" max="16384" width="11" style="45"/>
  </cols>
  <sheetData>
    <row r="1" spans="1:33" ht="12" x14ac:dyDescent="0.3">
      <c r="A1" s="166"/>
      <c r="B1" s="167" t="s">
        <v>0</v>
      </c>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7"/>
      <c r="AC1" s="167"/>
      <c r="AD1" s="167"/>
      <c r="AE1" s="167"/>
      <c r="AF1" s="167"/>
      <c r="AG1" s="44" t="s">
        <v>1</v>
      </c>
    </row>
    <row r="2" spans="1:33" ht="36" customHeight="1" x14ac:dyDescent="0.3">
      <c r="A2" s="166"/>
      <c r="B2" s="167"/>
      <c r="C2" s="167"/>
      <c r="D2" s="167"/>
      <c r="E2" s="167"/>
      <c r="F2" s="167"/>
      <c r="G2" s="167"/>
      <c r="H2" s="167"/>
      <c r="I2" s="167"/>
      <c r="J2" s="167"/>
      <c r="K2" s="167"/>
      <c r="L2" s="167"/>
      <c r="M2" s="167"/>
      <c r="N2" s="167"/>
      <c r="O2" s="167"/>
      <c r="P2" s="167"/>
      <c r="Q2" s="167"/>
      <c r="R2" s="167"/>
      <c r="S2" s="167"/>
      <c r="T2" s="167"/>
      <c r="U2" s="167"/>
      <c r="V2" s="167"/>
      <c r="W2" s="167"/>
      <c r="X2" s="167"/>
      <c r="Y2" s="167"/>
      <c r="Z2" s="167"/>
      <c r="AA2" s="167"/>
      <c r="AB2" s="167"/>
      <c r="AC2" s="167"/>
      <c r="AD2" s="167"/>
      <c r="AE2" s="167"/>
      <c r="AF2" s="167"/>
      <c r="AG2" s="44" t="s">
        <v>2</v>
      </c>
    </row>
    <row r="3" spans="1:33" ht="15" customHeight="1" x14ac:dyDescent="0.3">
      <c r="A3" s="166"/>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44" t="s">
        <v>3</v>
      </c>
    </row>
    <row r="4" spans="1:33" ht="27" customHeight="1" x14ac:dyDescent="0.3">
      <c r="A4" s="166"/>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44" t="s">
        <v>4</v>
      </c>
    </row>
    <row r="5" spans="1:33" ht="29.1" customHeight="1" thickBot="1" x14ac:dyDescent="0.35">
      <c r="A5" s="46"/>
      <c r="B5" s="41"/>
      <c r="C5" s="41"/>
      <c r="D5" s="41"/>
      <c r="E5" s="41"/>
      <c r="F5" s="41"/>
      <c r="G5" s="41"/>
      <c r="H5" s="48"/>
      <c r="I5" s="47"/>
      <c r="J5" s="47"/>
      <c r="K5" s="47"/>
      <c r="L5" s="47"/>
      <c r="M5" s="47"/>
      <c r="N5" s="47"/>
      <c r="O5" s="47"/>
      <c r="P5" s="49"/>
      <c r="Q5" s="50"/>
      <c r="R5" s="50"/>
      <c r="S5" s="50"/>
      <c r="T5" s="50"/>
      <c r="U5" s="50"/>
      <c r="V5" s="50"/>
      <c r="W5" s="50"/>
      <c r="X5" s="50"/>
      <c r="Y5" s="50"/>
      <c r="Z5" s="50"/>
      <c r="AA5" s="50"/>
      <c r="AB5" s="50"/>
      <c r="AC5" s="47"/>
      <c r="AD5" s="4"/>
      <c r="AE5" s="49"/>
      <c r="AF5" s="47"/>
      <c r="AG5" s="5"/>
    </row>
    <row r="6" spans="1:33" ht="39.75" customHeight="1" x14ac:dyDescent="0.3">
      <c r="A6" s="174"/>
      <c r="B6" s="174"/>
      <c r="C6" s="174"/>
      <c r="D6" s="174"/>
      <c r="E6" s="174"/>
      <c r="F6" s="174"/>
      <c r="G6" s="174"/>
      <c r="H6" s="169" t="s">
        <v>5</v>
      </c>
      <c r="I6" s="173"/>
      <c r="J6" s="173"/>
      <c r="K6" s="173"/>
      <c r="L6" s="173"/>
      <c r="M6" s="173"/>
      <c r="N6" s="173"/>
      <c r="O6" s="173"/>
      <c r="P6" s="172"/>
      <c r="Q6" s="168" t="s">
        <v>6</v>
      </c>
      <c r="R6" s="168"/>
      <c r="S6" s="168"/>
      <c r="T6" s="168"/>
      <c r="U6" s="168"/>
      <c r="V6" s="168"/>
      <c r="W6" s="168"/>
      <c r="X6" s="169"/>
      <c r="Y6" s="169"/>
      <c r="Z6" s="169"/>
      <c r="AA6" s="169"/>
      <c r="AB6" s="170" t="s">
        <v>7</v>
      </c>
      <c r="AC6" s="171"/>
      <c r="AD6" s="170" t="s">
        <v>8</v>
      </c>
      <c r="AE6" s="171"/>
      <c r="AF6" s="172" t="s">
        <v>9</v>
      </c>
      <c r="AG6" s="168"/>
    </row>
    <row r="7" spans="1:33" ht="136.5" customHeight="1" x14ac:dyDescent="0.3">
      <c r="A7" s="51" t="s">
        <v>10</v>
      </c>
      <c r="B7" s="51" t="s">
        <v>11</v>
      </c>
      <c r="C7" s="51" t="s">
        <v>12</v>
      </c>
      <c r="D7" s="51" t="s">
        <v>13</v>
      </c>
      <c r="E7" s="51" t="s">
        <v>14</v>
      </c>
      <c r="F7" s="51" t="s">
        <v>15</v>
      </c>
      <c r="G7" s="51" t="s">
        <v>16</v>
      </c>
      <c r="H7" s="51" t="s">
        <v>17</v>
      </c>
      <c r="I7" s="6" t="s">
        <v>18</v>
      </c>
      <c r="J7" s="6" t="s">
        <v>19</v>
      </c>
      <c r="K7" s="6" t="s">
        <v>20</v>
      </c>
      <c r="L7" s="6" t="s">
        <v>21</v>
      </c>
      <c r="M7" s="6" t="s">
        <v>22</v>
      </c>
      <c r="N7" s="6" t="s">
        <v>23</v>
      </c>
      <c r="O7" s="6" t="s">
        <v>24</v>
      </c>
      <c r="P7" s="7" t="s">
        <v>25</v>
      </c>
      <c r="Q7" s="8" t="s">
        <v>26</v>
      </c>
      <c r="R7" s="8" t="s">
        <v>27</v>
      </c>
      <c r="S7" s="8" t="s">
        <v>28</v>
      </c>
      <c r="T7" s="8" t="s">
        <v>29</v>
      </c>
      <c r="U7" s="8" t="s">
        <v>30</v>
      </c>
      <c r="V7" s="8" t="s">
        <v>31</v>
      </c>
      <c r="W7" s="6" t="s">
        <v>32</v>
      </c>
      <c r="X7" s="9" t="s">
        <v>33</v>
      </c>
      <c r="Y7" s="9" t="s">
        <v>34</v>
      </c>
      <c r="Z7" s="9" t="s">
        <v>35</v>
      </c>
      <c r="AA7" s="7" t="s">
        <v>36</v>
      </c>
      <c r="AB7" s="6" t="s">
        <v>37</v>
      </c>
      <c r="AC7" s="7" t="s">
        <v>38</v>
      </c>
      <c r="AD7" s="6" t="s">
        <v>39</v>
      </c>
      <c r="AE7" s="7" t="s">
        <v>40</v>
      </c>
      <c r="AF7" s="6" t="s">
        <v>41</v>
      </c>
      <c r="AG7" s="10" t="s">
        <v>42</v>
      </c>
    </row>
    <row r="8" spans="1:33" ht="57" customHeight="1" x14ac:dyDescent="0.3">
      <c r="A8" s="150">
        <v>200402</v>
      </c>
      <c r="B8" s="152" t="s">
        <v>43</v>
      </c>
      <c r="C8" s="52" t="s">
        <v>44</v>
      </c>
      <c r="D8" s="85" t="s">
        <v>45</v>
      </c>
      <c r="E8" s="53" t="s">
        <v>46</v>
      </c>
      <c r="F8" s="11">
        <v>1</v>
      </c>
      <c r="G8" s="12" t="s">
        <v>47</v>
      </c>
      <c r="H8" s="13">
        <v>1</v>
      </c>
      <c r="I8" s="14">
        <v>5.0000000000000001E-3</v>
      </c>
      <c r="J8" s="15">
        <v>0</v>
      </c>
      <c r="K8" s="14">
        <v>5.0000000000000001E-3</v>
      </c>
      <c r="L8" s="16">
        <v>5.0000000000000001E-3</v>
      </c>
      <c r="M8" s="14">
        <v>0.08</v>
      </c>
      <c r="N8" s="15"/>
      <c r="O8" s="14">
        <f>(I8+J8+K8+L8+M8+N8)</f>
        <v>9.5000000000000001E-2</v>
      </c>
      <c r="P8" s="86">
        <f>(O8/H8)</f>
        <v>9.5000000000000001E-2</v>
      </c>
      <c r="Q8" s="14"/>
      <c r="R8" s="14"/>
      <c r="S8" s="14"/>
      <c r="T8" s="14"/>
      <c r="U8" s="14"/>
      <c r="V8" s="11"/>
      <c r="W8" s="14">
        <f>SUM(Q8:V8)</f>
        <v>0</v>
      </c>
      <c r="X8" s="120">
        <v>3645000000</v>
      </c>
      <c r="Y8" s="120">
        <v>535218480</v>
      </c>
      <c r="Z8" s="121">
        <f>Y8/X8</f>
        <v>0.14683634567901235</v>
      </c>
      <c r="AA8" s="87">
        <f>W8/H8</f>
        <v>0</v>
      </c>
      <c r="AB8" s="88">
        <f>W8+O8</f>
        <v>9.5000000000000001E-2</v>
      </c>
      <c r="AC8" s="89">
        <f>+AB8/H8</f>
        <v>9.5000000000000001E-2</v>
      </c>
      <c r="AD8" s="88">
        <f>+P8+W8</f>
        <v>9.5000000000000001E-2</v>
      </c>
      <c r="AE8" s="90">
        <f>AD8/F8</f>
        <v>9.5000000000000001E-2</v>
      </c>
      <c r="AF8" s="91" t="s">
        <v>48</v>
      </c>
      <c r="AG8" s="92" t="s">
        <v>49</v>
      </c>
    </row>
    <row r="9" spans="1:33" ht="56.25" customHeight="1" x14ac:dyDescent="0.3">
      <c r="A9" s="150"/>
      <c r="B9" s="152"/>
      <c r="C9" s="54" t="s">
        <v>50</v>
      </c>
      <c r="D9" s="54" t="s">
        <v>51</v>
      </c>
      <c r="E9" s="55" t="s">
        <v>52</v>
      </c>
      <c r="F9" s="17" t="s">
        <v>53</v>
      </c>
      <c r="G9" s="18" t="s">
        <v>54</v>
      </c>
      <c r="H9" s="19">
        <v>3000</v>
      </c>
      <c r="I9" s="20">
        <v>339</v>
      </c>
      <c r="J9" s="21">
        <v>305</v>
      </c>
      <c r="K9" s="21">
        <v>254</v>
      </c>
      <c r="L9" s="21">
        <v>383</v>
      </c>
      <c r="M9" s="22">
        <v>542</v>
      </c>
      <c r="N9" s="23"/>
      <c r="O9" s="93">
        <f t="shared" ref="O9:O10" si="0">(I9+J9+K9+L9+M9+N9)</f>
        <v>1823</v>
      </c>
      <c r="P9" s="86">
        <f t="shared" ref="P9:P26" si="1">(O9/H9)</f>
        <v>0.60766666666666669</v>
      </c>
      <c r="Q9" s="24"/>
      <c r="R9" s="24"/>
      <c r="S9" s="24"/>
      <c r="T9" s="24"/>
      <c r="U9" s="24"/>
      <c r="V9" s="17"/>
      <c r="W9" s="19">
        <f t="shared" ref="W9:W15" si="2">SUM(Q9:V9)</f>
        <v>0</v>
      </c>
      <c r="X9" s="120"/>
      <c r="Y9" s="120"/>
      <c r="Z9" s="121"/>
      <c r="AA9" s="87">
        <f t="shared" ref="AA9:AA26" si="3">W9/H9</f>
        <v>0</v>
      </c>
      <c r="AB9" s="118">
        <f>W9+O9</f>
        <v>1823</v>
      </c>
      <c r="AC9" s="89">
        <f>+AB9/H9</f>
        <v>0.60766666666666669</v>
      </c>
      <c r="AD9" s="88">
        <f t="shared" ref="AD9:AD26" si="4">+P9+W9</f>
        <v>0.60766666666666669</v>
      </c>
      <c r="AE9" s="119" t="e">
        <f>AD9/F9</f>
        <v>#VALUE!</v>
      </c>
      <c r="AF9" s="94" t="s">
        <v>55</v>
      </c>
      <c r="AG9" s="95" t="s">
        <v>56</v>
      </c>
    </row>
    <row r="10" spans="1:33" ht="48" customHeight="1" x14ac:dyDescent="0.3">
      <c r="A10" s="151"/>
      <c r="B10" s="153"/>
      <c r="C10" s="54" t="s">
        <v>57</v>
      </c>
      <c r="D10" s="54" t="s">
        <v>58</v>
      </c>
      <c r="E10" s="55" t="s">
        <v>46</v>
      </c>
      <c r="F10" s="17">
        <v>1</v>
      </c>
      <c r="G10" s="18" t="s">
        <v>47</v>
      </c>
      <c r="H10" s="25">
        <v>1</v>
      </c>
      <c r="I10" s="17">
        <v>5.0000000000000001E-3</v>
      </c>
      <c r="J10" s="26">
        <v>5.0000000000000001E-3</v>
      </c>
      <c r="K10" s="17">
        <v>0.03</v>
      </c>
      <c r="L10" s="25">
        <v>0.05</v>
      </c>
      <c r="M10" s="17">
        <v>0.08</v>
      </c>
      <c r="N10" s="26"/>
      <c r="O10" s="14">
        <f t="shared" si="0"/>
        <v>0.16999999999999998</v>
      </c>
      <c r="P10" s="86">
        <f>(O10/H10)</f>
        <v>0.16999999999999998</v>
      </c>
      <c r="Q10" s="24"/>
      <c r="R10" s="24"/>
      <c r="S10" s="24"/>
      <c r="T10" s="17"/>
      <c r="U10" s="17"/>
      <c r="V10" s="17"/>
      <c r="W10" s="17">
        <f t="shared" si="2"/>
        <v>0</v>
      </c>
      <c r="X10" s="120"/>
      <c r="Y10" s="120"/>
      <c r="Z10" s="122"/>
      <c r="AA10" s="87">
        <f t="shared" si="3"/>
        <v>0</v>
      </c>
      <c r="AB10" s="88">
        <f>W10+O10</f>
        <v>0.16999999999999998</v>
      </c>
      <c r="AC10" s="89">
        <f t="shared" ref="AC10:AC26" si="5">+AB10/H10</f>
        <v>0.16999999999999998</v>
      </c>
      <c r="AD10" s="88">
        <f t="shared" si="4"/>
        <v>0.16999999999999998</v>
      </c>
      <c r="AE10" s="90">
        <f t="shared" ref="AE10:AE26" si="6">AD10/F10</f>
        <v>0.16999999999999998</v>
      </c>
      <c r="AF10" s="94" t="s">
        <v>48</v>
      </c>
      <c r="AG10" s="96" t="s">
        <v>59</v>
      </c>
    </row>
    <row r="11" spans="1:33" ht="56.25" customHeight="1" x14ac:dyDescent="0.3">
      <c r="A11" s="160">
        <v>200403</v>
      </c>
      <c r="B11" s="163" t="s">
        <v>60</v>
      </c>
      <c r="C11" s="56" t="s">
        <v>61</v>
      </c>
      <c r="D11" s="54" t="s">
        <v>62</v>
      </c>
      <c r="E11" s="55" t="s">
        <v>52</v>
      </c>
      <c r="F11" s="17" t="s">
        <v>53</v>
      </c>
      <c r="G11" s="18" t="s">
        <v>54</v>
      </c>
      <c r="H11" s="19">
        <v>2816</v>
      </c>
      <c r="I11" s="20">
        <v>2720</v>
      </c>
      <c r="J11" s="20">
        <v>2710</v>
      </c>
      <c r="K11" s="20">
        <v>2701</v>
      </c>
      <c r="L11" s="20">
        <v>2690</v>
      </c>
      <c r="M11" s="22">
        <v>2690</v>
      </c>
      <c r="N11" s="26"/>
      <c r="O11" s="97">
        <f>+(I11+J11+K11+L11)/4</f>
        <v>2705.25</v>
      </c>
      <c r="P11" s="86">
        <f t="shared" si="1"/>
        <v>0.96067116477272729</v>
      </c>
      <c r="Q11" s="24"/>
      <c r="R11" s="24"/>
      <c r="S11" s="24"/>
      <c r="T11" s="17"/>
      <c r="U11" s="17"/>
      <c r="V11" s="17"/>
      <c r="W11" s="17">
        <f>+SUM(Q11:V11)/7</f>
        <v>0</v>
      </c>
      <c r="X11" s="123">
        <v>48063620334</v>
      </c>
      <c r="Y11" s="123">
        <v>25414950637</v>
      </c>
      <c r="Z11" s="125">
        <f>Y11/X11</f>
        <v>0.52877728436577165</v>
      </c>
      <c r="AA11" s="87">
        <f t="shared" si="3"/>
        <v>0</v>
      </c>
      <c r="AB11" s="118">
        <f t="shared" ref="AB11:AB26" si="7">W11+O11</f>
        <v>2705.25</v>
      </c>
      <c r="AC11" s="89">
        <f t="shared" si="5"/>
        <v>0.96067116477272729</v>
      </c>
      <c r="AD11" s="88">
        <f t="shared" si="4"/>
        <v>0.96067116477272729</v>
      </c>
      <c r="AE11" s="90" t="e">
        <f t="shared" si="6"/>
        <v>#VALUE!</v>
      </c>
      <c r="AF11" s="91" t="s">
        <v>63</v>
      </c>
      <c r="AG11" s="96" t="s">
        <v>64</v>
      </c>
    </row>
    <row r="12" spans="1:33" ht="40.5" customHeight="1" x14ac:dyDescent="0.3">
      <c r="A12" s="161"/>
      <c r="B12" s="164"/>
      <c r="C12" s="54" t="s">
        <v>65</v>
      </c>
      <c r="D12" s="54" t="s">
        <v>66</v>
      </c>
      <c r="E12" s="55" t="s">
        <v>67</v>
      </c>
      <c r="F12" s="19">
        <v>200</v>
      </c>
      <c r="G12" s="18" t="s">
        <v>54</v>
      </c>
      <c r="H12" s="20">
        <v>0</v>
      </c>
      <c r="I12" s="19">
        <v>0</v>
      </c>
      <c r="J12" s="27">
        <v>0</v>
      </c>
      <c r="K12" s="19">
        <v>0</v>
      </c>
      <c r="L12" s="20">
        <v>0</v>
      </c>
      <c r="M12" s="19">
        <v>0</v>
      </c>
      <c r="N12" s="27"/>
      <c r="O12" s="98">
        <f>I12+J12+K12+L12+M12+N12</f>
        <v>0</v>
      </c>
      <c r="P12" s="117" t="e">
        <f>(O12/H12)</f>
        <v>#DIV/0!</v>
      </c>
      <c r="Q12" s="19"/>
      <c r="R12" s="19"/>
      <c r="S12" s="19"/>
      <c r="T12" s="19"/>
      <c r="U12" s="19"/>
      <c r="V12" s="19"/>
      <c r="W12" s="19">
        <f>SUM(Q12:V12)</f>
        <v>0</v>
      </c>
      <c r="X12" s="120"/>
      <c r="Y12" s="120"/>
      <c r="Z12" s="121"/>
      <c r="AA12" s="87" t="e">
        <f t="shared" si="3"/>
        <v>#DIV/0!</v>
      </c>
      <c r="AB12" s="88">
        <f>W12+O12</f>
        <v>0</v>
      </c>
      <c r="AC12" s="89" t="e">
        <f t="shared" si="5"/>
        <v>#DIV/0!</v>
      </c>
      <c r="AD12" s="88" t="e">
        <f t="shared" si="4"/>
        <v>#DIV/0!</v>
      </c>
      <c r="AE12" s="90" t="e">
        <f t="shared" si="6"/>
        <v>#DIV/0!</v>
      </c>
      <c r="AF12" s="100" t="s">
        <v>68</v>
      </c>
      <c r="AG12" s="96" t="s">
        <v>69</v>
      </c>
    </row>
    <row r="13" spans="1:33" ht="50.25" customHeight="1" x14ac:dyDescent="0.3">
      <c r="A13" s="161"/>
      <c r="B13" s="164"/>
      <c r="C13" s="54" t="s">
        <v>70</v>
      </c>
      <c r="D13" s="54" t="s">
        <v>71</v>
      </c>
      <c r="E13" s="55" t="s">
        <v>67</v>
      </c>
      <c r="F13" s="19">
        <v>8000</v>
      </c>
      <c r="G13" s="18" t="s">
        <v>54</v>
      </c>
      <c r="H13" s="19">
        <v>500</v>
      </c>
      <c r="I13" s="19">
        <v>0</v>
      </c>
      <c r="J13" s="27">
        <v>0</v>
      </c>
      <c r="K13" s="19">
        <v>0</v>
      </c>
      <c r="L13" s="20">
        <v>0</v>
      </c>
      <c r="M13" s="19">
        <v>0</v>
      </c>
      <c r="N13" s="27"/>
      <c r="O13" s="98">
        <f t="shared" ref="O13:O26" si="8">I13+J13+K13+L13+M13+N13</f>
        <v>0</v>
      </c>
      <c r="P13" s="86">
        <f>(O13/H13)</f>
        <v>0</v>
      </c>
      <c r="Q13" s="19"/>
      <c r="R13" s="19"/>
      <c r="S13" s="101"/>
      <c r="T13" s="101"/>
      <c r="U13" s="19"/>
      <c r="V13" s="19"/>
      <c r="W13" s="19">
        <f t="shared" si="2"/>
        <v>0</v>
      </c>
      <c r="X13" s="120"/>
      <c r="Y13" s="120"/>
      <c r="Z13" s="121"/>
      <c r="AA13" s="87">
        <f t="shared" si="3"/>
        <v>0</v>
      </c>
      <c r="AB13" s="88">
        <f t="shared" si="7"/>
        <v>0</v>
      </c>
      <c r="AC13" s="89">
        <f t="shared" si="5"/>
        <v>0</v>
      </c>
      <c r="AD13" s="88">
        <f t="shared" si="4"/>
        <v>0</v>
      </c>
      <c r="AE13" s="90">
        <f t="shared" si="6"/>
        <v>0</v>
      </c>
      <c r="AF13" s="102" t="s">
        <v>72</v>
      </c>
      <c r="AG13" s="96" t="s">
        <v>73</v>
      </c>
    </row>
    <row r="14" spans="1:33" ht="55.5" customHeight="1" x14ac:dyDescent="0.3">
      <c r="A14" s="161"/>
      <c r="B14" s="164"/>
      <c r="C14" s="54" t="s">
        <v>74</v>
      </c>
      <c r="D14" s="54" t="s">
        <v>75</v>
      </c>
      <c r="E14" s="55" t="s">
        <v>67</v>
      </c>
      <c r="F14" s="19">
        <v>1000</v>
      </c>
      <c r="G14" s="18" t="s">
        <v>54</v>
      </c>
      <c r="H14" s="20">
        <v>0</v>
      </c>
      <c r="I14" s="19">
        <v>0</v>
      </c>
      <c r="J14" s="19">
        <v>0</v>
      </c>
      <c r="K14" s="19">
        <v>0</v>
      </c>
      <c r="L14" s="20">
        <v>0</v>
      </c>
      <c r="M14" s="19">
        <v>0</v>
      </c>
      <c r="N14" s="27"/>
      <c r="O14" s="98">
        <f t="shared" si="8"/>
        <v>0</v>
      </c>
      <c r="P14" s="99" t="e">
        <f t="shared" si="1"/>
        <v>#DIV/0!</v>
      </c>
      <c r="Q14" s="19"/>
      <c r="R14" s="19"/>
      <c r="S14" s="19"/>
      <c r="T14" s="19"/>
      <c r="U14" s="19"/>
      <c r="V14" s="19"/>
      <c r="W14" s="19">
        <f t="shared" si="2"/>
        <v>0</v>
      </c>
      <c r="X14" s="120"/>
      <c r="Y14" s="120"/>
      <c r="Z14" s="121"/>
      <c r="AA14" s="87" t="e">
        <f t="shared" si="3"/>
        <v>#DIV/0!</v>
      </c>
      <c r="AB14" s="88">
        <f t="shared" si="7"/>
        <v>0</v>
      </c>
      <c r="AC14" s="89" t="e">
        <f t="shared" si="5"/>
        <v>#DIV/0!</v>
      </c>
      <c r="AD14" s="88" t="e">
        <f t="shared" si="4"/>
        <v>#DIV/0!</v>
      </c>
      <c r="AE14" s="90" t="e">
        <f t="shared" si="6"/>
        <v>#DIV/0!</v>
      </c>
      <c r="AF14" s="100" t="s">
        <v>68</v>
      </c>
      <c r="AG14" s="96" t="s">
        <v>76</v>
      </c>
    </row>
    <row r="15" spans="1:33" ht="68.25" customHeight="1" x14ac:dyDescent="0.3">
      <c r="A15" s="162"/>
      <c r="B15" s="165"/>
      <c r="C15" s="54" t="s">
        <v>77</v>
      </c>
      <c r="D15" s="54" t="s">
        <v>78</v>
      </c>
      <c r="E15" s="55" t="s">
        <v>67</v>
      </c>
      <c r="F15" s="19">
        <v>4720</v>
      </c>
      <c r="G15" s="18" t="s">
        <v>54</v>
      </c>
      <c r="H15" s="19">
        <v>111</v>
      </c>
      <c r="I15" s="19">
        <v>87</v>
      </c>
      <c r="J15" s="27">
        <v>3</v>
      </c>
      <c r="K15" s="19">
        <v>0</v>
      </c>
      <c r="L15" s="20">
        <v>0</v>
      </c>
      <c r="M15" s="19">
        <v>0</v>
      </c>
      <c r="N15" s="27"/>
      <c r="O15" s="98">
        <f t="shared" si="8"/>
        <v>90</v>
      </c>
      <c r="P15" s="86">
        <f t="shared" si="1"/>
        <v>0.81081081081081086</v>
      </c>
      <c r="Q15" s="19"/>
      <c r="R15" s="19"/>
      <c r="S15" s="101"/>
      <c r="T15" s="101"/>
      <c r="U15" s="101"/>
      <c r="V15" s="19"/>
      <c r="W15" s="19">
        <f t="shared" si="2"/>
        <v>0</v>
      </c>
      <c r="X15" s="124"/>
      <c r="Y15" s="124"/>
      <c r="Z15" s="122"/>
      <c r="AA15" s="87">
        <f t="shared" si="3"/>
        <v>0</v>
      </c>
      <c r="AB15" s="118">
        <f>W15+O15</f>
        <v>90</v>
      </c>
      <c r="AC15" s="89">
        <f t="shared" si="5"/>
        <v>0.81081081081081086</v>
      </c>
      <c r="AD15" s="88">
        <f t="shared" si="4"/>
        <v>0.81081081081081086</v>
      </c>
      <c r="AE15" s="90">
        <f t="shared" si="6"/>
        <v>1.7178195144296841E-4</v>
      </c>
      <c r="AF15" s="103" t="s">
        <v>68</v>
      </c>
      <c r="AG15" s="96" t="s">
        <v>79</v>
      </c>
    </row>
    <row r="16" spans="1:33" ht="34.5" customHeight="1" x14ac:dyDescent="0.3">
      <c r="A16" s="154">
        <v>200404</v>
      </c>
      <c r="B16" s="157" t="s">
        <v>80</v>
      </c>
      <c r="C16" s="54" t="s">
        <v>81</v>
      </c>
      <c r="D16" s="54" t="s">
        <v>82</v>
      </c>
      <c r="E16" s="55" t="s">
        <v>67</v>
      </c>
      <c r="F16" s="28">
        <v>7527</v>
      </c>
      <c r="G16" s="28" t="s">
        <v>54</v>
      </c>
      <c r="H16" s="28">
        <v>1000</v>
      </c>
      <c r="I16" s="18">
        <v>0</v>
      </c>
      <c r="J16" s="30">
        <v>0</v>
      </c>
      <c r="K16" s="18">
        <v>0</v>
      </c>
      <c r="L16" s="18">
        <v>0</v>
      </c>
      <c r="M16" s="19">
        <v>0</v>
      </c>
      <c r="N16" s="27"/>
      <c r="O16" s="98">
        <f t="shared" si="8"/>
        <v>0</v>
      </c>
      <c r="P16" s="86">
        <f t="shared" si="1"/>
        <v>0</v>
      </c>
      <c r="Q16" s="31"/>
      <c r="R16" s="31"/>
      <c r="S16" s="31"/>
      <c r="T16" s="31"/>
      <c r="U16" s="31"/>
      <c r="V16" s="31"/>
      <c r="W16" s="31">
        <f>SUM(Q16:V16)</f>
        <v>0</v>
      </c>
      <c r="X16" s="126">
        <v>28084600000</v>
      </c>
      <c r="Y16" s="126">
        <v>2773724058</v>
      </c>
      <c r="Z16" s="129">
        <f>Y16/X16</f>
        <v>9.8763167643477215E-2</v>
      </c>
      <c r="AA16" s="87">
        <f t="shared" si="3"/>
        <v>0</v>
      </c>
      <c r="AB16" s="88">
        <f t="shared" si="7"/>
        <v>0</v>
      </c>
      <c r="AC16" s="89">
        <f t="shared" si="5"/>
        <v>0</v>
      </c>
      <c r="AD16" s="88">
        <f t="shared" si="4"/>
        <v>0</v>
      </c>
      <c r="AE16" s="90">
        <f t="shared" si="6"/>
        <v>0</v>
      </c>
      <c r="AF16" s="94" t="s">
        <v>83</v>
      </c>
      <c r="AG16" s="96" t="s">
        <v>84</v>
      </c>
    </row>
    <row r="17" spans="1:33" ht="37.5" customHeight="1" x14ac:dyDescent="0.3">
      <c r="A17" s="155"/>
      <c r="B17" s="158"/>
      <c r="C17" s="54" t="s">
        <v>85</v>
      </c>
      <c r="D17" s="54" t="s">
        <v>86</v>
      </c>
      <c r="E17" s="55" t="s">
        <v>67</v>
      </c>
      <c r="F17" s="19">
        <v>300</v>
      </c>
      <c r="G17" s="28" t="s">
        <v>54</v>
      </c>
      <c r="H17" s="20">
        <v>0</v>
      </c>
      <c r="I17" s="19">
        <v>0</v>
      </c>
      <c r="J17" s="27">
        <v>0</v>
      </c>
      <c r="K17" s="19">
        <v>0</v>
      </c>
      <c r="L17" s="19">
        <v>0</v>
      </c>
      <c r="M17" s="19">
        <v>0</v>
      </c>
      <c r="N17" s="27"/>
      <c r="O17" s="98">
        <f t="shared" si="8"/>
        <v>0</v>
      </c>
      <c r="P17" s="99" t="e">
        <f t="shared" si="1"/>
        <v>#DIV/0!</v>
      </c>
      <c r="Q17" s="19"/>
      <c r="R17" s="19"/>
      <c r="S17" s="19"/>
      <c r="T17" s="19"/>
      <c r="U17" s="19"/>
      <c r="V17" s="31"/>
      <c r="W17" s="31">
        <f t="shared" ref="W17:W26" si="9">SUM(Q17:V17)</f>
        <v>0</v>
      </c>
      <c r="X17" s="127"/>
      <c r="Y17" s="127"/>
      <c r="Z17" s="130"/>
      <c r="AA17" s="87" t="e">
        <f t="shared" si="3"/>
        <v>#DIV/0!</v>
      </c>
      <c r="AB17" s="88">
        <f t="shared" si="7"/>
        <v>0</v>
      </c>
      <c r="AC17" s="89" t="e">
        <f t="shared" si="5"/>
        <v>#DIV/0!</v>
      </c>
      <c r="AD17" s="88" t="e">
        <f t="shared" si="4"/>
        <v>#DIV/0!</v>
      </c>
      <c r="AE17" s="90" t="e">
        <f t="shared" si="6"/>
        <v>#DIV/0!</v>
      </c>
      <c r="AF17" s="94" t="s">
        <v>83</v>
      </c>
      <c r="AG17" s="95" t="s">
        <v>87</v>
      </c>
    </row>
    <row r="18" spans="1:33" ht="52.5" customHeight="1" x14ac:dyDescent="0.3">
      <c r="A18" s="155"/>
      <c r="B18" s="158"/>
      <c r="C18" s="54" t="s">
        <v>88</v>
      </c>
      <c r="D18" s="54" t="s">
        <v>89</v>
      </c>
      <c r="E18" s="55" t="s">
        <v>67</v>
      </c>
      <c r="F18" s="28">
        <v>1500</v>
      </c>
      <c r="G18" s="28" t="s">
        <v>54</v>
      </c>
      <c r="H18" s="29">
        <v>0</v>
      </c>
      <c r="I18" s="18">
        <v>0</v>
      </c>
      <c r="J18" s="30">
        <v>0</v>
      </c>
      <c r="K18" s="18">
        <v>0</v>
      </c>
      <c r="L18" s="18">
        <v>0</v>
      </c>
      <c r="M18" s="19">
        <v>0</v>
      </c>
      <c r="N18" s="27"/>
      <c r="O18" s="98">
        <f t="shared" si="8"/>
        <v>0</v>
      </c>
      <c r="P18" s="99" t="e">
        <f t="shared" si="1"/>
        <v>#DIV/0!</v>
      </c>
      <c r="Q18" s="31"/>
      <c r="R18" s="31"/>
      <c r="S18" s="31"/>
      <c r="T18" s="31"/>
      <c r="U18" s="31"/>
      <c r="V18" s="31"/>
      <c r="W18" s="31">
        <f t="shared" si="9"/>
        <v>0</v>
      </c>
      <c r="X18" s="127"/>
      <c r="Y18" s="127"/>
      <c r="Z18" s="130"/>
      <c r="AA18" s="87" t="e">
        <f t="shared" si="3"/>
        <v>#DIV/0!</v>
      </c>
      <c r="AB18" s="88">
        <f t="shared" si="7"/>
        <v>0</v>
      </c>
      <c r="AC18" s="89" t="e">
        <f t="shared" si="5"/>
        <v>#DIV/0!</v>
      </c>
      <c r="AD18" s="88" t="e">
        <f t="shared" si="4"/>
        <v>#DIV/0!</v>
      </c>
      <c r="AE18" s="90" t="e">
        <f t="shared" si="6"/>
        <v>#DIV/0!</v>
      </c>
      <c r="AF18" s="94" t="s">
        <v>83</v>
      </c>
      <c r="AG18" s="95" t="s">
        <v>90</v>
      </c>
    </row>
    <row r="19" spans="1:33" ht="44.25" customHeight="1" x14ac:dyDescent="0.3">
      <c r="A19" s="156"/>
      <c r="B19" s="159"/>
      <c r="C19" s="54" t="s">
        <v>91</v>
      </c>
      <c r="D19" s="54" t="s">
        <v>92</v>
      </c>
      <c r="E19" s="55" t="s">
        <v>67</v>
      </c>
      <c r="F19" s="28">
        <v>1500</v>
      </c>
      <c r="G19" s="28" t="s">
        <v>54</v>
      </c>
      <c r="H19" s="29">
        <v>0</v>
      </c>
      <c r="I19" s="18">
        <v>0</v>
      </c>
      <c r="J19" s="30">
        <v>0</v>
      </c>
      <c r="K19" s="18">
        <v>0</v>
      </c>
      <c r="L19" s="18">
        <v>0</v>
      </c>
      <c r="M19" s="19">
        <v>0</v>
      </c>
      <c r="N19" s="27"/>
      <c r="O19" s="98">
        <f t="shared" si="8"/>
        <v>0</v>
      </c>
      <c r="P19" s="99" t="e">
        <f t="shared" si="1"/>
        <v>#DIV/0!</v>
      </c>
      <c r="Q19" s="31"/>
      <c r="R19" s="31"/>
      <c r="S19" s="31"/>
      <c r="T19" s="31"/>
      <c r="U19" s="31"/>
      <c r="V19" s="31"/>
      <c r="W19" s="31">
        <f t="shared" si="9"/>
        <v>0</v>
      </c>
      <c r="X19" s="128"/>
      <c r="Y19" s="128"/>
      <c r="Z19" s="131"/>
      <c r="AA19" s="87" t="e">
        <f t="shared" si="3"/>
        <v>#DIV/0!</v>
      </c>
      <c r="AB19" s="88">
        <f t="shared" si="7"/>
        <v>0</v>
      </c>
      <c r="AC19" s="89" t="e">
        <f t="shared" si="5"/>
        <v>#DIV/0!</v>
      </c>
      <c r="AD19" s="88" t="e">
        <f t="shared" si="4"/>
        <v>#DIV/0!</v>
      </c>
      <c r="AE19" s="90" t="e">
        <f t="shared" si="6"/>
        <v>#DIV/0!</v>
      </c>
      <c r="AF19" s="94" t="s">
        <v>83</v>
      </c>
      <c r="AG19" s="96" t="s">
        <v>93</v>
      </c>
    </row>
    <row r="20" spans="1:33" ht="43.5" customHeight="1" thickBot="1" x14ac:dyDescent="0.35">
      <c r="A20" s="57">
        <v>200405</v>
      </c>
      <c r="B20" s="32" t="s">
        <v>94</v>
      </c>
      <c r="C20" s="54" t="s">
        <v>95</v>
      </c>
      <c r="D20" s="54" t="s">
        <v>96</v>
      </c>
      <c r="E20" s="55" t="s">
        <v>67</v>
      </c>
      <c r="F20" s="18">
        <v>3</v>
      </c>
      <c r="G20" s="18" t="s">
        <v>54</v>
      </c>
      <c r="H20" s="31">
        <v>1</v>
      </c>
      <c r="I20" s="18">
        <v>0</v>
      </c>
      <c r="J20" s="30">
        <v>0</v>
      </c>
      <c r="K20" s="18">
        <v>0</v>
      </c>
      <c r="L20" s="33">
        <v>0</v>
      </c>
      <c r="M20" s="19">
        <v>0</v>
      </c>
      <c r="N20" s="27"/>
      <c r="O20" s="98">
        <f t="shared" si="8"/>
        <v>0</v>
      </c>
      <c r="P20" s="86">
        <f t="shared" si="1"/>
        <v>0</v>
      </c>
      <c r="Q20" s="31"/>
      <c r="R20" s="31"/>
      <c r="S20" s="31"/>
      <c r="T20" s="31"/>
      <c r="U20" s="31"/>
      <c r="V20" s="31"/>
      <c r="W20" s="31">
        <f t="shared" si="9"/>
        <v>0</v>
      </c>
      <c r="X20" s="104">
        <v>302400000</v>
      </c>
      <c r="Y20" s="104">
        <v>168257653</v>
      </c>
      <c r="Z20" s="105">
        <f>Y20/X20</f>
        <v>0.55640758267195767</v>
      </c>
      <c r="AA20" s="87">
        <f t="shared" si="3"/>
        <v>0</v>
      </c>
      <c r="AB20" s="88">
        <f t="shared" si="7"/>
        <v>0</v>
      </c>
      <c r="AC20" s="89">
        <f t="shared" si="5"/>
        <v>0</v>
      </c>
      <c r="AD20" s="88">
        <f t="shared" si="4"/>
        <v>0</v>
      </c>
      <c r="AE20" s="90">
        <f t="shared" si="6"/>
        <v>0</v>
      </c>
      <c r="AF20" s="106" t="s">
        <v>97</v>
      </c>
      <c r="AG20" s="95" t="s">
        <v>98</v>
      </c>
    </row>
    <row r="21" spans="1:33" ht="63.75" customHeight="1" thickBot="1" x14ac:dyDescent="0.35">
      <c r="A21" s="58">
        <v>200406</v>
      </c>
      <c r="B21" s="34" t="s">
        <v>99</v>
      </c>
      <c r="C21" s="54" t="s">
        <v>100</v>
      </c>
      <c r="D21" s="54" t="s">
        <v>101</v>
      </c>
      <c r="E21" s="55" t="s">
        <v>67</v>
      </c>
      <c r="F21" s="28">
        <v>6400</v>
      </c>
      <c r="G21" s="18" t="s">
        <v>54</v>
      </c>
      <c r="H21" s="31">
        <v>550</v>
      </c>
      <c r="I21" s="18">
        <v>51</v>
      </c>
      <c r="J21" s="30">
        <v>0</v>
      </c>
      <c r="K21" s="18">
        <v>0</v>
      </c>
      <c r="L21" s="18">
        <v>0</v>
      </c>
      <c r="M21" s="19">
        <v>35</v>
      </c>
      <c r="N21" s="27"/>
      <c r="O21" s="98">
        <f t="shared" si="8"/>
        <v>86</v>
      </c>
      <c r="P21" s="86">
        <f t="shared" si="1"/>
        <v>0.15636363636363637</v>
      </c>
      <c r="Q21" s="31"/>
      <c r="R21" s="31"/>
      <c r="S21" s="31"/>
      <c r="T21" s="31"/>
      <c r="U21" s="31"/>
      <c r="V21" s="31"/>
      <c r="W21" s="31">
        <f t="shared" si="9"/>
        <v>0</v>
      </c>
      <c r="X21" s="104">
        <v>2216900000</v>
      </c>
      <c r="Y21" s="104">
        <v>1069094231</v>
      </c>
      <c r="Z21" s="105">
        <f>Y21/X21</f>
        <v>0.48224738644052506</v>
      </c>
      <c r="AA21" s="87">
        <f t="shared" si="3"/>
        <v>0</v>
      </c>
      <c r="AB21" s="118">
        <f>W21+O21</f>
        <v>86</v>
      </c>
      <c r="AC21" s="89">
        <f t="shared" si="5"/>
        <v>0.15636363636363637</v>
      </c>
      <c r="AD21" s="88">
        <f t="shared" si="4"/>
        <v>0.15636363636363637</v>
      </c>
      <c r="AE21" s="90">
        <f t="shared" si="6"/>
        <v>2.4431818181818182E-5</v>
      </c>
      <c r="AF21" s="94" t="s">
        <v>102</v>
      </c>
      <c r="AG21" s="95" t="s">
        <v>103</v>
      </c>
    </row>
    <row r="22" spans="1:33" ht="49.5" customHeight="1" thickBot="1" x14ac:dyDescent="0.35">
      <c r="A22" s="59">
        <v>200407</v>
      </c>
      <c r="B22" s="35" t="s">
        <v>104</v>
      </c>
      <c r="C22" s="60" t="s">
        <v>105</v>
      </c>
      <c r="D22" s="60" t="s">
        <v>106</v>
      </c>
      <c r="E22" s="61" t="s">
        <v>67</v>
      </c>
      <c r="F22" s="36">
        <v>1030</v>
      </c>
      <c r="G22" s="37" t="s">
        <v>54</v>
      </c>
      <c r="H22" s="37">
        <v>150</v>
      </c>
      <c r="I22" s="37">
        <v>0</v>
      </c>
      <c r="J22" s="38">
        <v>0</v>
      </c>
      <c r="K22" s="37">
        <v>0</v>
      </c>
      <c r="L22" s="37">
        <v>0</v>
      </c>
      <c r="M22" s="39">
        <v>11</v>
      </c>
      <c r="N22" s="40"/>
      <c r="O22" s="98">
        <f t="shared" si="8"/>
        <v>11</v>
      </c>
      <c r="P22" s="86">
        <f t="shared" si="1"/>
        <v>7.3333333333333334E-2</v>
      </c>
      <c r="Q22" s="107"/>
      <c r="R22" s="107"/>
      <c r="S22" s="107"/>
      <c r="T22" s="107"/>
      <c r="U22" s="107"/>
      <c r="V22" s="107"/>
      <c r="W22" s="31">
        <f t="shared" si="9"/>
        <v>0</v>
      </c>
      <c r="X22" s="104">
        <v>820400000</v>
      </c>
      <c r="Y22" s="104">
        <v>454823904</v>
      </c>
      <c r="Z22" s="108">
        <f>Y22/X22</f>
        <v>0.55439286201852755</v>
      </c>
      <c r="AA22" s="87">
        <f t="shared" si="3"/>
        <v>0</v>
      </c>
      <c r="AB22" s="118">
        <f>W22+O22</f>
        <v>11</v>
      </c>
      <c r="AC22" s="89">
        <f t="shared" si="5"/>
        <v>7.3333333333333334E-2</v>
      </c>
      <c r="AD22" s="88">
        <f t="shared" si="4"/>
        <v>7.3333333333333334E-2</v>
      </c>
      <c r="AE22" s="90">
        <f t="shared" si="6"/>
        <v>7.1197411003236249E-5</v>
      </c>
      <c r="AF22" s="109" t="s">
        <v>107</v>
      </c>
      <c r="AG22" s="110" t="s">
        <v>108</v>
      </c>
    </row>
    <row r="23" spans="1:33" ht="49.5" customHeight="1" x14ac:dyDescent="0.3">
      <c r="A23" s="132">
        <v>230044</v>
      </c>
      <c r="B23" s="135" t="s">
        <v>109</v>
      </c>
      <c r="C23" s="62" t="s">
        <v>110</v>
      </c>
      <c r="D23" s="62" t="s">
        <v>111</v>
      </c>
      <c r="E23" s="63" t="s">
        <v>67</v>
      </c>
      <c r="F23" s="64" t="s">
        <v>53</v>
      </c>
      <c r="G23" s="62" t="s">
        <v>54</v>
      </c>
      <c r="H23" s="62">
        <v>15</v>
      </c>
      <c r="I23" s="65">
        <v>0</v>
      </c>
      <c r="J23" s="65">
        <v>0</v>
      </c>
      <c r="K23" s="65">
        <v>0</v>
      </c>
      <c r="L23" s="65">
        <v>0</v>
      </c>
      <c r="M23" s="65">
        <v>0</v>
      </c>
      <c r="N23" s="65"/>
      <c r="O23" s="98">
        <f t="shared" si="8"/>
        <v>0</v>
      </c>
      <c r="P23" s="86">
        <f t="shared" si="1"/>
        <v>0</v>
      </c>
      <c r="Q23" s="111"/>
      <c r="R23" s="111"/>
      <c r="S23" s="111"/>
      <c r="T23" s="111"/>
      <c r="U23" s="111"/>
      <c r="V23" s="111"/>
      <c r="W23" s="112">
        <f t="shared" si="9"/>
        <v>0</v>
      </c>
      <c r="X23" s="126">
        <v>1588620000</v>
      </c>
      <c r="Y23" s="143">
        <v>0</v>
      </c>
      <c r="Z23" s="143">
        <v>0</v>
      </c>
      <c r="AA23" s="87">
        <f t="shared" si="3"/>
        <v>0</v>
      </c>
      <c r="AB23" s="88">
        <f t="shared" si="7"/>
        <v>0</v>
      </c>
      <c r="AC23" s="89">
        <f t="shared" si="5"/>
        <v>0</v>
      </c>
      <c r="AD23" s="88">
        <f t="shared" si="4"/>
        <v>0</v>
      </c>
      <c r="AE23" s="90" t="e">
        <f t="shared" si="6"/>
        <v>#VALUE!</v>
      </c>
      <c r="AF23" s="138" t="s">
        <v>112</v>
      </c>
      <c r="AG23" s="110" t="s">
        <v>113</v>
      </c>
    </row>
    <row r="24" spans="1:33" ht="43.5" customHeight="1" x14ac:dyDescent="0.3">
      <c r="A24" s="133"/>
      <c r="B24" s="136"/>
      <c r="C24" s="18" t="s">
        <v>114</v>
      </c>
      <c r="D24" s="18" t="s">
        <v>115</v>
      </c>
      <c r="E24" s="55" t="s">
        <v>67</v>
      </c>
      <c r="F24" s="28" t="s">
        <v>53</v>
      </c>
      <c r="G24" s="18" t="s">
        <v>54</v>
      </c>
      <c r="H24" s="18">
        <v>10</v>
      </c>
      <c r="I24" s="30">
        <v>0</v>
      </c>
      <c r="J24" s="30">
        <v>0</v>
      </c>
      <c r="K24" s="30">
        <v>0</v>
      </c>
      <c r="L24" s="30">
        <v>0</v>
      </c>
      <c r="M24" s="30">
        <v>0</v>
      </c>
      <c r="N24" s="30"/>
      <c r="O24" s="98">
        <f t="shared" si="8"/>
        <v>0</v>
      </c>
      <c r="P24" s="86">
        <f t="shared" si="1"/>
        <v>0</v>
      </c>
      <c r="Q24" s="113"/>
      <c r="R24" s="113"/>
      <c r="S24" s="113"/>
      <c r="T24" s="113"/>
      <c r="U24" s="113"/>
      <c r="V24" s="113"/>
      <c r="W24" s="107">
        <f t="shared" si="9"/>
        <v>0</v>
      </c>
      <c r="X24" s="127"/>
      <c r="Y24" s="144"/>
      <c r="Z24" s="144"/>
      <c r="AA24" s="87">
        <f t="shared" si="3"/>
        <v>0</v>
      </c>
      <c r="AB24" s="88">
        <f t="shared" si="7"/>
        <v>0</v>
      </c>
      <c r="AC24" s="89">
        <f t="shared" si="5"/>
        <v>0</v>
      </c>
      <c r="AD24" s="88">
        <f t="shared" si="4"/>
        <v>0</v>
      </c>
      <c r="AE24" s="90" t="e">
        <f t="shared" si="6"/>
        <v>#VALUE!</v>
      </c>
      <c r="AF24" s="139"/>
      <c r="AG24" s="114" t="s">
        <v>116</v>
      </c>
    </row>
    <row r="25" spans="1:33" ht="46.5" customHeight="1" x14ac:dyDescent="0.3">
      <c r="A25" s="133"/>
      <c r="B25" s="136"/>
      <c r="C25" s="18" t="s">
        <v>117</v>
      </c>
      <c r="D25" s="18" t="s">
        <v>118</v>
      </c>
      <c r="E25" s="55" t="s">
        <v>67</v>
      </c>
      <c r="F25" s="28" t="s">
        <v>53</v>
      </c>
      <c r="G25" s="18" t="s">
        <v>54</v>
      </c>
      <c r="H25" s="18">
        <v>46</v>
      </c>
      <c r="I25" s="30">
        <v>0</v>
      </c>
      <c r="J25" s="30">
        <v>0</v>
      </c>
      <c r="K25" s="30">
        <v>0</v>
      </c>
      <c r="L25" s="30">
        <v>0</v>
      </c>
      <c r="M25" s="30">
        <v>0</v>
      </c>
      <c r="N25" s="30"/>
      <c r="O25" s="98">
        <f t="shared" si="8"/>
        <v>0</v>
      </c>
      <c r="P25" s="86">
        <f t="shared" si="1"/>
        <v>0</v>
      </c>
      <c r="Q25" s="113"/>
      <c r="R25" s="113"/>
      <c r="S25" s="113"/>
      <c r="T25" s="113"/>
      <c r="U25" s="113"/>
      <c r="V25" s="113"/>
      <c r="W25" s="107">
        <f t="shared" si="9"/>
        <v>0</v>
      </c>
      <c r="X25" s="127"/>
      <c r="Y25" s="144"/>
      <c r="Z25" s="144"/>
      <c r="AA25" s="87">
        <f t="shared" si="3"/>
        <v>0</v>
      </c>
      <c r="AB25" s="88">
        <f t="shared" si="7"/>
        <v>0</v>
      </c>
      <c r="AC25" s="89">
        <f t="shared" si="5"/>
        <v>0</v>
      </c>
      <c r="AD25" s="88">
        <f t="shared" si="4"/>
        <v>0</v>
      </c>
      <c r="AE25" s="90" t="e">
        <f t="shared" si="6"/>
        <v>#VALUE!</v>
      </c>
      <c r="AF25" s="139"/>
      <c r="AG25" s="114" t="s">
        <v>119</v>
      </c>
    </row>
    <row r="26" spans="1:33" ht="33.75" customHeight="1" thickBot="1" x14ac:dyDescent="0.35">
      <c r="A26" s="134"/>
      <c r="B26" s="137"/>
      <c r="C26" s="66" t="s">
        <v>120</v>
      </c>
      <c r="D26" s="66" t="s">
        <v>121</v>
      </c>
      <c r="E26" s="67" t="s">
        <v>67</v>
      </c>
      <c r="F26" s="68" t="s">
        <v>53</v>
      </c>
      <c r="G26" s="66" t="s">
        <v>54</v>
      </c>
      <c r="H26" s="66">
        <v>15</v>
      </c>
      <c r="I26" s="69">
        <v>0</v>
      </c>
      <c r="J26" s="69">
        <v>0</v>
      </c>
      <c r="K26" s="69">
        <v>0</v>
      </c>
      <c r="L26" s="69">
        <v>0</v>
      </c>
      <c r="M26" s="69">
        <v>0</v>
      </c>
      <c r="N26" s="69"/>
      <c r="O26" s="98">
        <f t="shared" si="8"/>
        <v>0</v>
      </c>
      <c r="P26" s="86">
        <f t="shared" si="1"/>
        <v>0</v>
      </c>
      <c r="Q26" s="115"/>
      <c r="R26" s="115"/>
      <c r="S26" s="115"/>
      <c r="T26" s="115"/>
      <c r="U26" s="115"/>
      <c r="V26" s="115"/>
      <c r="W26" s="116">
        <f t="shared" si="9"/>
        <v>0</v>
      </c>
      <c r="X26" s="128"/>
      <c r="Y26" s="145"/>
      <c r="Z26" s="145"/>
      <c r="AA26" s="87">
        <f t="shared" si="3"/>
        <v>0</v>
      </c>
      <c r="AB26" s="88">
        <f t="shared" si="7"/>
        <v>0</v>
      </c>
      <c r="AC26" s="89">
        <f t="shared" si="5"/>
        <v>0</v>
      </c>
      <c r="AD26" s="88">
        <f t="shared" si="4"/>
        <v>0</v>
      </c>
      <c r="AE26" s="90" t="e">
        <f t="shared" si="6"/>
        <v>#VALUE!</v>
      </c>
      <c r="AF26" s="140"/>
      <c r="AG26" s="114" t="s">
        <v>116</v>
      </c>
    </row>
    <row r="27" spans="1:33" x14ac:dyDescent="0.3">
      <c r="A27" s="41"/>
      <c r="B27" s="41"/>
      <c r="C27" s="41"/>
      <c r="D27" s="41"/>
      <c r="E27" s="41"/>
      <c r="F27" s="41"/>
      <c r="G27" s="41"/>
      <c r="H27" s="70"/>
      <c r="I27" s="41"/>
      <c r="J27" s="41"/>
      <c r="K27" s="41"/>
      <c r="L27" s="41"/>
      <c r="M27" s="41"/>
      <c r="N27" s="41"/>
      <c r="O27" s="41"/>
      <c r="P27" s="71"/>
      <c r="Q27" s="71"/>
      <c r="R27" s="71"/>
      <c r="S27" s="71"/>
      <c r="T27" s="71"/>
      <c r="U27" s="71"/>
      <c r="V27" s="71"/>
      <c r="W27" s="71"/>
      <c r="X27" s="71"/>
      <c r="Y27" s="71"/>
      <c r="Z27" s="71"/>
      <c r="AA27" s="71"/>
      <c r="AB27" s="71"/>
      <c r="AC27" s="71"/>
      <c r="AD27" s="41"/>
      <c r="AE27" s="71"/>
      <c r="AF27" s="41"/>
      <c r="AG27" s="42"/>
    </row>
    <row r="28" spans="1:33" ht="12" x14ac:dyDescent="0.3">
      <c r="A28" s="47" t="s">
        <v>122</v>
      </c>
      <c r="B28" s="41"/>
      <c r="C28" s="41"/>
      <c r="D28" s="41"/>
      <c r="E28" s="41"/>
      <c r="F28" s="41"/>
      <c r="G28" s="41"/>
      <c r="I28" s="41"/>
      <c r="J28" s="41"/>
      <c r="K28" s="41"/>
      <c r="L28" s="41"/>
      <c r="M28" s="41"/>
      <c r="N28" s="41"/>
      <c r="O28" s="41"/>
      <c r="P28" s="41"/>
      <c r="Q28" s="41"/>
      <c r="R28" s="41"/>
      <c r="S28" s="41"/>
      <c r="T28" s="72"/>
      <c r="U28" s="73"/>
      <c r="V28" s="73"/>
      <c r="W28" s="73"/>
      <c r="X28" s="73"/>
      <c r="Y28" s="73"/>
      <c r="Z28" s="73"/>
      <c r="AA28" s="73"/>
      <c r="AB28" s="73"/>
      <c r="AC28" s="73"/>
      <c r="AD28" s="73"/>
      <c r="AE28" s="73"/>
      <c r="AF28" s="41"/>
      <c r="AG28" s="42"/>
    </row>
    <row r="29" spans="1:33" x14ac:dyDescent="0.3">
      <c r="A29" s="74"/>
      <c r="B29" s="75"/>
      <c r="C29" s="75"/>
      <c r="D29" s="75"/>
      <c r="E29" s="75"/>
      <c r="F29" s="76"/>
      <c r="G29" s="41"/>
      <c r="I29" s="41"/>
      <c r="J29" s="41"/>
      <c r="K29" s="41"/>
      <c r="L29" s="41"/>
      <c r="M29" s="41"/>
      <c r="N29" s="41"/>
      <c r="O29" s="41"/>
      <c r="P29" s="41"/>
      <c r="Q29" s="41"/>
      <c r="R29" s="41"/>
      <c r="S29" s="41"/>
      <c r="T29" s="72"/>
      <c r="U29" s="73"/>
      <c r="V29" s="73"/>
      <c r="W29" s="73"/>
      <c r="X29" s="73"/>
      <c r="Y29" s="73"/>
      <c r="Z29" s="73"/>
      <c r="AA29" s="73"/>
      <c r="AB29" s="73"/>
      <c r="AC29" s="73"/>
      <c r="AD29" s="73"/>
      <c r="AE29" s="73"/>
      <c r="AF29" s="41"/>
      <c r="AG29" s="42"/>
    </row>
    <row r="30" spans="1:33" x14ac:dyDescent="0.3">
      <c r="A30" s="46"/>
      <c r="B30" s="41"/>
      <c r="C30" s="41"/>
      <c r="D30" s="41"/>
      <c r="E30" s="41"/>
      <c r="F30" s="41"/>
      <c r="G30" s="41"/>
      <c r="I30" s="41"/>
      <c r="J30" s="41"/>
      <c r="K30" s="41"/>
      <c r="L30" s="41"/>
      <c r="M30" s="41"/>
      <c r="N30" s="41"/>
      <c r="O30" s="41"/>
      <c r="P30" s="41"/>
      <c r="Q30" s="41"/>
      <c r="R30" s="41"/>
      <c r="S30" s="41"/>
      <c r="T30" s="72"/>
      <c r="U30" s="73"/>
      <c r="V30" s="73"/>
      <c r="W30" s="73"/>
      <c r="X30" s="73"/>
      <c r="Y30" s="73"/>
      <c r="Z30" s="73"/>
      <c r="AA30" s="73"/>
      <c r="AB30" s="73"/>
      <c r="AC30" s="73"/>
      <c r="AD30" s="73"/>
      <c r="AE30" s="73"/>
      <c r="AF30" s="41"/>
      <c r="AG30" s="42"/>
    </row>
    <row r="31" spans="1:33" x14ac:dyDescent="0.3">
      <c r="A31" s="46"/>
      <c r="B31" s="41"/>
      <c r="C31" s="41"/>
      <c r="D31" s="41"/>
      <c r="E31" s="41"/>
      <c r="F31" s="41"/>
      <c r="G31" s="41"/>
      <c r="I31" s="41"/>
      <c r="J31" s="41"/>
      <c r="K31" s="41"/>
      <c r="L31" s="41"/>
      <c r="M31" s="41"/>
      <c r="N31" s="41"/>
      <c r="O31" s="41"/>
      <c r="P31" s="41"/>
      <c r="Q31" s="41"/>
      <c r="R31" s="41"/>
      <c r="S31" s="41"/>
      <c r="T31" s="72"/>
      <c r="U31" s="73"/>
      <c r="V31" s="73"/>
      <c r="W31" s="73"/>
      <c r="X31" s="73"/>
      <c r="Y31" s="73"/>
      <c r="Z31" s="73"/>
      <c r="AA31" s="73"/>
      <c r="AB31" s="73"/>
      <c r="AC31" s="73"/>
      <c r="AD31" s="73"/>
      <c r="AE31" s="73"/>
      <c r="AF31" s="41"/>
      <c r="AG31" s="42"/>
    </row>
    <row r="32" spans="1:33" ht="12.6" hidden="1" thickBot="1" x14ac:dyDescent="0.35">
      <c r="A32" s="47" t="s">
        <v>123</v>
      </c>
      <c r="B32" s="41"/>
      <c r="C32" s="41"/>
      <c r="D32" s="41"/>
      <c r="E32" s="41"/>
      <c r="F32" s="41"/>
      <c r="G32" s="41"/>
      <c r="H32" s="70"/>
      <c r="I32" s="41"/>
      <c r="J32" s="41"/>
      <c r="K32" s="41"/>
      <c r="L32" s="41"/>
      <c r="M32" s="41"/>
      <c r="N32" s="41"/>
      <c r="O32" s="41"/>
      <c r="P32" s="71"/>
      <c r="Q32" s="71"/>
      <c r="R32" s="71"/>
      <c r="S32" s="71"/>
      <c r="T32" s="71"/>
      <c r="U32" s="71"/>
      <c r="V32" s="71"/>
      <c r="W32" s="71"/>
      <c r="X32" s="71"/>
      <c r="Y32" s="71"/>
      <c r="Z32" s="71"/>
      <c r="AA32" s="71"/>
      <c r="AB32" s="71"/>
      <c r="AC32" s="71"/>
      <c r="AD32" s="41"/>
      <c r="AE32" s="71"/>
      <c r="AF32" s="41"/>
      <c r="AG32" s="42"/>
    </row>
    <row r="33" spans="1:33" ht="12" hidden="1" x14ac:dyDescent="0.3">
      <c r="A33" s="142" t="s">
        <v>124</v>
      </c>
      <c r="B33" s="142"/>
      <c r="C33" s="41"/>
      <c r="D33" s="77"/>
      <c r="E33" s="41"/>
      <c r="F33" s="41"/>
      <c r="G33" s="41"/>
      <c r="H33" s="70"/>
      <c r="I33" s="41"/>
      <c r="J33" s="41"/>
      <c r="K33" s="41"/>
      <c r="L33" s="41"/>
      <c r="M33" s="41"/>
      <c r="N33" s="41"/>
      <c r="O33" s="41"/>
      <c r="P33" s="71"/>
      <c r="Q33" s="71"/>
      <c r="R33" s="71"/>
      <c r="S33" s="71"/>
      <c r="T33" s="71"/>
      <c r="U33" s="71"/>
      <c r="V33" s="71"/>
      <c r="W33" s="71"/>
      <c r="X33" s="71"/>
      <c r="Y33" s="71"/>
      <c r="Z33" s="71"/>
      <c r="AA33" s="71"/>
      <c r="AB33" s="71"/>
      <c r="AC33" s="71"/>
      <c r="AD33" s="41"/>
      <c r="AE33" s="71"/>
      <c r="AF33" s="41"/>
      <c r="AG33" s="42"/>
    </row>
    <row r="34" spans="1:33" hidden="1" x14ac:dyDescent="0.3">
      <c r="A34" s="141" t="s">
        <v>125</v>
      </c>
      <c r="B34" s="141"/>
      <c r="C34" s="41"/>
      <c r="D34" s="78"/>
      <c r="E34" s="41"/>
      <c r="F34" s="41"/>
      <c r="G34" s="41"/>
      <c r="H34" s="70"/>
      <c r="I34" s="41"/>
      <c r="J34" s="41"/>
      <c r="K34" s="41"/>
      <c r="L34" s="41"/>
      <c r="M34" s="41"/>
      <c r="N34" s="41"/>
      <c r="O34" s="41"/>
      <c r="P34" s="71"/>
      <c r="Q34" s="71"/>
      <c r="R34" s="71"/>
      <c r="S34" s="71"/>
      <c r="T34" s="71"/>
      <c r="U34" s="71"/>
      <c r="V34" s="71"/>
      <c r="W34" s="71"/>
      <c r="X34" s="71"/>
      <c r="Y34" s="71"/>
      <c r="Z34" s="71"/>
      <c r="AA34" s="71"/>
      <c r="AB34" s="71"/>
      <c r="AC34" s="71"/>
      <c r="AD34" s="41"/>
      <c r="AE34" s="71"/>
      <c r="AF34" s="41"/>
      <c r="AG34" s="42"/>
    </row>
    <row r="35" spans="1:33" ht="12.6" hidden="1" thickBot="1" x14ac:dyDescent="0.35">
      <c r="A35" s="142" t="s">
        <v>126</v>
      </c>
      <c r="B35" s="142"/>
      <c r="C35" s="41"/>
      <c r="D35" s="79"/>
      <c r="E35" s="41"/>
      <c r="F35" s="41"/>
      <c r="G35" s="41"/>
      <c r="H35" s="70"/>
      <c r="I35" s="41"/>
      <c r="J35" s="41"/>
      <c r="K35" s="41"/>
      <c r="L35" s="41"/>
      <c r="M35" s="41"/>
      <c r="N35" s="41"/>
      <c r="O35" s="41"/>
      <c r="P35" s="71"/>
      <c r="Q35" s="71"/>
      <c r="R35" s="71"/>
      <c r="S35" s="71"/>
      <c r="T35" s="71"/>
      <c r="U35" s="71"/>
      <c r="V35" s="71"/>
      <c r="W35" s="71"/>
      <c r="X35" s="71"/>
      <c r="Y35" s="71"/>
      <c r="Z35" s="71"/>
      <c r="AA35" s="71"/>
      <c r="AB35" s="71"/>
      <c r="AC35" s="71"/>
      <c r="AD35" s="41"/>
      <c r="AE35" s="71"/>
      <c r="AF35" s="41"/>
      <c r="AG35" s="42"/>
    </row>
    <row r="36" spans="1:33" hidden="1" x14ac:dyDescent="0.3">
      <c r="A36" s="141" t="s">
        <v>127</v>
      </c>
      <c r="B36" s="141"/>
      <c r="C36" s="41"/>
      <c r="D36" s="80"/>
      <c r="E36" s="41"/>
      <c r="F36" s="41"/>
      <c r="G36" s="41"/>
      <c r="H36" s="70"/>
      <c r="I36" s="41"/>
      <c r="J36" s="41"/>
      <c r="K36" s="41"/>
      <c r="L36" s="41"/>
      <c r="M36" s="41"/>
      <c r="N36" s="41"/>
      <c r="O36" s="41"/>
      <c r="P36" s="71"/>
      <c r="Q36" s="71"/>
      <c r="R36" s="71"/>
      <c r="S36" s="71"/>
      <c r="T36" s="71"/>
      <c r="U36" s="71"/>
      <c r="V36" s="71"/>
      <c r="W36" s="71"/>
      <c r="X36" s="71"/>
      <c r="Y36" s="71"/>
      <c r="Z36" s="71"/>
      <c r="AA36" s="71"/>
      <c r="AB36" s="71"/>
      <c r="AC36" s="71"/>
      <c r="AD36" s="41"/>
      <c r="AE36" s="71"/>
      <c r="AF36" s="41"/>
      <c r="AG36" s="42"/>
    </row>
    <row r="37" spans="1:33" hidden="1" x14ac:dyDescent="0.3">
      <c r="A37" s="141" t="s">
        <v>128</v>
      </c>
      <c r="B37" s="141"/>
      <c r="C37" s="41"/>
      <c r="D37" s="43"/>
      <c r="E37" s="41"/>
      <c r="F37" s="41"/>
      <c r="G37" s="41"/>
      <c r="H37" s="70"/>
      <c r="I37" s="41"/>
      <c r="J37" s="41"/>
      <c r="K37" s="41"/>
      <c r="L37" s="41"/>
      <c r="M37" s="41"/>
      <c r="N37" s="41"/>
      <c r="O37" s="41"/>
      <c r="P37" s="81"/>
      <c r="Q37" s="81"/>
      <c r="R37" s="81"/>
      <c r="S37" s="81"/>
      <c r="T37" s="81"/>
      <c r="U37" s="81"/>
      <c r="V37" s="81"/>
      <c r="W37" s="81"/>
      <c r="X37" s="81"/>
      <c r="Y37" s="81"/>
      <c r="Z37" s="81"/>
      <c r="AA37" s="81"/>
      <c r="AB37" s="81"/>
      <c r="AC37" s="81"/>
      <c r="AD37" s="41"/>
      <c r="AE37" s="71"/>
      <c r="AF37" s="82"/>
      <c r="AG37" s="42"/>
    </row>
    <row r="38" spans="1:33" ht="12" hidden="1" x14ac:dyDescent="0.3">
      <c r="A38" s="50"/>
      <c r="B38" s="50"/>
      <c r="C38" s="41"/>
      <c r="D38" s="41"/>
      <c r="E38" s="41"/>
      <c r="F38" s="41"/>
      <c r="G38" s="41"/>
      <c r="H38" s="70"/>
      <c r="I38" s="41"/>
      <c r="J38" s="41"/>
      <c r="K38" s="41"/>
      <c r="L38" s="41"/>
      <c r="M38" s="41"/>
      <c r="N38" s="41"/>
      <c r="O38" s="41"/>
      <c r="P38" s="81"/>
      <c r="Q38" s="81"/>
      <c r="R38" s="81"/>
      <c r="S38" s="81"/>
      <c r="T38" s="81"/>
      <c r="U38" s="81"/>
      <c r="V38" s="81"/>
      <c r="W38" s="81"/>
      <c r="X38" s="81"/>
      <c r="Y38" s="81"/>
      <c r="Z38" s="81"/>
      <c r="AA38" s="81"/>
      <c r="AB38" s="81"/>
      <c r="AC38" s="81"/>
      <c r="AD38" s="41"/>
      <c r="AE38" s="71"/>
      <c r="AF38" s="82"/>
      <c r="AG38" s="42"/>
    </row>
    <row r="39" spans="1:33" ht="12" x14ac:dyDescent="0.3">
      <c r="A39" s="50"/>
      <c r="B39" s="50"/>
      <c r="C39" s="41"/>
      <c r="D39" s="41"/>
      <c r="E39" s="41"/>
      <c r="F39" s="41"/>
      <c r="G39" s="41"/>
      <c r="H39" s="70"/>
      <c r="I39" s="41"/>
      <c r="J39" s="41"/>
      <c r="K39" s="41"/>
      <c r="L39" s="41"/>
      <c r="M39" s="41"/>
      <c r="N39" s="41"/>
      <c r="O39" s="41"/>
      <c r="P39" s="81"/>
      <c r="Q39" s="81"/>
      <c r="R39" s="81"/>
      <c r="S39" s="81"/>
      <c r="T39" s="81"/>
      <c r="U39" s="81"/>
      <c r="V39" s="81"/>
      <c r="W39" s="81"/>
      <c r="X39" s="81"/>
      <c r="Y39" s="81"/>
      <c r="Z39" s="81"/>
      <c r="AA39" s="81"/>
      <c r="AB39" s="81"/>
      <c r="AC39" s="81"/>
      <c r="AD39" s="41"/>
      <c r="AE39" s="71"/>
      <c r="AF39" s="82"/>
      <c r="AG39" s="42"/>
    </row>
    <row r="40" spans="1:33" ht="12" x14ac:dyDescent="0.3">
      <c r="A40" s="50"/>
      <c r="B40" s="50"/>
      <c r="C40" s="41"/>
      <c r="D40" s="41"/>
      <c r="E40" s="41"/>
      <c r="F40" s="41"/>
      <c r="G40" s="41"/>
      <c r="H40" s="70"/>
      <c r="I40" s="41"/>
      <c r="J40" s="41"/>
      <c r="K40" s="41"/>
      <c r="L40" s="41"/>
      <c r="M40" s="41"/>
      <c r="N40" s="41"/>
      <c r="O40" s="41"/>
      <c r="P40" s="81"/>
      <c r="Q40" s="81"/>
      <c r="R40" s="81"/>
      <c r="S40" s="81"/>
      <c r="T40" s="81"/>
      <c r="U40" s="81"/>
      <c r="V40" s="81"/>
      <c r="W40" s="81"/>
      <c r="X40" s="81"/>
      <c r="Y40" s="81"/>
      <c r="Z40" s="81"/>
      <c r="AA40" s="81"/>
      <c r="AB40" s="81"/>
      <c r="AC40" s="81"/>
      <c r="AD40" s="41"/>
      <c r="AE40" s="71"/>
      <c r="AF40" s="82"/>
      <c r="AG40" s="42"/>
    </row>
    <row r="41" spans="1:33" x14ac:dyDescent="0.3">
      <c r="A41" s="146" t="s">
        <v>129</v>
      </c>
      <c r="B41" s="30" t="s">
        <v>130</v>
      </c>
      <c r="C41" s="147" t="s">
        <v>131</v>
      </c>
      <c r="D41" s="83" t="s">
        <v>132</v>
      </c>
      <c r="E41" s="148" t="s">
        <v>133</v>
      </c>
      <c r="F41" s="149" t="s">
        <v>134</v>
      </c>
      <c r="G41" s="149"/>
      <c r="H41" s="149"/>
      <c r="I41" s="149"/>
      <c r="J41" s="149"/>
      <c r="K41" s="149"/>
      <c r="L41" s="41"/>
      <c r="M41" s="41"/>
      <c r="N41" s="41"/>
      <c r="O41" s="41"/>
      <c r="P41" s="71"/>
      <c r="Q41" s="71"/>
      <c r="R41" s="71"/>
      <c r="S41" s="71"/>
      <c r="T41" s="71"/>
      <c r="U41" s="71"/>
      <c r="V41" s="71"/>
      <c r="W41" s="71"/>
      <c r="X41" s="71"/>
      <c r="Y41" s="71"/>
      <c r="Z41" s="71"/>
      <c r="AA41" s="71"/>
      <c r="AB41" s="71"/>
      <c r="AC41" s="71"/>
      <c r="AD41" s="41"/>
      <c r="AE41" s="71"/>
      <c r="AF41" s="41"/>
      <c r="AG41" s="42"/>
    </row>
    <row r="42" spans="1:33" x14ac:dyDescent="0.3">
      <c r="A42" s="146"/>
      <c r="B42" s="30" t="s">
        <v>135</v>
      </c>
      <c r="C42" s="147"/>
      <c r="D42" s="83" t="s">
        <v>136</v>
      </c>
      <c r="E42" s="148"/>
      <c r="F42" s="149" t="s">
        <v>137</v>
      </c>
      <c r="G42" s="149"/>
      <c r="H42" s="149"/>
      <c r="I42" s="149"/>
      <c r="J42" s="149"/>
      <c r="K42" s="149"/>
      <c r="L42" s="41"/>
      <c r="M42" s="41"/>
      <c r="N42" s="41"/>
      <c r="O42" s="41"/>
      <c r="P42" s="71"/>
      <c r="Q42" s="71"/>
      <c r="R42" s="71"/>
      <c r="S42" s="71"/>
      <c r="T42" s="71"/>
      <c r="U42" s="71"/>
      <c r="V42" s="71"/>
      <c r="W42" s="71"/>
      <c r="X42" s="71"/>
      <c r="Y42" s="71"/>
      <c r="Z42" s="71"/>
      <c r="AA42" s="71"/>
      <c r="AB42" s="71"/>
      <c r="AC42" s="71"/>
      <c r="AD42" s="41"/>
      <c r="AE42" s="71"/>
      <c r="AF42" s="41"/>
      <c r="AG42" s="42"/>
    </row>
  </sheetData>
  <mergeCells count="39">
    <mergeCell ref="A1:A4"/>
    <mergeCell ref="B1:AF4"/>
    <mergeCell ref="Q6:AA6"/>
    <mergeCell ref="AB6:AC6"/>
    <mergeCell ref="AD6:AE6"/>
    <mergeCell ref="AF6:AG6"/>
    <mergeCell ref="H6:P6"/>
    <mergeCell ref="A6:G6"/>
    <mergeCell ref="A8:A10"/>
    <mergeCell ref="B8:B10"/>
    <mergeCell ref="A16:A19"/>
    <mergeCell ref="B16:B19"/>
    <mergeCell ref="A11:A15"/>
    <mergeCell ref="B11:B15"/>
    <mergeCell ref="A37:B37"/>
    <mergeCell ref="A41:A42"/>
    <mergeCell ref="C41:C42"/>
    <mergeCell ref="E41:E42"/>
    <mergeCell ref="F41:K41"/>
    <mergeCell ref="F42:K42"/>
    <mergeCell ref="AF23:AF26"/>
    <mergeCell ref="A36:B36"/>
    <mergeCell ref="A33:B33"/>
    <mergeCell ref="A34:B34"/>
    <mergeCell ref="A35:B35"/>
    <mergeCell ref="X23:X26"/>
    <mergeCell ref="Y23:Y26"/>
    <mergeCell ref="Z23:Z26"/>
    <mergeCell ref="X16:X19"/>
    <mergeCell ref="Y16:Y19"/>
    <mergeCell ref="Z16:Z19"/>
    <mergeCell ref="A23:A26"/>
    <mergeCell ref="B23:B26"/>
    <mergeCell ref="X8:X10"/>
    <mergeCell ref="Y8:Y10"/>
    <mergeCell ref="Z8:Z10"/>
    <mergeCell ref="X11:X15"/>
    <mergeCell ref="Y11:Y15"/>
    <mergeCell ref="Z11:Z15"/>
  </mergeCells>
  <conditionalFormatting sqref="P8:P26">
    <cfRule type="cellIs" priority="25" operator="greaterThan">
      <formula>0.41</formula>
    </cfRule>
  </conditionalFormatting>
  <conditionalFormatting sqref="AC8:AC26">
    <cfRule type="cellIs" dxfId="2" priority="1" operator="lessThanOrEqual">
      <formula>0.083</formula>
    </cfRule>
    <cfRule type="cellIs" dxfId="1" priority="2" operator="between">
      <formula>0.083</formula>
      <formula>0.17</formula>
    </cfRule>
    <cfRule type="cellIs" dxfId="0" priority="3" operator="greaterThanOrEqual">
      <formula>0.171</formula>
    </cfRule>
  </conditionalFormatting>
  <dataValidations count="1">
    <dataValidation type="whole" allowBlank="1" showInputMessage="1" showErrorMessage="1" sqref="AA8:AA26" xr:uid="{4E2D8538-6044-4FAA-855D-B4725ABA6690}">
      <formula1>0</formula1>
      <formula2>50</formula2>
    </dataValidation>
  </dataValidation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zoomScale="60" zoomScaleNormal="60" workbookViewId="0">
      <selection activeCell="H8" sqref="H8"/>
    </sheetView>
  </sheetViews>
  <sheetFormatPr baseColWidth="10" defaultColWidth="11" defaultRowHeight="60.75" customHeight="1" x14ac:dyDescent="0.3"/>
  <cols>
    <col min="2" max="2" width="54.5" customWidth="1"/>
  </cols>
  <sheetData>
    <row r="1" spans="1:2" ht="60.75" customHeight="1" x14ac:dyDescent="0.3">
      <c r="A1" s="1" t="s">
        <v>65</v>
      </c>
      <c r="B1" s="3" t="s">
        <v>66</v>
      </c>
    </row>
    <row r="2" spans="1:2" ht="60.75" customHeight="1" x14ac:dyDescent="0.3">
      <c r="A2" s="1" t="s">
        <v>70</v>
      </c>
      <c r="B2" s="3" t="s">
        <v>71</v>
      </c>
    </row>
    <row r="3" spans="1:2" ht="60.75" customHeight="1" x14ac:dyDescent="0.3">
      <c r="A3" s="1" t="s">
        <v>74</v>
      </c>
      <c r="B3" s="3" t="s">
        <v>75</v>
      </c>
    </row>
    <row r="4" spans="1:2" ht="60.75" customHeight="1" x14ac:dyDescent="0.3">
      <c r="A4" s="2" t="s">
        <v>85</v>
      </c>
      <c r="B4" s="3" t="s">
        <v>86</v>
      </c>
    </row>
    <row r="5" spans="1:2" ht="60.75" customHeight="1" x14ac:dyDescent="0.3">
      <c r="A5" s="2" t="s">
        <v>88</v>
      </c>
      <c r="B5" s="3" t="s">
        <v>89</v>
      </c>
    </row>
    <row r="6" spans="1:2" ht="60.75" customHeight="1" x14ac:dyDescent="0.3">
      <c r="A6" s="2" t="s">
        <v>91</v>
      </c>
      <c r="B6" s="3" t="s">
        <v>92</v>
      </c>
    </row>
    <row r="7" spans="1:2" ht="60.75" customHeight="1" x14ac:dyDescent="0.3">
      <c r="A7" s="2" t="s">
        <v>95</v>
      </c>
      <c r="B7" s="3"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PA2024</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Julian Humberto Henao Zapata</cp:lastModifiedBy>
  <cp:revision/>
  <dcterms:created xsi:type="dcterms:W3CDTF">2021-06-04T18:58:02Z</dcterms:created>
  <dcterms:modified xsi:type="dcterms:W3CDTF">2024-07-19T22:29:27Z</dcterms:modified>
  <cp:category/>
  <cp:contentStatus/>
</cp:coreProperties>
</file>