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123\Documents\ISVIMED\ISVIMED 2024\PLAN DE ACCION\OCTUBRE\"/>
    </mc:Choice>
  </mc:AlternateContent>
  <xr:revisionPtr revIDLastSave="0" documentId="13_ncr:1_{4418193F-14AE-49DC-83C7-6322C58ECC1B}" xr6:coauthVersionLast="47" xr6:coauthVersionMax="47" xr10:uidLastSave="{00000000-0000-0000-0000-000000000000}"/>
  <bookViews>
    <workbookView xWindow="-110" yWindow="-110" windowWidth="19420" windowHeight="10300" xr2:uid="{00000000-000D-0000-FFFF-FFFF00000000}"/>
  </bookViews>
  <sheets>
    <sheet name="SGTO PLAN ACCIÓN 2024" sheetId="1" r:id="rId1"/>
    <sheet name="Resumen" sheetId="5" state="hidden" r:id="rId2"/>
  </sheets>
  <externalReferences>
    <externalReference r:id="rId3"/>
  </externalReferences>
  <definedNames>
    <definedName name="_xlnm._FilterDatabase" localSheetId="0" hidden="1">'SGTO PLAN ACCIÓN 2024'!$A$10:$AE$23</definedName>
    <definedName name="Años_préstamo">[1]amortization!$C$10</definedName>
    <definedName name="_xlnm.Print_Area" localSheetId="0">'SGTO PLAN ACCIÓN 2024'!$A$7:$AC$38</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ACCIÓN 2024'!$10:$10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4" i="1" l="1"/>
  <c r="W13" i="1"/>
  <c r="O14" i="1" l="1"/>
  <c r="Y14" i="1" l="1"/>
  <c r="Z14" i="1" l="1"/>
  <c r="AC20" i="1"/>
  <c r="AC19" i="1"/>
  <c r="AC18" i="1"/>
  <c r="AC11" i="1"/>
  <c r="W11" i="1"/>
  <c r="X11" i="1" s="1"/>
  <c r="O11" i="1"/>
  <c r="P11" i="1" s="1"/>
  <c r="Z11" i="1" s="1"/>
  <c r="X14" i="1" l="1"/>
  <c r="Y11" i="1"/>
  <c r="AC17" i="1"/>
  <c r="W17" i="1"/>
  <c r="O17" i="1"/>
  <c r="P17" i="1" s="1"/>
  <c r="X17" i="1" l="1"/>
  <c r="Y17" i="1"/>
  <c r="Z17" i="1" s="1"/>
  <c r="W20" i="1"/>
  <c r="O20" i="1"/>
  <c r="P20" i="1" s="1"/>
  <c r="W18" i="1"/>
  <c r="O18" i="1"/>
  <c r="P18" i="1" s="1"/>
  <c r="O16" i="1"/>
  <c r="P16" i="1" s="1"/>
  <c r="Y18" i="1" l="1"/>
  <c r="Z18" i="1" s="1"/>
  <c r="P13" i="1"/>
  <c r="Y13" i="1"/>
  <c r="Z13" i="1" s="1"/>
  <c r="X13" i="1"/>
  <c r="Y20" i="1"/>
  <c r="Z20" i="1" s="1"/>
  <c r="X20" i="1"/>
  <c r="X18" i="1"/>
  <c r="P14" i="1"/>
  <c r="O12" i="1"/>
  <c r="P12" i="1" s="1"/>
  <c r="O15" i="1"/>
  <c r="W12" i="1" l="1"/>
  <c r="Y12" i="1" s="1"/>
  <c r="W15" i="1"/>
  <c r="Y15" i="1" s="1"/>
  <c r="W16" i="1"/>
  <c r="W21" i="1"/>
  <c r="W22" i="1"/>
  <c r="W23" i="1"/>
  <c r="P15" i="1"/>
  <c r="Z12" i="1" l="1"/>
  <c r="X12" i="1"/>
  <c r="X15" i="1"/>
  <c r="Z15" i="1"/>
  <c r="X23" i="1"/>
  <c r="X22" i="1"/>
  <c r="X21" i="1"/>
  <c r="X16" i="1"/>
  <c r="Y16" i="1"/>
  <c r="Z16" i="1" s="1"/>
  <c r="AC16" i="1"/>
  <c r="AC14" i="1"/>
  <c r="O19" i="1" l="1"/>
  <c r="P19" i="1" s="1"/>
  <c r="O21" i="1"/>
  <c r="O22" i="1"/>
  <c r="O23" i="1"/>
  <c r="P23" i="1" l="1"/>
  <c r="Y23" i="1"/>
  <c r="Z23" i="1" s="1"/>
  <c r="P22" i="1"/>
  <c r="Y22" i="1"/>
  <c r="Z22" i="1" s="1"/>
  <c r="P21" i="1"/>
  <c r="Y21" i="1"/>
  <c r="Z21"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 r="W19" i="1"/>
  <c r="X19" i="1" l="1"/>
  <c r="Y19" i="1"/>
  <c r="Z19" i="1" s="1"/>
</calcChain>
</file>

<file path=xl/sharedStrings.xml><?xml version="1.0" encoding="utf-8"?>
<sst xmlns="http://schemas.openxmlformats.org/spreadsheetml/2006/main" count="297" uniqueCount="255">
  <si>
    <r>
      <t xml:space="preserve">CÓDIGO: </t>
    </r>
    <r>
      <rPr>
        <sz val="10"/>
        <color theme="1"/>
        <rFont val="Calibri"/>
        <family val="2"/>
        <scheme val="minor"/>
      </rPr>
      <t>F-GE-17</t>
    </r>
  </si>
  <si>
    <r>
      <t xml:space="preserve">VERSIÓN: </t>
    </r>
    <r>
      <rPr>
        <sz val="10"/>
        <color theme="1"/>
        <rFont val="Calibri"/>
        <family val="2"/>
        <scheme val="minor"/>
      </rPr>
      <t>03</t>
    </r>
  </si>
  <si>
    <r>
      <t xml:space="preserve">FECHA: </t>
    </r>
    <r>
      <rPr>
        <sz val="10"/>
        <color theme="1"/>
        <rFont val="Calibri"/>
        <family val="2"/>
        <scheme val="minor"/>
      </rPr>
      <t>07/02/2021</t>
    </r>
  </si>
  <si>
    <r>
      <t xml:space="preserve">PÁGINA: </t>
    </r>
    <r>
      <rPr>
        <sz val="10"/>
        <color theme="1"/>
        <rFont val="Calibri"/>
        <family val="2"/>
        <scheme val="minor"/>
      </rPr>
      <t>1 de 1</t>
    </r>
  </si>
  <si>
    <t>PLAN DE ACCIÓN:</t>
  </si>
  <si>
    <t>2024</t>
  </si>
  <si>
    <t>SEGUIMIENTO CON CORTE A:</t>
  </si>
  <si>
    <t>Seguimiento a la Ejecución Física - 2024</t>
  </si>
  <si>
    <t>Seguimiento 2024</t>
  </si>
  <si>
    <t>Observaciones Específicas</t>
  </si>
  <si>
    <t>Primer Semestre 2024</t>
  </si>
  <si>
    <t>Segundo Semestre 2024</t>
  </si>
  <si>
    <t>Consolidado Año - 2024</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</si>
  <si>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</si>
  <si>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</si>
  <si>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</si>
  <si>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</si>
  <si>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</si>
  <si>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</si>
  <si>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</si>
  <si>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</si>
  <si>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</si>
  <si>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</si>
  <si>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</si>
  <si>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</si>
  <si>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</si>
  <si>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</si>
  <si>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</si>
  <si>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</si>
  <si>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</si>
  <si>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</si>
  <si>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</si>
  <si>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</si>
  <si>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</si>
  <si>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</si>
  <si>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</si>
  <si>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</si>
  <si>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</si>
  <si>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</si>
  <si>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</si>
  <si>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</si>
  <si>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</si>
  <si>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</si>
  <si>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</si>
  <si>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</si>
  <si>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</si>
  <si>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</si>
  <si>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Número</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</si>
  <si>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</si>
  <si>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</si>
  <si>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</si>
  <si>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</si>
  <si>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</si>
  <si>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</si>
  <si>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</si>
  <si>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</si>
  <si>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 xml:space="preserve">Inquilinatos acompañados socialmente </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</si>
  <si>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</si>
  <si>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</si>
  <si>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</si>
  <si>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</si>
  <si>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</si>
  <si>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</si>
  <si>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</si>
  <si>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</si>
  <si>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</si>
  <si>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</si>
  <si>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</si>
  <si>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 xml:space="preserve">4.4.5.2 </t>
  </si>
  <si>
    <t>Proyectos apoyados financieramente en Mejoramiento Integral de Barrios</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</si>
  <si>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</si>
  <si>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</si>
  <si>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</si>
  <si>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</si>
  <si>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</si>
  <si>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</si>
  <si>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</si>
  <si>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</si>
  <si>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</si>
  <si>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</si>
  <si>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IV44AA</t>
  </si>
  <si>
    <t>Vivienda de Interés Social mejoradas- comuna 2</t>
  </si>
  <si>
    <t>Subdirección Dotación
Mauricio Zapata Alvarez</t>
  </si>
  <si>
    <t>IV44AB</t>
  </si>
  <si>
    <t>Vivienda de Interés Social mejoradas-Comuna 3</t>
  </si>
  <si>
    <t>IV44AC</t>
  </si>
  <si>
    <t>Vivienda de Interés Social mejoradas-comuna 4</t>
  </si>
  <si>
    <t>IV44AD</t>
  </si>
  <si>
    <t>Vivienda de Interés Social mejoradas- comuna 16</t>
  </si>
  <si>
    <t>Observación General</t>
  </si>
  <si>
    <t>Convenciones: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</si>
  <si>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</si>
  <si>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</si>
  <si>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</si>
  <si>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Elaboró</t>
  </si>
  <si>
    <t xml:space="preserve">Claudia Pineda Monsalve </t>
  </si>
  <si>
    <t>Revisó</t>
  </si>
  <si>
    <t xml:space="preserve">Julián Henao Zapata </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</si>
  <si>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</si>
  <si>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</si>
  <si>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</si>
  <si>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</si>
  <si>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</si>
  <si>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</si>
  <si>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</si>
  <si>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</si>
  <si>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</si>
  <si>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</si>
  <si>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</si>
  <si>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</si>
  <si>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</si>
  <si>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</si>
  <si>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</si>
  <si>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</si>
  <si>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</si>
  <si>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</si>
  <si>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</si>
  <si>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</si>
  <si>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</si>
  <si>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</si>
  <si>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</si>
  <si>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</si>
  <si>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</si>
  <si>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</si>
  <si>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</si>
  <si>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</si>
  <si>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</si>
  <si>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</si>
  <si>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</si>
  <si>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</si>
  <si>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</si>
  <si>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</si>
  <si>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</si>
  <si>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</si>
  <si>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</si>
  <si>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</si>
  <si>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</si>
  <si>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</si>
  <si>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</si>
  <si>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</si>
  <si>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</si>
  <si>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</si>
  <si>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</si>
  <si>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</si>
  <si>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</si>
  <si>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</si>
  <si>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</si>
  <si>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</si>
  <si>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</si>
  <si>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</si>
  <si>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</si>
  <si>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</si>
  <si>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</si>
  <si>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</si>
  <si>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</si>
  <si>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</si>
  <si>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</si>
  <si>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</si>
  <si>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</si>
  <si>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</si>
  <si>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</si>
  <si>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</si>
  <si>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</si>
  <si>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</si>
  <si>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</si>
  <si>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</si>
  <si>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</si>
  <si>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</si>
  <si>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</si>
  <si>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</si>
  <si>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</si>
  <si>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</si>
  <si>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</si>
  <si>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</si>
  <si>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</si>
  <si>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</si>
  <si>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</si>
  <si>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</si>
  <si>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</si>
  <si>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</si>
  <si>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</si>
  <si>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</si>
  <si>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</si>
  <si>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</si>
  <si>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</si>
  <si>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</si>
  <si>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</si>
  <si>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</si>
  <si>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</si>
  <si>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</si>
  <si>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</si>
  <si>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</si>
  <si>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</si>
  <si>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</si>
  <si>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</si>
  <si>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</si>
  <si>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</si>
  <si>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</si>
  <si>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</si>
  <si>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</si>
  <si>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</si>
  <si>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</si>
  <si>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</si>
  <si>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</si>
  <si>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</si>
  <si>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</si>
  <si>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</si>
  <si>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</si>
  <si>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</si>
  <si>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</si>
  <si>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</si>
  <si>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</si>
  <si>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</si>
  <si>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</si>
  <si>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</si>
  <si>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</si>
  <si>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</si>
  <si>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</si>
  <si>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</si>
  <si>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</si>
  <si>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</si>
  <si>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</si>
  <si>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Mejoramiento Integral de Barrios</t>
  </si>
  <si>
    <t>PLAN DE DESARROLLO  " Medellín te quiere  2024 -2027 "</t>
  </si>
  <si>
    <t xml:space="preserve">24PP99-Mejoramiento de Vivienda </t>
  </si>
  <si>
    <t>Julio</t>
  </si>
  <si>
    <t xml:space="preserve">Subdirector de Planeación </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</si>
  <si>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</si>
  <si>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</si>
  <si>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</si>
  <si>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</si>
  <si>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</si>
  <si>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 xml:space="preserve">	
Medir la cantidad de subsidios asignados para mejoramiento de vivienda con recursos PL y PP.</t>
  </si>
  <si>
    <t>Son aquellos subsidios que se asignan con el objetivo de cualificar las condiciones de habitabilidad de las viviendas precarias y disminuir el déficit cualitativo de vivienda. (este indicador tiene alcance para las comunas 2 Santa Cruz con meta 15, comuna 3 Manrique, meta 10, comuna 4 Aranjuez con meta 46 y comuna 16 Belén con meta 15. Un total de 86 mejoramientos para la vigencia 2024.</t>
  </si>
  <si>
    <t>Subdirección Planeación            Andrés Ospina Diosa</t>
  </si>
  <si>
    <t>Subdirección Planeación            Estefania Arredondo Álvarez</t>
  </si>
  <si>
    <t xml:space="preserve">Hogares beneficiados con arrendamiento de vivienda </t>
  </si>
  <si>
    <t>Mejorar las condiciones de habitabilidad en entornos barriales con condiciones de vulnerabilidad social y económica de Medellín.</t>
  </si>
  <si>
    <t xml:space="preserve">Hace referencia al mejoramiento de espacio público de las viviendas beneficiadas con los subsidios de mejoramiento de vivienda </t>
  </si>
  <si>
    <t xml:space="preserve">
</t>
  </si>
  <si>
    <t xml:space="preserve">Subdirección Planeación - Lady Natalia Mejía </t>
  </si>
  <si>
    <r>
      <t xml:space="preserve">Este proyecto pasó a ser un programa en el nuevo Plan de Desarrollo Medellín Te Quiere 2024-2027, </t>
    </r>
    <r>
      <rPr>
        <sz val="10"/>
        <rFont val="Arial"/>
        <family val="2"/>
      </rPr>
      <t>Los recursos asignados a este proyecto en la vigencia 2024 son para costos indirectos; este proyecto se homologa con el nuevo  Plan de Desarrollo "Medellín Te Quiere 2024-2027"  con el proyecto denominado:</t>
    </r>
    <r>
      <rPr>
        <i/>
        <sz val="10"/>
        <rFont val="Arial"/>
        <family val="2"/>
      </rPr>
      <t xml:space="preserve"> Mejoramiento de las condiciones habitacionales de las familias en Medellín</t>
    </r>
    <r>
      <rPr>
        <sz val="10"/>
        <rFont val="Arial"/>
        <family val="2"/>
      </rPr>
      <t>; el cual contiene los indicadores de Titulación, reconocimiento y mejoramiento de vivienda.</t>
    </r>
    <r>
      <rPr>
        <b/>
        <sz val="10"/>
        <rFont val="Arial"/>
        <family val="2"/>
      </rPr>
      <t xml:space="preserve">
</t>
    </r>
  </si>
  <si>
    <t>OCTUBRE</t>
  </si>
  <si>
    <r>
      <t>ENERO:</t>
    </r>
    <r>
      <rPr>
        <sz val="9"/>
        <rFont val="Arial"/>
        <family val="2"/>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r>
      <rPr>
        <b/>
        <sz val="9"/>
        <rFont val="Arial"/>
        <family val="2"/>
      </rPr>
      <t xml:space="preserve"> ABRIL . </t>
    </r>
    <r>
      <rPr>
        <sz val="9"/>
        <rFont val="Arial"/>
        <family val="2"/>
      </rPr>
      <t xml:space="preserve">SE ESTÁ CON EL PROCESO DEL ANTEPROYECTO DE PDD 2024-2027 EN EL PROGRAMA DE FORTALECIMIENTO INSTITUCIONAL DEL SISTEMA DISTRITAL HABITACIONAL, A LA ESPERA DE APROBACIÓN DEL MISMO. SE PARTICIPA EN LA AUDIENCIA PÚBLICA DE LA COMUNA 8, CITADA POR LA MESA COMUNAL DE VIVIENDA Y HÁBITAT DE LA COMUNA 8 VILLA HERMOSA. </t>
    </r>
    <r>
      <rPr>
        <b/>
        <sz val="9"/>
        <rFont val="Arial"/>
        <family val="2"/>
      </rPr>
      <t xml:space="preserve">MAYO </t>
    </r>
    <r>
      <rPr>
        <sz val="9"/>
        <rFont val="Arial"/>
        <family val="2"/>
      </rPr>
      <t>SE PARTICIPA EN LA MESA COMUNAL DE VIVIENDA Y HÁBITAT DE LA COMUNA 11 Y COMUNA 6.</t>
    </r>
    <r>
      <rPr>
        <b/>
        <sz val="9"/>
        <rFont val="Arial"/>
        <family val="2"/>
      </rPr>
      <t xml:space="preserve"> JUNIO</t>
    </r>
    <r>
      <rPr>
        <sz val="9"/>
        <rFont val="Arial"/>
        <family val="2"/>
      </rPr>
      <t xml:space="preserve">: 	PARA EL MES NO SE DINAMIZARON LAS INSTANCIAS DEL CONSEJO CONSULTIVO DISTRITAL DE LA POLÍTICA HABITACIONAL, SE APRUEBA EL PLAN DE DESARROLLO DISTRITAL “MEDELLÍN TE QUIERE”, DONDE SE DEFINIO EL INDICADOR: SESIONES DEL CONSEJO CONSULTIVO DISTRITAL DE LA POLÍTICA HABITACIONAL -CCDPH REALIZADAS. LO ANTERIOR IMPLICA LA REACTIVACION DEL FUNCIONAMIENTO DE LAS DIFERENTES INSTANCIAS DEL CCDPH, EN CABEZA DE LA SECRETARIA TECNICA DONDE SE DARAN LAS DIRECTRICES DE REACTIVACIÓN Y ACOMPAÑAMIENTO A LAS DIFERENTES INSTANCIAS. </t>
    </r>
    <r>
      <rPr>
        <b/>
        <sz val="9"/>
        <rFont val="Arial"/>
        <family val="2"/>
      </rPr>
      <t xml:space="preserve">JULIO </t>
    </r>
    <r>
      <rPr>
        <sz val="9"/>
        <rFont val="Arial"/>
        <family val="2"/>
      </rPr>
      <t xml:space="preserve">	EN EL MARCO DEL NUEVO INDICADOR DE PLAN DE DESARROLLO SE REALIZA UNA REUNIÓN DE LA SECRETARÍA TÉCNICA DEL CONSEJO CONSULTIVO DISTRITAL DE LA POLITICA HABITACIONAL, DONDE SE MIRA EL ESTADO ACTUAL DE LAS DIFERENTES INSTANCIAS DE DICHO CONSEJO E INICIAR RUTAS PARA CONTINUAR CON EL ACOMPAÑAMIENTO A LAS MESAS COMUNALES Y CORREGIMENTALES DE VIVIENDA E INICIAR CON LAS SESIONES DE LA MESA DISTRITAL DE VIVIENDA Y HÁBITAT. TAMBIEN SE HACE UNA REUNION CON LA MCVH90 SANTA ELENA DONDE SE CONVERSA EN TORNO A VARIAS DE LAS INQUIETUDES PLANTEADAS POR DICHA MESA, DE MANERA ESPECIAL LO RELACIONADO CON EL MEJORAMIENTO DE VIVIENDA RURAL, CONVENIO QUE SE TIENE CON EL MINISTERIO DE VIVIENDA.</t>
    </r>
    <r>
      <rPr>
        <b/>
        <sz val="9"/>
        <rFont val="Arial"/>
        <family val="2"/>
      </rPr>
      <t xml:space="preserve">AGOSTO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r>
      <rPr>
        <b/>
        <sz val="9"/>
        <rFont val="Arial"/>
        <family val="2"/>
      </rPr>
      <t xml:space="preserve"> SEPTIEMBRE </t>
    </r>
    <r>
      <rPr>
        <sz val="9"/>
        <rFont val="Arial"/>
        <family val="2"/>
      </rPr>
      <t xml:space="preserve">SE INICIA CON EL REGISTRO DEL NUEVO INDICADOR DE PLAN DE DESARROLLO MEDELLÍN TE QUIERE: -SESIONES DEL CONSEJO CONSULTIVO DISTRITAL DE POLÍTICA HABITACIONAL REALIZADAS-, QUE PARA ESTE AÑO 2024 NO TIENE META, Y CAMBIA LA MEDICIÓN SEMESTRALMENTE. </t>
    </r>
    <r>
      <rPr>
        <b/>
        <sz val="9"/>
        <rFont val="Arial"/>
        <family val="2"/>
      </rPr>
      <t xml:space="preserve">OCTUBRE: </t>
    </r>
    <r>
      <rPr>
        <sz val="9"/>
        <rFont val="Arial"/>
        <family val="2"/>
      </rPr>
      <t xml:space="preserve">SE INICIA CON EL REGISTRO DEL NUEVO INDICADOR DE PLAN DE DESARROLLO MEDELLÍN TE QUIERE: -SESIONES DEL CONSEJO CONSULTIVO DISTRITAL DE POLÍTICA HABITACIONAL REALIZADAS-, QUE PARA ESTE AÑO 2024 NO TIENE META, Y CAMBIA LA MEDICIÓN SEMESTRALMENTE. </t>
    </r>
  </si>
  <si>
    <r>
      <t>ENERO:</t>
    </r>
    <r>
      <rPr>
        <sz val="9"/>
        <rFont val="Arial"/>
        <family val="2"/>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FEBRERO </t>
    </r>
    <r>
      <rPr>
        <sz val="9"/>
        <rFont val="Arial"/>
        <family val="2"/>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MARZO</t>
    </r>
    <r>
      <rPr>
        <sz val="9"/>
        <rFont val="Arial"/>
        <family val="2"/>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r>
      <rPr>
        <b/>
        <sz val="9"/>
        <rFont val="Arial"/>
        <family val="2"/>
      </rPr>
      <t>ABRIL</t>
    </r>
    <r>
      <rPr>
        <sz val="9"/>
        <rFont val="Arial"/>
        <family val="2"/>
      </rPr>
      <t xml:space="preserve"> DURANTE ESTE MES SE REALIZARON 383 ACTIVIDADES DE ACOMPAÑAMIENTO SOCIAL CON LOS HOGARES BENEFICIARIOS DEL ISVIMED, ESPECÍFICAMENTE, DEL PROYECTO ARRENDAMIENTO TEMPORAL, VIVIENDA NUEVA, ACOMPAÑAMIENTO SOCIAL A COPROPIEDADES, REASENTAMIENTO POR OBRA PÚBLICA Y EL MIS. </t>
    </r>
    <r>
      <rPr>
        <b/>
        <sz val="9"/>
        <rFont val="Arial"/>
        <family val="2"/>
      </rPr>
      <t>MAYO</t>
    </r>
    <r>
      <rPr>
        <sz val="9"/>
        <rFont val="Arial"/>
        <family val="2"/>
      </rPr>
      <t xml:space="preserve"> DURANTE ESTE MES SE REALIZARON 542 ACTIVIDADES DE ACOMPAÑAMIENTO SOCIAL CON LOS HOGARES BENEFICIARIOS DEL ISVIMED, ESPECÍFICAMENTE DE LOS PROYECTOS DE VIVIENDA NUEVA, ACOMPAÑAMIENTO SOCIAL A COPROPIEDADES, REASENTAMIENTO POR OBRA PÚBLICA Y EL MODELO DE INTERVENCIÓN SOCIAL. SE DESTACA EL DESARROLLO DE ESTRATEGÍAS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JUNIO: </t>
    </r>
    <r>
      <rPr>
        <sz val="9"/>
        <rFont val="Arial"/>
        <family val="2"/>
      </rPr>
      <t xml:space="preserve">DURANTE ESTE MES SE REALIZARON 281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JULIO</t>
    </r>
    <r>
      <rPr>
        <sz val="9"/>
        <rFont val="Arial"/>
        <family val="2"/>
      </rPr>
      <t xml:space="preserve">: DURANTE ESTE MES SE REALIZARON 355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EN TOTAL SE CUENTAN CON 2.459 ACTIVIDADES DE ACOMPAÑAMIENTO SOCIAL REALIZADAS. EL ARCHIVO ADJUNTO DETALLA LAS ACTIVIDADES REALIZADAS Y LA RUTA DONDE REPOSAN LAS EVIDENCIAS. </t>
    </r>
    <r>
      <rPr>
        <b/>
        <sz val="9"/>
        <rFont val="Arial"/>
        <family val="2"/>
      </rPr>
      <t>AGOSTO</t>
    </r>
    <r>
      <rPr>
        <sz val="9"/>
        <rFont val="Arial"/>
        <family val="2"/>
      </rPr>
      <t xml:space="preserve">   DURANTE ESTE MES SE REALIZARON 415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CONVOCATORÍA "COMPRA TU CASA". EN TOTAL SE CUENTAN CON 2.874 ACTIVIDADES DE ACOMPAÑAMIENTO SOCIAL REALIZADAS. EL ARCHIVO ADJUNTO DETALLA LAS ACTIVIDADES REALIZADAS Y LA RUTA DONDE REPOSAN LAS EVIDENCIAS. </t>
    </r>
    <r>
      <rPr>
        <b/>
        <sz val="9"/>
        <rFont val="Arial"/>
        <family val="2"/>
      </rPr>
      <t xml:space="preserve">SEPTIEMBRE </t>
    </r>
    <r>
      <rPr>
        <sz val="9"/>
        <rFont val="Arial"/>
        <family val="2"/>
      </rPr>
      <t>DURANTE ESTE MES SE REALIZARON 344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CONVOCATORIA "COMPRA TU CASA". EN TOTAL SE CUENTAN CON 3.218 ACTIVIDADES DE ACOMPAÑAMIENTO SOCIAL REALIZADAS. EL ARCHIVO ADJUNTO DETALLA LAS ACTIVIDADES REALIZADAS Y LA RUTA DONDE REPOSAN LAS EVIDENCIAS</t>
    </r>
    <r>
      <rPr>
        <b/>
        <sz val="9"/>
        <rFont val="Arial"/>
        <family val="2"/>
      </rPr>
      <t>. OCTUBRE:</t>
    </r>
    <r>
      <rPr>
        <sz val="9"/>
        <rFont val="Arial"/>
        <family val="2"/>
      </rPr>
      <t xml:space="preserve">	DURANTE ESTE MES SE REALIZARON 553 ACTIVIDADES DE ACOMPAÑAMIENTO SOCIAL CON LOS HOGARES BENEFICIARIOS DEL ISVIMED, ESPECÍFICAMENTE DE LOS PROYECTOS DE VIVIENDA NUEVA, ACOMPAÑAMIENTO SOCIAL A COPROPIEDADES, REASENTAMIENTO POR OBRA PÚBLICA, EL MODELO DE INTERVENCIÓN SOCIAL Y ACOMPAÑAMIENTO A POBLACION DE RIESGO Y/O DESASTRES. SE DESTACA EL DESARROLLO DE ESTRATEGIAS DE FORTALECIMIENTO Y ARTICULACIÓN INTERINSTITUCIONAL, EL ACOMPAÑAMIENTO EN LA INSCRIPCIÓN A LOS HOGARES DE LA CONVOCATORIA "COMPRA TU CASA". EN TOTAL SE CUENTAN CON 3.771 ACTIVIDADES DE ACOMPAÑAMIENTO SOCIAL REALIZADAS. EL ARCHIVO ADJUNTO DETALLA LAS ACTIVIDADES REALIZADAS Y LA RUTA DONDE REPOSAN LAS EVIDENCIAS.</t>
    </r>
  </si>
  <si>
    <r>
      <rPr>
        <b/>
        <sz val="9"/>
        <rFont val="Arial"/>
        <family val="2"/>
      </rPr>
      <t xml:space="preserve">ENERO </t>
    </r>
    <r>
      <rPr>
        <sz val="9"/>
        <rFont val="Arial"/>
        <family val="2"/>
      </rPr>
      <t>PARA EL MES DE ENERO SE REALIZAN GESTIONES PARA DEFINIR LOS PLANES DE TRABAJO DEL AÑO 2024 CON RESPECTO A LA POLITICA PUBLICA PARA LOS INQUILINATOS DE LA CDIUDAD DE MEDELLIN. SE REALIZA UNA PRIMERA REUNION CON SISFSDH Y 3 INSOLUTION.</t>
    </r>
    <r>
      <rPr>
        <b/>
        <sz val="9"/>
        <rFont val="Arial"/>
        <family val="2"/>
      </rPr>
      <t xml:space="preserve"> FEBRERO</t>
    </r>
    <r>
      <rPr>
        <sz val="9"/>
        <rFont val="Arial"/>
        <family val="2"/>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Arial"/>
        <family val="2"/>
      </rPr>
      <t xml:space="preserve">MARZO  </t>
    </r>
    <r>
      <rPr>
        <sz val="9"/>
        <rFont val="Arial"/>
        <family val="2"/>
      </rPr>
      <t xml:space="preserve">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  </t>
    </r>
    <r>
      <rPr>
        <b/>
        <sz val="9"/>
        <rFont val="Arial"/>
        <family val="2"/>
      </rPr>
      <t xml:space="preserve">ABRIL </t>
    </r>
    <r>
      <rPr>
        <sz val="9"/>
        <rFont val="Arial"/>
        <family val="2"/>
      </rPr>
      <t xml:space="preserve">LAS ACTIVIDADES PROGRAMADAS Y REALIZADAS EN ESTE PERIODO FUERON LAS SIGUIENTES: SE PARTICIPA EN 3 REUNIONES: UNA DE LA MESA DE TRABAJO PARA LOS INQUILINATOS DE LA CIUDAD DE MEDELLÍN, UNA PARA TRATAR LAS RESPONSABILIDADES DEL INDER EN EL PLAN DE INQUILINATOS, Y LA OTRA DEL EQUIPO DE PLANEACIÓN SOCIAL PARA TRATAR LA POLÍTICA PARA LOS INQUILINATOS. </t>
    </r>
    <r>
      <rPr>
        <b/>
        <sz val="9"/>
        <rFont val="Arial"/>
        <family val="2"/>
      </rPr>
      <t>MAYO</t>
    </r>
    <r>
      <rPr>
        <sz val="9"/>
        <rFont val="Arial"/>
        <family val="2"/>
      </rPr>
      <t xml:space="preserve"> LAS ACTIVIDADES PROGRAMADAS Y REALIZADAS EN ESTE PERIODO FUERON 12 REUNIONES CONFORMADAS ASÍ: 1 DE LA COMISION DE GARANTIA DE DERECHOS DE LA MESA DE TRABAJO PARA LOS INQUILINATOS DE LA CIUDAD DE MEDELLIN, 1 DE PARTICIPACION EN EVENTO DE LANZAMIENTO DE LIBRO DE HISTORIAS DE NIÑAS EN INQUILIANTOS, 18 REUNIONES PROGRAMADAS LAS CUALES SE EJECUTARON 10 REUNIONES CON ENTIDADES INTEGRANTES DE LA MESA PARA REALIZAR EL PLAN DE TRABAJO E INCORPORACION DE LA POLITICA EN PLAN DE DESAROLLO. </t>
    </r>
    <r>
      <rPr>
        <b/>
        <sz val="9"/>
        <rFont val="Arial"/>
        <family val="2"/>
      </rPr>
      <t>JUNIO:</t>
    </r>
    <r>
      <rPr>
        <sz val="9"/>
        <rFont val="Arial"/>
        <family val="2"/>
      </rPr>
      <t xml:space="preserve">  LAS ACTIVIDADES PROGRAMADAS, SE REALIZARON FUERON 7 REUNIONES: MESA DE TRABAJO PARA LOS INQUILINATOS TRABAJANDO EL PLAN DE TRABAJO. COMISIÓN DE GARANTÍA DE DERECHOS DONDE SE DEFINE LA PERIODICIDAD DE LOS RECORRIDOS A EJECUTAR A PARTIR DEL MES DE JULIO. COMISIÓN DE CONTROL Y SEGUIMIENTO A INQUILINATOS DONDE SE FOCALIZARÁN EN PRADO CENTRO LOS ANÁLISIS CON LOS INSUMOS QUE NOS OFREZCA LA APP. CON LA SECRETARIA DE CULTURA PARA TRABAJAR SUS OBLIGACIONES CON LA POLÍTICA DE INQUILINATOS. CON ICBF DONDE SE TRABAJO EL TEMA DE POBLACIÓN INDÍGENA EN INQUILINATOS. CON EL EQUIPO DE LA UNIDAD DE NIÑEZ DONDE SE SOCIALIZO LA POLÍTICA PUBLICA DE INQUILINATOS. CON CONTROL INTERNO PARA LA SOCIALIZACION DEL INFORME DE AUDITORIA INTERNA. ADEMAS: SE CONSTRUYE EL CRONOGRAMA DE RECORRIDOS. SE REALIZA EL PLAN DE MEJORAMIENTO DE LAS OBSERVACIONES DE LA AUDITORIA. SE REALIZAN TODAS LAS GESTIONES PARA LA REALIZACION DE LAS ACTIVIDADES DESDE CONVOCATORIAS Y GESTION DE INFORMACIÓN. SE ADJUNTAN ALGUNAS EVIDENCIAS. LA RUTA DE ACCESO A LA INFORMACIÓN ES:  HTTPS://ISVIMEDGOVCO.SHAREPOINT.COM/:F:/S/7PLANEACION/EJ9HF_VN0ZHDIPC-_QBEKDCBM5VCMF49067BD0SVUQ4VCG?E=E3EFW3.</t>
    </r>
    <r>
      <rPr>
        <b/>
        <sz val="9"/>
        <rFont val="Arial"/>
        <family val="2"/>
      </rPr>
      <t xml:space="preserve"> JULIO </t>
    </r>
    <r>
      <rPr>
        <sz val="9"/>
        <rFont val="Arial"/>
        <family val="2"/>
      </rPr>
      <t xml:space="preserve">SE INICIA CON EL REGISTRO DEL NUEVO INDICADOR PARA LA POLÍTICA PÚBLICA PARA LOS INQUILINATOS. PARA EL 23 DE JULIO SE REALIZA DESDE LA COMISIÓN DE GARANTÍA DE DERECHOS DE LA MESA DE TRABAJO PARA LOS INQULINATOS, EL ACOMPAÑAMIENTO SOCIAL A 5 INQUILINATOS DONDE SE ACERCA LA OFERTA INSTITUTIONAL A APROXIMADAMENTE 30 PERSONAS, DE LAS CUALES FIRMAN ASISTENCIA 11, Y SE RELIZAN ACTIVIDADES PEDAGÓGICAS CON APROXIMADAMENTE 30 NNA. 4 INQUILINATOS DEL BARRIO PRADO CENTRO, Y UNO EN EL BARRIO VILLANUEVA. PARTICIPARON LA UNIDAD DE NIÑEZ, EL ICBF CON EL PROYECTO ERAM, AMAUTA, GERENCIA ÉTNICA, GERENCIA DE DIVERSIDADES E IDENTIDAD DE GÉNERO E ISVIMED, Y LA ONG CORPORACIÓN EDUCATIVA COMBOS. SE ADJUNTA EL ACTA DE LA COMISIÓN DE GARANTÍA DE DERECHOS DONDE SE DEFINEN LOS RECORRIDOS A INQUILINATOS. </t>
    </r>
    <r>
      <rPr>
        <b/>
        <sz val="9"/>
        <rFont val="Arial"/>
        <family val="2"/>
      </rPr>
      <t>AGOSTO</t>
    </r>
    <r>
      <rPr>
        <sz val="9"/>
        <rFont val="Arial"/>
        <family val="2"/>
      </rPr>
      <t xml:space="preserve"> SE REALIZA ACOMPAÑAMIENTO SOCIAL EN 19 INQUILINATOS, LLEGANDO A 119 PERSONAS APROXIMADAMENTE. DESDE LA COMISIÓN DE GARANTÍA DE DERECHOS DE LA METIM SE REALIZO UN RECORRIDO DE ACERCAMIENTO DE LA OFERTA INSTITUCIONAL A POBLACIÓN GENERAL, APROXIMADAMENTE 30 PERSONAS, DONDE 7 DEPENDENCIAS PARTICIPARON (BUEN COMIENZO, GERENCIA ÉTNICA, UNIDAD FAMILIA, UNIDAD DE NIÑEZ, INTÉGRATE, METROSALUD E ISVIMED). Y DESDE LA UNIDAD DE NIÑEZ REALIZAN 21 MICROTALLERES CON DIFERENTES TEMAS CON 11 ADMINISTRADORAS/ES Y 78 INTEGRANTES DE FAMILIAS HABITANTES DE INQUILINATOS. SE REPORTAN EN EL INDICADOR 18 PORQUE UN INQUILINATO FUE REPORTADO EL MES PASADO. </t>
    </r>
    <r>
      <rPr>
        <b/>
        <sz val="9"/>
        <rFont val="Arial"/>
        <family val="2"/>
      </rPr>
      <t xml:space="preserve">SEPTIEMBRE  </t>
    </r>
    <r>
      <rPr>
        <sz val="9"/>
        <rFont val="Arial"/>
        <family val="2"/>
      </rPr>
      <t>SE LIDERA MESA DE TRABAJO CON LA COMISIÓN DE CONTROL Y SEGUIMIENTO PARA ESTUDIO Y MODIFICACIÓN DE LA NORMA DE INQUILINATOS, ADEMAS SE HACE ACOMPAÑAMIENTO SOCIAL EN 21 INQUILINATOS, LLEGANDO A 198 PERSONAS APROXIMADAMENTE. DESDE LA COMISIÓN DE GARANTÍA DE DERECHOS DE LA METIM SE REALIZÓ 2 RECORRIDOS DE ACERCAMIENTO DE LA OFERTA INSTITUCIONAL DONDE 7 DEPENDENCIAS PARTICIPARON (BUEN COMIENZO, GERENCIA ÉTNICA, UNIDAD FAMILIA, SECRETARÍA DE EDUCACIÓN, UNIDAD DE NIÑEZ, INTÉGRATE, E ISVIMED). Y DESDE LA UNIDAD DE NIÑEZ REALIZAN UNA SALIDA PEDAGÓGICA CON FAMILIAS DE UN INQUILINATO, 12 MICROTALLERES SOCIALIZANDO DIFERENTES TEMAS DE ENTORNOS PROTECTORES DIRIGIDO A LOS ADMINISTRADORES DE INQUILINATOS Y 12 ACTIVIDADES LÚDICO PEDAGÓGICAS CON NIÑOS, NIÑAS Y ADOLESCENTES HABITANTES DE INQUILINATOS. EN EL REPORTE DE ACCIONES SE EVIDENCIAN 25 INQUILINATOS YA QUE ALGUNAS DIRECCIONES SE REPITEN PERO EN TOTAL FUERON 21 INQUILINATOS ACOMPAÑADOS SOCIALMENTE.</t>
    </r>
    <r>
      <rPr>
        <b/>
        <sz val="9"/>
        <rFont val="Arial"/>
        <family val="2"/>
      </rPr>
      <t xml:space="preserve"> OCTUBRE</t>
    </r>
    <r>
      <rPr>
        <sz val="9"/>
        <rFont val="Arial"/>
        <family val="2"/>
      </rPr>
      <t>: SE LIDERA MESA DE TRABAJO Y LA COMISIÓN DE GARANTÍA DE DERECHOS, ADEMAS SE HACE ACOMPAÑAMIENTO SOCIAL EN 24 INQUILINATOS, LLEGANDO A 120 PERSONAS APROXIMADAMENTE. DESDE LA COMISIÓN DE GARANTÍA DE DERECHOS DE LA METIM, SE REALIZO 3 RECORRIDO DE ACERCAMIENTO DE LA OFERTA INSTITUCIONAL DONDE  4 DEPENDENCIAS PARTICIPARON (GERENCIA ÉTNICA, UNIDAD FAMILIA, UNIDAD DE NIÑEZ, INTÉGRATE, SECRETARIA DE LAS MUJERES E ISVIMED). Y SE PARTICIPA EN FERIA DE SERVICIOS CON POBLACIÓN DE INQUILINATOS LIDERADA POR LA CORPORACIÓN EVERYDAR HOMELESS. DESDE LA UNIDAD DE NIÑEZ REALIZAN 9 ACTIVIDADES LÚDICO-PEDAGÓGICAS CON NIÑOS, NIÑAS Y ADOLESCENTES HABITANTES DE INQUILINATOS. EN EL REPORTE DE ACCIONES SE EVIDENCIAN 31 INQUILINATOS YA QUE ALGUNAS DIRECCIONES SE REPITEN PERO EN TOTAL FUERON 24 INQUILINATOS ACOMPAÑADOS SOCIALMENTE</t>
    </r>
  </si>
  <si>
    <r>
      <rPr>
        <b/>
        <sz val="9"/>
        <rFont val="Arial"/>
        <family val="2"/>
      </rPr>
      <t>ENERO: S</t>
    </r>
    <r>
      <rPr>
        <sz val="9"/>
        <rFont val="Arial"/>
        <family val="2"/>
      </rPr>
      <t xml:space="preserve">E INICIA EL AÑO 2024 CON UN TOTAL DE HOGARES ACTIVOS DE 2726, DURANTE EL MES DE ENERO SE REGISTRARON 9 HOGARES NUEVOS CON SUBSIDIO DISTRITAL DE ARRENDAMIENTO TEMPORAL, ADICIONALMENTE FUERON SUSPENDIDOS 5 SUBSIDIOS Y 10 CANCELADOS, DEJANDO COMO SALDO FINAL DE HOGARES ACTIVOS BENEFICIARIOS DEL SDAT DE 2720.
</t>
    </r>
    <r>
      <rPr>
        <b/>
        <sz val="9"/>
        <rFont val="Arial"/>
        <family val="2"/>
      </rPr>
      <t xml:space="preserve">FEBRERO:  </t>
    </r>
    <r>
      <rPr>
        <sz val="9"/>
        <rFont val="Arial"/>
        <family val="2"/>
      </rPr>
      <t xml:space="preserve">PARA EL MES DE FEBRERO SE REALIZARON 23 NOTIFICACIONES DE INGRESO PARA EL SUBSIDIO DISTRITAL DE ARRENDAMIENTO TEMPORAL - SDAT A HOGARES QUE CUMPLEN CON LOS REQUISITOS, Y SOLO SE LOGRARON VALIDAR 4 CONTRATOS NUEVOS. PARA EL MES DE FEBRERO SE PRESENTAN UN TOTAL DE 2710 HOGARES ACTIVOS BENEFICIARIOS DEL SDAT. </t>
    </r>
    <r>
      <rPr>
        <b/>
        <sz val="9"/>
        <rFont val="Arial"/>
        <family val="2"/>
      </rPr>
      <t>MARZO</t>
    </r>
    <r>
      <rPr>
        <sz val="9"/>
        <rFont val="Arial"/>
        <family val="2"/>
      </rPr>
      <t xml:space="preserve">  SE REALIZARON 9 NOTIFICACIONES DE INGRESO PARA EL SUBSIDIO DISTRITAL DE ARRENDAMIENTO TEMPORAL - SDAT A HOGARES QUE CUMPLEN CON LOS REQUISITOS, Y SOLO SE LOGRARON VALIDAR 8 CONTRATOS NUEVOS. PARA EL MES DE MARZO SE PRESENTAN UN TOTAL DE 2702 HOGARES ACTIVOS BENEFICIARIOS DEL SDAT</t>
    </r>
    <r>
      <rPr>
        <b/>
        <sz val="9"/>
        <rFont val="Arial"/>
        <family val="2"/>
      </rPr>
      <t xml:space="preserve">.ABRIL </t>
    </r>
    <r>
      <rPr>
        <sz val="9"/>
        <rFont val="Arial"/>
        <family val="2"/>
      </rPr>
      <t xml:space="preserve">PARA EL MES DE ABRIL SE REALIZARON 37 NOTIFICACIONES DE INGRESO PARA EL SUBSIDIO DISTRITAL DE ARRENDAMIENTO TEMPORAL - SDAT A HOGARES QUE CUMPLEN CON LOS REQUISITOS, Y SOLO SE LOGRARON VALIDAR 15 CONTRATOS NUEVOS. PARA EL MES DE MARZO SE PRESENTAN UN TOTAL DE 2690 HOGARES ACTIVOS BENEFICIARIOS DEL SDAT. </t>
    </r>
    <r>
      <rPr>
        <b/>
        <sz val="9"/>
        <rFont val="Arial"/>
        <family val="2"/>
      </rPr>
      <t xml:space="preserve">MAYO </t>
    </r>
    <r>
      <rPr>
        <sz val="9"/>
        <rFont val="Arial"/>
        <family val="2"/>
      </rPr>
      <t xml:space="preserve">SE REALIZAN LOS MISMOS REGISTROS DEL MES DE ABRIL, DEBIDO A QUE DURANTE EL MES DE MAYO NO SE REALIZARON ACTIVIDADES DE NOTIFICACIÓN, NI CERTIFICACIONES DE CONTRATO DEBIDO AL CAMBIO DE OPERADOR DEL SDAT QUE SE PRESENTÓ EN ESTE MES. PARA EL MES DE MAYO SE PRESENTAN UN TOTAL DE 2690 HOGARES ACTIVOS BENEFICIARIOS DEL SDAT. </t>
    </r>
    <r>
      <rPr>
        <b/>
        <sz val="9"/>
        <rFont val="Arial"/>
        <family val="2"/>
      </rPr>
      <t xml:space="preserve">JUNIO: </t>
    </r>
    <r>
      <rPr>
        <sz val="9"/>
        <rFont val="Arial"/>
        <family val="2"/>
      </rPr>
      <t>SE REALIZAN LOS MISMOS REGISTROS DEL MES DE MAYO, DEBIDO A QUE DURANTE EL MES DE JUNIO NO SE REALIZARON ACTIVIDADES DE NOTIFICACIÓN, NI CERTIFICACIONES DE CONTRATO DEBIDO AL CAMBIO DE OPERADOR DEL SDAT QUE SE PRESENTO EN EL MES DE MAYO; POR TANTO SE PRESENTAN UN TOTAL DE 2690 HOGARES ACTIVOS BENEFICIARIOS DEL SDAT</t>
    </r>
    <r>
      <rPr>
        <b/>
        <sz val="9"/>
        <rFont val="Arial"/>
        <family val="2"/>
      </rPr>
      <t>. JULIO</t>
    </r>
    <r>
      <rPr>
        <sz val="9"/>
        <rFont val="Arial"/>
        <family val="2"/>
      </rPr>
      <t xml:space="preserve">	PARA EL MES DE JULIO SE REALIZARON 38 NOTIFICACIONES DE INGRESO PARA EL SUBSIDIO DISTRITAL DE ARRENDAMIENTO TEMPORAL - SDAT A HOGARES QUE CUMPLEN CON LOS REQUISITOS, Y SOLO SE LOGRARON VALIDAR 3 CONTRATOS NUEVOS. PARA EL MES DE JULIO SE PRESENTAN UN TOTAL DE 2694 HOGARES ACTIVOS BENEFICIARIOS DEL SDAT.</t>
    </r>
    <r>
      <rPr>
        <b/>
        <sz val="9"/>
        <rFont val="Arial"/>
        <family val="2"/>
      </rPr>
      <t xml:space="preserve">AGOSTO </t>
    </r>
    <r>
      <rPr>
        <sz val="9"/>
        <rFont val="Arial"/>
        <family val="2"/>
      </rPr>
      <t xml:space="preserve">PARA EL MES DE AGOSTO SE REALIZARON 73 NOTIFICACIONES DE INGRESO PARA EL SUBSIDIO DISTRITAL DE ARRENDAMIENTO TEMPORAL - SDAT A HOGARES QUE CUMPLEN CON LOS REQUISITOS, Y SOLO SE LOGRARON VALIDAR 3 CONTRATOS NUEVOS. PARA EL MES DE AGOSTO SE PRESENTAN UN TOTAL DE 2697 HOGARES ACTIVOS BENEFICIARIOS DEL SDAT. ES IMPORTANTE RESALTAR QUE LOS HOGARES NOTIFICADOS CUENTAN CON DOS MESES PARA PRESENTAR LA DOCUMENTACIÓN CORRESPONDIENTE PARA EL INGRESO COMO BENEFICIARIOS DEL SDAT. </t>
    </r>
    <r>
      <rPr>
        <b/>
        <sz val="9"/>
        <rFont val="Arial"/>
        <family val="2"/>
      </rPr>
      <t xml:space="preserve">SEPTIEMBRE 	</t>
    </r>
    <r>
      <rPr>
        <sz val="9"/>
        <rFont val="Arial"/>
        <family val="2"/>
      </rPr>
      <t xml:space="preserve">PARA EL MES DE SEPTIEMBRE SE REALIZARON 62 NOTIFICACIONES DE INGRESO PARA EL SUBSIDIO DISTRITAL DE ARRENDAMIENTO TEMPORAL - SDAT A HOGARES QUE CUMPLEN CON LOS REQUISITOS, Y SÓLO SE LOGRARON VALIDAR 2 CONTRATOS NUEVOS. PARA EL MES DE SEPTIEMBRE SE PRESENTAN UN TOTAL DE 2702 HOGARES ACTIVOS BENEFICIARIOS DEL SDAT. ES IMPORTANTE RESALTAR QUE LOS HOGARES NOTIFICADOS CUENTAN CON DOS MESES PARA PRESENTAR LA DOCUMENTACIÓN CORRESPONDIENTE PARA EL INGRESO COMO BENEFICIARIOS DEL SDAT. </t>
    </r>
    <r>
      <rPr>
        <b/>
        <sz val="9"/>
        <rFont val="Arial"/>
        <family val="2"/>
      </rPr>
      <t>OCTUBRE</t>
    </r>
    <r>
      <rPr>
        <sz val="9"/>
        <rFont val="Arial"/>
        <family val="2"/>
      </rPr>
      <t>: ARA EL MES DE OCTUBRE SE REALIZARON 57 NOTIFICACIONES DE INGRESO PARA EL SUBSIDIO DISTRITAL DE ARRENDAMIENTO TEMPORAL - SDAT A HOGARES QUE CUMPLEN CON LOS REQUISITOS, Y SOLO SE LOGRARON VALIDAR 4 CONTRATOS NUEVOS. PARA EL MES DE OCTUBRE SE PRESENTAN UN TOTAL DE 2598 HOGARES ACTIVOS BENEFICIARIOS DEL SDAT. ES IMPORTANTE RESALTAR QUE LOS HOGARES NOTIFICADOS CUENTAN CON DOS MESES PARA PRESENTAR LA DOCUMENTACION CORRESPONDIENTE PARA EL INGRESO COMO BENEFICIARIOS DEL SDA</t>
    </r>
  </si>
  <si>
    <r>
      <rPr>
        <b/>
        <sz val="9"/>
        <rFont val="Arial"/>
        <family val="2"/>
      </rPr>
      <t xml:space="preserve">EN EL MES DE ENERO DE 2024, </t>
    </r>
    <r>
      <rPr>
        <sz val="9"/>
        <rFont val="Arial"/>
        <family val="2"/>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Arial"/>
        <family val="2"/>
      </rPr>
      <t>FEBRERO</t>
    </r>
    <r>
      <rPr>
        <sz val="9"/>
        <rFont val="Arial"/>
        <family val="2"/>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Arial"/>
        <family val="2"/>
      </rPr>
      <t>MARZO</t>
    </r>
    <r>
      <rPr>
        <sz val="9"/>
        <rFont val="Arial"/>
        <family val="2"/>
      </rPr>
      <t xml:space="preserve"> NO SE REQUIERIO ESTOS SUBSIDIOS POR PARTE DE LA LINEA DE ACCION DEPOBLACIONAL. </t>
    </r>
    <r>
      <rPr>
        <b/>
        <sz val="9"/>
        <rFont val="Arial"/>
        <family val="2"/>
      </rPr>
      <t xml:space="preserve">ABRIL </t>
    </r>
    <r>
      <rPr>
        <sz val="9"/>
        <rFont val="Arial"/>
        <family val="2"/>
      </rPr>
      <t>NO SE REQUIERIO ESTOS SUBSIDIOS POR PARTE DE LA LINEA DE ACCION DEPOBLACIONAL.</t>
    </r>
    <r>
      <rPr>
        <b/>
        <sz val="9"/>
        <rFont val="Arial"/>
        <family val="2"/>
      </rPr>
      <t xml:space="preserve"> MAYO</t>
    </r>
    <r>
      <rPr>
        <sz val="9"/>
        <rFont val="Arial"/>
        <family val="2"/>
      </rPr>
      <t xml:space="preserve"> ESTE INDICADOR NO TUVO NINGÚN REPORTE . </t>
    </r>
    <r>
      <rPr>
        <b/>
        <sz val="9"/>
        <rFont val="Arial"/>
        <family val="2"/>
      </rPr>
      <t>JUNIO</t>
    </r>
    <r>
      <rPr>
        <sz val="9"/>
        <rFont val="Arial"/>
        <family val="2"/>
      </rPr>
      <t>: 	EN EL MES DE MAYO Y JUNIO DE 2024, NO SE HA REQUIRIO ESTE TIPO DE ADJUDICACIÓN SE MONTA LA INFORMACIÓN DE MAYO Y JUNIO TODA VEZ QUE EL ES PASADO NO FUE LEVANTADO EL INDICADOR DEL MES DE MAYO.</t>
    </r>
    <r>
      <rPr>
        <b/>
        <sz val="9"/>
        <rFont val="Arial"/>
        <family val="2"/>
      </rPr>
      <t xml:space="preserve"> JULIO </t>
    </r>
    <r>
      <rPr>
        <sz val="9"/>
        <rFont val="Arial"/>
        <family val="2"/>
      </rPr>
      <t xml:space="preserve">SE ASIGNARON 02 SUBSIDIOS DISTRITALES EN DINERO PARA ADQUIRIR VIVIENDA NUEVA A LA POBLACIÓN DE DEMANDA LIBRE, PARA EL PROYECTO HABITACIONAL LA COLINITA: C.C 30568276 AURY STELLA GONZALEZ RUIZ C.C 71651756 NORMAN ELIAS BETANCUR ORTIZ UN (01) SUBSIDIO PARA LA ADQUISICION DE VIVIENDA USADA POBLACION DESASTRE: C.C 43832190 ADRIANA LUCIA YEPES HERNANDEZ. </t>
    </r>
    <r>
      <rPr>
        <b/>
        <sz val="9"/>
        <rFont val="Arial"/>
        <family val="2"/>
      </rPr>
      <t>AGOSTO</t>
    </r>
    <r>
      <rPr>
        <sz val="9"/>
        <rFont val="Arial"/>
        <family val="2"/>
      </rPr>
      <t xml:space="preserve"> SE OTORGARON 39 SUBSIDIOS DISTRITALES DE VIVIENDA PARA ADQUISICIÓN DE VIVIENDA NUEVA Y USADA A SABER: 32 SDV DE LA POBLACIÓN DEMANDA LIBRE PARA ADQUISICIÓN DE VIVIENDA NUEVA, 3 SDV PARA ADQUISICIÓN DE VIVIENDA USADA A LA POBLACIÓN PERTENECIENTE A OBRA PÚBLICA Y 4 ASGINACIONES DE SDV A BENEFICIARIOS DE ARRENDAMIENTO TEMPORAL. </t>
    </r>
    <r>
      <rPr>
        <b/>
        <sz val="9"/>
        <rFont val="Arial"/>
        <family val="2"/>
      </rPr>
      <t xml:space="preserve">SEPTIEMBRE 	</t>
    </r>
    <r>
      <rPr>
        <sz val="9"/>
        <rFont val="Arial"/>
        <family val="2"/>
      </rPr>
      <t xml:space="preserve">SE ASIGNARON 30 SUBSIDIOS DISTRITALES DE VIVIENDA PARA LA POBLACIÓN DEMANDA LIBRE EN EL MARCO DE LA ESTRATEGÍA COMPRA TU CASA Y 2 SDV PARA LA POBLACIÓN INTERVENIDA POR OBRA PÚBLICA PARA ADQUISICIÓN DE VIVIENDA USADA. </t>
    </r>
    <r>
      <rPr>
        <b/>
        <sz val="9"/>
        <rFont val="Arial"/>
        <family val="2"/>
      </rPr>
      <t xml:space="preserve">OCTUBRE: </t>
    </r>
    <r>
      <rPr>
        <sz val="9"/>
        <rFont val="Arial"/>
        <family val="2"/>
      </rPr>
      <t xml:space="preserve">SE ASIGNARON 32 SUBSIDIOS DISTRITALES DE VIVIENDA PARA LA POBLACION DEMANDA LIBRE; 31 EL MARCO DE LA ESTRATEGIA COMPRA TU CASA Y 1 VIVIENDA NUEVA EN EL PROYECTO HABITACIONAL LA COLINITA. </t>
    </r>
  </si>
  <si>
    <r>
      <rPr>
        <b/>
        <sz val="9"/>
        <rFont val="Arial"/>
        <family val="2"/>
      </rPr>
      <t>ENERO</t>
    </r>
    <r>
      <rPr>
        <sz val="9"/>
        <rFont val="Arial"/>
        <family val="2"/>
      </rPr>
      <t xml:space="preserve">: EN EL MES DE ENERO NO FUERON ASIGNADOS SUBSIDIOS PARA MEJORAMIENTO DE VIVIENDA  </t>
    </r>
    <r>
      <rPr>
        <b/>
        <sz val="9"/>
        <rFont val="Arial"/>
        <family val="2"/>
      </rPr>
      <t xml:space="preserve">FEBRERO </t>
    </r>
    <r>
      <rPr>
        <sz val="9"/>
        <rFont val="Arial"/>
        <family val="2"/>
      </rPr>
      <t xml:space="preserve">EN EL MES DE FEBRERO  NO FUERON ASIGNADOS SUBSIDIOS PARA MEJORAMIENTO DE VIVIENDA. </t>
    </r>
    <r>
      <rPr>
        <b/>
        <sz val="9"/>
        <rFont val="Arial"/>
        <family val="2"/>
      </rPr>
      <t xml:space="preserve">MARZO: </t>
    </r>
    <r>
      <rPr>
        <sz val="9"/>
        <rFont val="Arial"/>
        <family val="2"/>
      </rPr>
      <t xml:space="preserve">N EL MES DE MARZO NO FUERON ASIGNADOS SUBSIDIOS PARA MEJORAMIENTO DE VIVIENDA. </t>
    </r>
    <r>
      <rPr>
        <b/>
        <sz val="9"/>
        <rFont val="Arial"/>
        <family val="2"/>
      </rPr>
      <t xml:space="preserve">ABRIL </t>
    </r>
    <r>
      <rPr>
        <sz val="9"/>
        <rFont val="Arial"/>
        <family val="2"/>
      </rPr>
      <t>EN EL MES DE ABRIL NO FUERON ASIGNADOS SUBSIDIOS PARA MEJORAMIENTO DE VIVIENDA POR PL Y PP.</t>
    </r>
    <r>
      <rPr>
        <b/>
        <sz val="9"/>
        <rFont val="Arial"/>
        <family val="2"/>
      </rPr>
      <t xml:space="preserve"> MAYO </t>
    </r>
    <r>
      <rPr>
        <sz val="9"/>
        <rFont val="Arial"/>
        <family val="2"/>
      </rPr>
      <t xml:space="preserve">PARA EL MES DE MAYO NO FUERON ASIGNADOS SUBSIDIOS PARA MEJORAMIENTO DE VIVIENDA. </t>
    </r>
    <r>
      <rPr>
        <b/>
        <sz val="9"/>
        <rFont val="Arial"/>
        <family val="2"/>
      </rPr>
      <t xml:space="preserve">JUNIO </t>
    </r>
    <r>
      <rPr>
        <sz val="9"/>
        <rFont val="Arial"/>
        <family val="2"/>
      </rPr>
      <t xml:space="preserve">EN EL MES DE JUNIO NO FUERON ASIGNADOS SUBSIDIOS PARA MEJORAMIENTO DE VIVIENDA. </t>
    </r>
    <r>
      <rPr>
        <b/>
        <sz val="9"/>
        <rFont val="Arial"/>
        <family val="2"/>
      </rPr>
      <t>JULIO</t>
    </r>
    <r>
      <rPr>
        <sz val="9"/>
        <rFont val="Arial"/>
        <family val="2"/>
      </rPr>
      <t xml:space="preserve"> EN EL MES DE JULIO NO FUERON ASIGNADOS SUBSIDIOS PARA MEJORAMIENTO DE VIVIENDA. ACTUALMENTE, EL ISVIMED, ARTICULA CON ENTIDADES NACIONALES (MVCT), DEPARTAMENTALES (VIVA) DISTRITALES, LA EJECUCIÓN DE LOS SUBSIDIOS PENDIENTES POR ASIGNACIÓN DE RECURSOS. </t>
    </r>
    <r>
      <rPr>
        <b/>
        <sz val="9"/>
        <rFont val="Arial"/>
        <family val="2"/>
      </rPr>
      <t xml:space="preserve">AGOSTO  </t>
    </r>
    <r>
      <rPr>
        <sz val="9"/>
        <rFont val="Arial"/>
        <family val="2"/>
      </rPr>
      <t xml:space="preserve">EN EL MES DE AGOSTO NO FUERON ASIGNADOS SUBSIDIOS AL INDICADOR HOGARES BENEFICIADOS CON SUBSIDIOS ASIGNADOS PARA MEJORAMIENTO DE VIVIENDA. ACTUALMENTE, EL ISVIMED, ARTICULA CON ENTIDADES NACIONALES (MVCT), DEPARTAMENTALES (VIVA) DISTRITALES, LA EJECUCIÓN DE LOS SUBSIDIOS PENDIENTES POR ASIGNACIÓN DE RECURSOS. </t>
    </r>
    <r>
      <rPr>
        <b/>
        <sz val="9"/>
        <rFont val="Arial"/>
        <family val="2"/>
      </rPr>
      <t xml:space="preserve">SEPTIEMBRE </t>
    </r>
    <r>
      <rPr>
        <sz val="9"/>
        <rFont val="Arial"/>
        <family val="2"/>
      </rPr>
      <t xml:space="preserve"> DURANTE EL MES DE SEPTIEMBRE FUERON BENEFICADOS 407 HOGARES SUBSIDIO POAI PARA MEJORAMIENTO DE VIVIENDA ASÍ: CORPORACIÓN PRESENTES 331 BENEFICARIOS (RESOLUCIONES 1098, 1097, 1099), CORPORACIÓN PRESENTE 24 BENEFICIARIOS (RESOLUCIÓN 659), FUNDACIÓN BERTHA MARTÍNEZ 26 BENEFICIARIOS (RESOLUCIÓN 658), FUNDACIÓN APOSTOLADO LA AGUJA 26 BENEFICIARIOS (RESOLUCIÓN 660).</t>
    </r>
    <r>
      <rPr>
        <b/>
        <sz val="9"/>
        <rFont val="Arial"/>
        <family val="2"/>
      </rPr>
      <t xml:space="preserve"> OCTUBRE:</t>
    </r>
    <r>
      <rPr>
        <sz val="9"/>
        <rFont val="Arial"/>
        <family val="2"/>
      </rPr>
      <t xml:space="preserve"> DURANTE EL MES DE OCTUBRE FUERON BENEFICADOS 81 HOGARES SUBSIDIO POAI PARA MEJORAMIENTO DE VIVIENDA ASI: CORPORACION PRESENTES (29 BENEFICARIOS), FUNDACION APOSTOLADO LA AGUJA (25 BENEFICIARIOS) Y FUNDACIÓN BERTHA MARTINEZ (27 BENEFICIARIOS)</t>
    </r>
  </si>
  <si>
    <r>
      <t xml:space="preserve">ENERO: </t>
    </r>
    <r>
      <rPr>
        <sz val="9"/>
        <rFont val="Arial"/>
        <family val="2"/>
      </rPr>
      <t>EN EL MES DE ENERO SE RECIBIERON RESOLUCIONES DE 22 CBML, 51 UNIDADES DE VIVIENDA DE LA CURADURIA SEGUNDA Y DE LA CURADURIA CERO NO SE RECIBIERON RESOLUCIONES</t>
    </r>
    <r>
      <rPr>
        <b/>
        <sz val="9"/>
        <rFont val="Arial"/>
        <family val="2"/>
      </rPr>
      <t>. FEBRERO</t>
    </r>
    <r>
      <rPr>
        <sz val="9"/>
        <rFont val="Arial"/>
        <family val="2"/>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Arial"/>
        <family val="2"/>
      </rPr>
      <t xml:space="preserve"> MARZO </t>
    </r>
    <r>
      <rPr>
        <sz val="9"/>
        <rFont val="Arial"/>
        <family val="2"/>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 </t>
    </r>
    <r>
      <rPr>
        <b/>
        <sz val="9"/>
        <rFont val="Arial"/>
        <family val="2"/>
      </rPr>
      <t xml:space="preserve">ABRIL </t>
    </r>
    <r>
      <rPr>
        <sz val="9"/>
        <rFont val="Arial"/>
        <family val="2"/>
      </rPr>
      <t xml:space="preserve">EN EL MES DE ABRIL NO SE OBTUVIERON RESOLUCIONES DE RECONOCIMIENTO DE EDIFICACIONES, DEBIDO A QUE EL PERSONAL CONTRATISTA QUE INGRESO PARA ATENDER LAS ACTAS DE OBSERVACIÓN DE LA CURADURÍA SEGUNDA, SE ENCUENTRAN EN EL PROCESO DE ADAPTACION DE LOS PROCESOS, RAZON POR LA CUAL AUN SE ENCUENTRAN SUSPENDIDOS TODOS LOS RADICADOS. </t>
    </r>
    <r>
      <rPr>
        <b/>
        <sz val="9"/>
        <rFont val="Arial"/>
        <family val="2"/>
      </rPr>
      <t xml:space="preserve">MAYO  </t>
    </r>
    <r>
      <rPr>
        <sz val="9"/>
        <rFont val="Arial"/>
        <family val="2"/>
      </rPr>
      <t xml:space="preserve">EN EL MES DE MAYO SE RECIBIERON RESOLUCIONES DE 22 CBML, 35 UNIDADES DE VIVIENDA DE LA CURADURIA SEGUNDA Y DE LA CURADURIA CERO NO SE RECIBIERON RESOLUCIONES. </t>
    </r>
    <r>
      <rPr>
        <b/>
        <sz val="9"/>
        <rFont val="Arial"/>
        <family val="2"/>
      </rPr>
      <t xml:space="preserve">JUNIO: 	</t>
    </r>
    <r>
      <rPr>
        <sz val="9"/>
        <rFont val="Arial"/>
        <family val="2"/>
      </rPr>
      <t>EN EL MES DE JUNIO SE RECIBIERON RESOLUCIONES DE 68 CBML, 110 UNIDADES DE VIVIENDA DE LA CURADURIA SEGUNDA Y DE LA CURADURIA CERO NO SE RECIBIERON RESOLUCIONES.</t>
    </r>
    <r>
      <rPr>
        <b/>
        <sz val="9"/>
        <rFont val="Arial"/>
        <family val="2"/>
      </rPr>
      <t xml:space="preserve"> JULIO </t>
    </r>
    <r>
      <rPr>
        <sz val="9"/>
        <rFont val="Arial"/>
        <family val="2"/>
      </rPr>
      <t xml:space="preserve">	EN EL MES DE JULIO SE RECIBIERON RESOLUCIONES DE 31 CBML, 60 UNIDADES DE VIVIENDA DE LA CURADURIA SEGUNDA Y DE LA CURADURIA CERO NO SE RECIBIERON RESOLUCIONES </t>
    </r>
    <r>
      <rPr>
        <b/>
        <sz val="9"/>
        <rFont val="Arial"/>
        <family val="2"/>
      </rPr>
      <t xml:space="preserve">AGOSTO </t>
    </r>
    <r>
      <rPr>
        <sz val="9"/>
        <rFont val="Arial"/>
        <family val="2"/>
      </rPr>
      <t xml:space="preserve">	EN   EL MES DE AGOSTO SE RECIBIERON RESOLUCIONES DE 39 CBML, 100 UNIDADES DE VIVIENDA DE LA CURADURIA SEGUNDA Y DE LA CURADURIA CERO NO SE RECIBIERON RESOLUCIONES.  </t>
    </r>
    <r>
      <rPr>
        <b/>
        <sz val="9"/>
        <rFont val="Arial"/>
        <family val="2"/>
      </rPr>
      <t xml:space="preserve">SEPTIEMBRE 	</t>
    </r>
    <r>
      <rPr>
        <sz val="9"/>
        <rFont val="Arial"/>
        <family val="2"/>
      </rPr>
      <t>EN EL MES DE SEPTIEMBRE SE RECIBIERON RESOLUCIONES DE 3 CBML, 9 UNIDADES DE VIVIENDA DE LA CURADURÍA SEGUNDA Y DE LA CURADURÍA CERO NO SE RECIBIERON RESOLUCIONES.</t>
    </r>
    <r>
      <rPr>
        <b/>
        <sz val="9"/>
        <rFont val="Arial"/>
        <family val="2"/>
      </rPr>
      <t xml:space="preserve"> OCTUBRE: E</t>
    </r>
    <r>
      <rPr>
        <sz val="9"/>
        <rFont val="Arial"/>
        <family val="2"/>
      </rPr>
      <t xml:space="preserve">N EL MES DE OCTUBRE SE RECIBIERON RESOLUCIONES DE 12 CBML, 30 UNIDADES DE VIVIENDA DE LA CURADURIA CUARTA Y DE LA CURADURIA CERO NO SE RECIBIERON RESOLUCIONES. </t>
    </r>
  </si>
  <si>
    <r>
      <t xml:space="preserve">ENERO: </t>
    </r>
    <r>
      <rPr>
        <sz val="9"/>
        <rFont val="Arial"/>
        <family val="2"/>
      </rPr>
      <t>PARA ESTE MES NO SE HA CONTADO CON EL PERSONAL DE APOYO PARA CONTINUAR CON EL PROGRAMA, SE HAN ATENDIDO LAS PQRSD.</t>
    </r>
    <r>
      <rPr>
        <b/>
        <sz val="9"/>
        <rFont val="Arial"/>
        <family val="2"/>
      </rPr>
      <t xml:space="preserve"> FEBRERO</t>
    </r>
    <r>
      <rPr>
        <sz val="9"/>
        <rFont val="Arial"/>
        <family val="2"/>
      </rPr>
      <t xml:space="preserve"> PARA ESTE MES DE FEBRERO NO SE HA CONTADO CON EL PERSONAL DE APOYO PARA CONTINUAR CON EL PROGRAMA, SE HAN ATENDIDO LAS PQRSD.</t>
    </r>
    <r>
      <rPr>
        <b/>
        <sz val="9"/>
        <rFont val="Arial"/>
        <family val="2"/>
      </rPr>
      <t xml:space="preserve"> MARZO </t>
    </r>
    <r>
      <rPr>
        <sz val="9"/>
        <rFont val="Arial"/>
        <family val="2"/>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r>
      <rPr>
        <b/>
        <sz val="9"/>
        <rFont val="Arial"/>
        <family val="2"/>
      </rPr>
      <t xml:space="preserve"> ABRILS</t>
    </r>
    <r>
      <rPr>
        <sz val="9"/>
        <rFont val="Arial"/>
        <family val="2"/>
      </rPr>
      <t>E LOGRÓ EL INGRESO DE 2 RESOLUCIONES DE CESION A LA OFICINA DE REGISTRO DE INSTRUMENTOS PUBLICOS DE MEDELLIN ZONA SUR Y YA SE INICIO CON LAS REVISIONES DE CESION ANTE LA SECRETARIA DE GESTIÓN DE BIENES INMUEBLES.</t>
    </r>
    <r>
      <rPr>
        <b/>
        <sz val="9"/>
        <rFont val="Arial"/>
        <family val="2"/>
      </rPr>
      <t xml:space="preserve"> MAYO </t>
    </r>
    <r>
      <rPr>
        <sz val="9"/>
        <rFont val="Arial"/>
        <family val="2"/>
      </rPr>
      <t xml:space="preserve">PARA ESTE MES DE MAYO REPORTAMOS UN TOTAL DE 11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Arial"/>
        <family val="2"/>
      </rPr>
      <t xml:space="preserve">JUNIO 	</t>
    </r>
    <r>
      <rPr>
        <sz val="9"/>
        <rFont val="Arial"/>
        <family val="2"/>
      </rPr>
      <t>PARA ESTE MES DE JUNIO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t>
    </r>
    <r>
      <rPr>
        <b/>
        <sz val="9"/>
        <rFont val="Arial"/>
        <family val="2"/>
      </rPr>
      <t xml:space="preserve"> JULIO </t>
    </r>
    <r>
      <rPr>
        <sz val="9"/>
        <rFont val="Arial"/>
        <family val="2"/>
      </rPr>
      <t xml:space="preserve">NO SE REGISTRO NINGÚN REPORTE. </t>
    </r>
    <r>
      <rPr>
        <b/>
        <sz val="9"/>
        <rFont val="Arial"/>
        <family val="2"/>
      </rPr>
      <t>AGOSTO</t>
    </r>
    <r>
      <rPr>
        <sz val="9"/>
        <rFont val="Arial"/>
        <family val="2"/>
      </rPr>
      <t xml:space="preserve"> 	PARA ESTE MES DE AGOSTO REPORTAMOS UN TOTAL DE 117 UNIDADES PREDIALES CEDIDAS Y REGISTRADAS EFECTIVAMENTE A LOS BENEFICIARIOS DEL PROGRAMA DE TITULACIÓN DE BIENES FISCALES URBANOS CORRESPONDIENTES A 37 RESOLUCIONES DEBIDAMENTE REGISTRADAS, DICHA INFORMACIÓN SE ENCUENTRA CONSOLIDADA EN EL FORMATO DE GEORREFERENCIACIÓN QUE SE ADJUNTA EN ESTE REGISTRO Y LAS CONSTANCIAS DE INSCRIPCION DE REGISTRO EN LA CARPETA DEL TEAMS TITULACION RESOLUCIONES REGISTRADAS. </t>
    </r>
    <r>
      <rPr>
        <b/>
        <sz val="9"/>
        <rFont val="Arial"/>
        <family val="2"/>
      </rPr>
      <t xml:space="preserve">SEPTIEMBRE  </t>
    </r>
    <r>
      <rPr>
        <sz val="9"/>
        <rFont val="Arial"/>
        <family val="2"/>
      </rPr>
      <t xml:space="preserve">PARA ESTE MES DE SEPTIEMBRE REPORTAMOS UN TOTAL DE 12 UNIDADES PREDIALES CEDIDAS Y REGISTRADAS EFECTIVAMENTE A LOS BENEFICIARIOS DEL PROGRAMA DE TITULACIÓN DE BIENES FISCALES URBANOS CORRESPONDIENTES A 3 RESOLUCIONES DEBIDAMENTE REGISTRADAS, DICHA INFORMACIÓN SE ENCUENTRA CONSOLIDADA EN EL FORMATO DE GEORREFERENCIACIÓN QUE SE ADJUNTA EN ESTE REGISTRO Y LAS CONSTANCIAS DE INSCRIPCIÓN DE REGISTRO EN LA CARPETA DEL TEAMS TITULACIÓN RESOLUCIONES REGISTRADAS. </t>
    </r>
    <r>
      <rPr>
        <b/>
        <sz val="9"/>
        <rFont val="Arial"/>
        <family val="2"/>
      </rPr>
      <t>OCTUBRE:</t>
    </r>
    <r>
      <rPr>
        <sz val="9"/>
        <rFont val="Arial"/>
        <family val="2"/>
      </rPr>
      <t xml:space="preserve"> 	PARA ESTE MES DE OCTUBRE REPORTAMOS UN TOTAL DE 5 UNIDADES PREDIALES CEDIDAS Y REGISTRADAS EFECTIVAMENTE A LOS BENEFICIARIOS DEL PROGRAMA DE TITULACIÓN DE BIENES FISCALES URBANOS CORRESPONDIENTES A 2 RESOLUCIONES DEBIDAMENTE REGISTRADAS, DICHA INFORMACIÓN SE ENCUENTRA CONSOLIDADA EN EL FORMATO DE GEORREFERENCIACIÓN QUE SE ADJUNTA EN ESTE REGISTRO Y LAS CONSTANCIAS DE INSCRIPCION DE REGISTRO EN LA CARPETA DEL TEAMS TITULACION RESOLUCIONES REGISTRADAS.</t>
    </r>
  </si>
  <si>
    <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t>
    </r>
    <r>
      <rPr>
        <b/>
        <sz val="9"/>
        <rFont val="Arial"/>
        <family val="2"/>
      </rPr>
      <t xml:space="preserve">ABRIL </t>
    </r>
    <r>
      <rPr>
        <sz val="9"/>
        <rFont val="Arial"/>
        <family val="2"/>
      </rPr>
      <t>EN EL MES DE ABRIL NO FUERON ASIGANDOS SUBSIDIOS PARA MEJORAMIENTO DE VIVIENDA ASIGNADOS POR PL Y PP</t>
    </r>
    <r>
      <rPr>
        <b/>
        <sz val="9"/>
        <rFont val="Arial"/>
        <family val="2"/>
      </rPr>
      <t xml:space="preserve">. MAYO </t>
    </r>
    <r>
      <rPr>
        <sz val="9"/>
        <rFont val="Arial"/>
        <family val="2"/>
      </rPr>
      <t xml:space="preserve">EN EL MES DE MAYO NO FUERON ASIGNADOS SUBSIDIOS PARA MEJORAMIENTO DE VIVIENDA ASIGNADOS POR PL Y PP. </t>
    </r>
    <r>
      <rPr>
        <b/>
        <sz val="9"/>
        <rFont val="Arial"/>
        <family val="2"/>
      </rPr>
      <t>JUNIO</t>
    </r>
    <r>
      <rPr>
        <sz val="9"/>
        <rFont val="Arial"/>
        <family val="2"/>
      </rPr>
      <t xml:space="preserve"> PARA EL MES DE JUNIO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JULIO </t>
    </r>
    <r>
      <rPr>
        <sz val="9"/>
        <rFont val="Arial"/>
        <family val="2"/>
      </rPr>
      <t>PARA EL MES DE JULIO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AGOSTO</t>
    </r>
    <r>
      <rPr>
        <sz val="9"/>
        <rFont val="Arial"/>
        <family val="2"/>
      </rPr>
      <t xml:space="preserve"> PARA EL MES DE AGOSTO NO FUERON ASIGNADOS SUBSIDIOS AL INDICADOR PARA MEJORAMIENTO DE VIVIENDA PL Y PP. ACTUALMENTE, EL ISVIMED, ARTICULA CON ENTIDADES NACIONALES (MVCT), DEPARTAMENTALES (VIVA) DISTRITALES, LA EJECUCIÓN DE LOS SUBSIDIOS PENDIENTES POR ASIGNACIÓN DE RECURSOS. </t>
    </r>
    <r>
      <rPr>
        <b/>
        <sz val="9"/>
        <rFont val="Arial"/>
        <family val="2"/>
      </rPr>
      <t xml:space="preserve">SEPTIEMBRE </t>
    </r>
    <r>
      <rPr>
        <sz val="9"/>
        <rFont val="Arial"/>
        <family val="2"/>
      </rPr>
      <t xml:space="preserve">	PARA EL MES DE SEPTIEMBRE SE ASIGNARON 86 SUBSIDIOS PARA MEJORAMIENTO DE VIVIENDA PRESUPEUSTO PARTICIPATIVO DE ASIGNACIÓN ESPECIFICA PP COMUNAS 2, 3 4 Y 16.</t>
    </r>
    <r>
      <rPr>
        <b/>
        <sz val="9"/>
        <rFont val="Arial"/>
        <family val="2"/>
      </rPr>
      <t xml:space="preserve"> OCTUBRE:</t>
    </r>
    <r>
      <rPr>
        <sz val="9"/>
        <rFont val="Arial"/>
        <family val="2"/>
      </rPr>
      <t xml:space="preserve"> PARA EL MES DE OCTUBRE NO FUERON ASIGNADOS SUBSIDIOS AL INDICADOR PARA MEJORAMIENTO DE VIVIENDA PP.</t>
    </r>
  </si>
  <si>
    <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t>
    </r>
    <r>
      <rPr>
        <b/>
        <sz val="9"/>
        <rFont val="Arial"/>
        <family val="2"/>
      </rPr>
      <t xml:space="preserve">ABRIL </t>
    </r>
    <r>
      <rPr>
        <sz val="9"/>
        <rFont val="Arial"/>
        <family val="2"/>
      </rPr>
      <t>EN EL MES DE ABRIL NO FUERON ASIGANDOS SUBSIDIOS PARA MEJORAMIENTO DE VIVIENDA ASIGNADOS POR PL Y PP</t>
    </r>
    <r>
      <rPr>
        <b/>
        <sz val="9"/>
        <rFont val="Arial"/>
        <family val="2"/>
      </rPr>
      <t xml:space="preserve">. MAYO </t>
    </r>
    <r>
      <rPr>
        <sz val="9"/>
        <rFont val="Arial"/>
        <family val="2"/>
      </rPr>
      <t xml:space="preserve">EN EL MES DE MAYO NO FUERON ASIGNADOS SUBSIDIOS PARA MEJORAMIENTO DE VIVIENDA ASIGNADOS POR PL Y PP. </t>
    </r>
    <r>
      <rPr>
        <b/>
        <sz val="9"/>
        <rFont val="Arial"/>
        <family val="2"/>
      </rPr>
      <t>JUNIO</t>
    </r>
    <r>
      <rPr>
        <sz val="9"/>
        <rFont val="Arial"/>
        <family val="2"/>
      </rPr>
      <t xml:space="preserve"> PARA EL MES DE JUNIO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JULIO </t>
    </r>
    <r>
      <rPr>
        <sz val="9"/>
        <rFont val="Arial"/>
        <family val="2"/>
      </rPr>
      <t>PARA EL MES DE JULIO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AGOSTO</t>
    </r>
    <r>
      <rPr>
        <sz val="9"/>
        <rFont val="Arial"/>
        <family val="2"/>
      </rPr>
      <t xml:space="preserve"> PARA EL MES DE AGOSTO NO FUERON ASIGNADOS SUBSIDIOS AL INDICADOR PARA MEJORAMIENTO DE VIVIENDA PL Y PP. ACTUALMENTE, EL ISVIMED, ARTICULA CON ENTIDADES NACIONALES (MVCT), DEPARTAMENTALES (VIVA) DISTRITALES, LA EJECUCIÓN DE LOS SUBSIDIOS PENDIENTES POR ASIGNACIÓN DE RECURSOS. </t>
    </r>
    <r>
      <rPr>
        <b/>
        <sz val="9"/>
        <rFont val="Arial"/>
        <family val="2"/>
      </rPr>
      <t xml:space="preserve">SEPTIEMBRE </t>
    </r>
    <r>
      <rPr>
        <sz val="9"/>
        <rFont val="Arial"/>
        <family val="2"/>
      </rPr>
      <t xml:space="preserve">	PARA EL MES DE SEPTIEMBRE SE ASIGNARON 86 SUBSIDIOS PARA MEJORAMIENTO DE VIVIENDA PRESUPEUSTO PARTICIPATIVO DE ASIGNACIÓN ESPECIFICA PP COMUNAS 2, 3 4 Y 16. </t>
    </r>
    <r>
      <rPr>
        <b/>
        <sz val="9"/>
        <rFont val="Arial"/>
        <family val="2"/>
      </rPr>
      <t>OCTUBRE:</t>
    </r>
    <r>
      <rPr>
        <sz val="9"/>
        <rFont val="Arial"/>
        <family val="2"/>
      </rPr>
      <t xml:space="preserve"> PARA EL MES DE OCTUBRE NO FUERON ASIGNADOS SUBSIDIOS AL INDICADOR PARA MEJORAMIENTO DE VIVIENDA PP.</t>
    </r>
  </si>
  <si>
    <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t>
    </r>
    <r>
      <rPr>
        <b/>
        <sz val="9"/>
        <rFont val="Arial"/>
        <family val="2"/>
      </rPr>
      <t xml:space="preserve">ABRIL </t>
    </r>
    <r>
      <rPr>
        <sz val="9"/>
        <rFont val="Arial"/>
        <family val="2"/>
      </rPr>
      <t>EN EL MES DE ABRIL NO FUERON ASIGANDOS SUBSIDIOS PARA MEJORAMIENTO DE VIVIENDA ASIGNADOS POR PL Y PP</t>
    </r>
    <r>
      <rPr>
        <b/>
        <sz val="9"/>
        <rFont val="Arial"/>
        <family val="2"/>
      </rPr>
      <t xml:space="preserve">. MAYO </t>
    </r>
    <r>
      <rPr>
        <sz val="9"/>
        <rFont val="Arial"/>
        <family val="2"/>
      </rPr>
      <t xml:space="preserve">EN EL MES DE MAYO NO FUERON ASIGNADOS SUBSIDIOS PARA MEJORAMIENTO DE VIVIENDA ASIGNADOS POR PL Y PP. </t>
    </r>
    <r>
      <rPr>
        <b/>
        <sz val="9"/>
        <rFont val="Arial"/>
        <family val="2"/>
      </rPr>
      <t>JUNIO</t>
    </r>
    <r>
      <rPr>
        <sz val="9"/>
        <rFont val="Arial"/>
        <family val="2"/>
      </rPr>
      <t xml:space="preserve"> PARA EL MES DE JUNIO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JULIO </t>
    </r>
    <r>
      <rPr>
        <sz val="9"/>
        <rFont val="Arial"/>
        <family val="2"/>
      </rPr>
      <t>PARA EL MES DE JULIO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AGOSTO</t>
    </r>
    <r>
      <rPr>
        <sz val="9"/>
        <rFont val="Arial"/>
        <family val="2"/>
      </rPr>
      <t xml:space="preserve"> PARA EL MES DE AGOSTO NO FUERON ASIGNADOS SUBSIDIOS AL INDICADOR PARA MEJORAMIENTO DE VIVIENDA PL Y PP. ACTUALMENTE, EL ISVIMED, ARTICULA CON ENTIDADES NACIONALES (MVCT), DEPARTAMENTALES (VIVA) DISTRITALES, LA EJECUCIÓN DE LOS SUBSIDIOS PENDIENTES POR ASIGNACIÓN DE RECURSOS. </t>
    </r>
    <r>
      <rPr>
        <b/>
        <sz val="9"/>
        <rFont val="Arial"/>
        <family val="2"/>
      </rPr>
      <t xml:space="preserve">SEPTIEMBRE </t>
    </r>
    <r>
      <rPr>
        <sz val="9"/>
        <rFont val="Arial"/>
        <family val="2"/>
      </rPr>
      <t xml:space="preserve">	PARA EL MES DE SEPTIEMBRE SE ASIGNARON 86 SUBSIDIOS PARA MEJORAMIENTO DE VIVIENDA PRESUPEUSTO PARTICIPATIVO DE ASIGNACIÓN ESPECIFICA PP COMUNAS 2, 3 4 Y 16.</t>
    </r>
    <r>
      <rPr>
        <b/>
        <sz val="9"/>
        <rFont val="Arial"/>
        <family val="2"/>
      </rPr>
      <t xml:space="preserve">  OCTUBRE:</t>
    </r>
    <r>
      <rPr>
        <sz val="9"/>
        <rFont val="Arial"/>
        <family val="2"/>
      </rPr>
      <t xml:space="preserve"> PARA EL MES DE OCTUBRE NO FUERON ASIGNADOS SUBSIDIOS AL INDICADOR PARA MEJORAMIENTO DE VIVIENDA PP. </t>
    </r>
  </si>
  <si>
    <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t>
    </r>
    <r>
      <rPr>
        <b/>
        <sz val="9"/>
        <rFont val="Arial"/>
        <family val="2"/>
      </rPr>
      <t xml:space="preserve">ABRIL </t>
    </r>
    <r>
      <rPr>
        <sz val="9"/>
        <rFont val="Arial"/>
        <family val="2"/>
      </rPr>
      <t>EN EL MES DE ABRIL NO FUERON ASIGANDOS SUBSIDIOS PARA MEJORAMIENTO DE VIVIENDA ASIGNADOS POR PL Y PP</t>
    </r>
    <r>
      <rPr>
        <b/>
        <sz val="9"/>
        <rFont val="Arial"/>
        <family val="2"/>
      </rPr>
      <t xml:space="preserve">. MAYO </t>
    </r>
    <r>
      <rPr>
        <sz val="9"/>
        <rFont val="Arial"/>
        <family val="2"/>
      </rPr>
      <t xml:space="preserve">EN EL MES DE MAYO NO FUERON ASIGNADOS SUBSIDIOS PARA MEJORAMIENTO DE VIVIENDA ASIGNADOS POR PL Y PP. </t>
    </r>
    <r>
      <rPr>
        <b/>
        <sz val="9"/>
        <rFont val="Arial"/>
        <family val="2"/>
      </rPr>
      <t>JUNIO</t>
    </r>
    <r>
      <rPr>
        <sz val="9"/>
        <rFont val="Arial"/>
        <family val="2"/>
      </rPr>
      <t xml:space="preserve"> PARA EL MES DE JUNIO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JULIO </t>
    </r>
    <r>
      <rPr>
        <sz val="9"/>
        <rFont val="Arial"/>
        <family val="2"/>
      </rPr>
      <t>PARA EL MES DE JULIO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AGOSTO</t>
    </r>
    <r>
      <rPr>
        <sz val="9"/>
        <rFont val="Arial"/>
        <family val="2"/>
      </rPr>
      <t xml:space="preserve"> PARA EL MES DE AGOSTO NO FUERON ASIGNADOS SUBSIDIOS AL INDICADOR PARA MEJORAMIENTO DE VIVIENDA PL Y PP. ACTUALMENTE, EL ISVIMED, ARTICULA CON ENTIDADES NACIONALES (MVCT), DEPARTAMENTALES (VIVA) DISTRITALES, LA EJECUCIÓN DE LOS SUBSIDIOS PENDIENTES POR ASIGNACIÓN DE RECURSOS. </t>
    </r>
    <r>
      <rPr>
        <b/>
        <sz val="9"/>
        <rFont val="Arial"/>
        <family val="2"/>
      </rPr>
      <t xml:space="preserve">SEPTIEMBRE </t>
    </r>
    <r>
      <rPr>
        <sz val="9"/>
        <rFont val="Arial"/>
        <family val="2"/>
      </rPr>
      <t xml:space="preserve">	PARA EL MES DE SEPTIEMBRE SE ASIGNARON 86 SUBSIDIOS PARA MEJORAMIENTO DE VIVIENDA PRESUPEUSTO PARTICIPATIVO DE ASIGNACIÓN ESPECIFICA PP COMUNAS 2, 3 4 Y 16. </t>
    </r>
    <r>
      <rPr>
        <b/>
        <sz val="9"/>
        <rFont val="Arial"/>
        <family val="2"/>
      </rPr>
      <t>OCTUBRE</t>
    </r>
    <r>
      <rPr>
        <sz val="9"/>
        <rFont val="Arial"/>
        <family val="2"/>
      </rPr>
      <t xml:space="preserve">: PARA EL MES DE OCTUBRE NO FUERON ASIGNADOS SUBSIDIOS AL INDICADOR PARA MEJORAMIENTO DE VIVIENDA PP.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</si>
</sst>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s>
  <fonts count="66" x14ac:knownFonts="1">
    <font>
      <sz val="11"/>
      <color theme="1"/>
      <name val="Calibri"/>
      <family val="2"/>
      <scheme val="minor"/>
    </font>
    <font>
      <b/>
      <sz val="9"/>
      <color rgb="FFFFFFFF"/>
      <name val="Calibri"/>
      <family val="2"/>
    </font>
    <font>
      <sz val="9"/>
      <color rgb="FF000000"/>
      <name val="Calibri"/>
      <family val="2"/>
    </font>
    <font>
      <sz val="9"/>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24"/>
      <color theme="1"/>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8"/>
      <name val="Calibri"/>
      <family val="2"/>
      <scheme val="minor"/>
    </font>
    <font>
      <sz val="24"/>
      <color theme="1"/>
      <name val="Calibri"/>
      <family val="2"/>
      <scheme val="minor"/>
    </font>
    <font>
      <sz val="9"/>
      <color theme="1"/>
      <name val="Arial"/>
      <family val="2"/>
    </font>
    <font>
      <sz val="10"/>
      <color theme="1"/>
      <name val="Arial"/>
      <family val="2"/>
    </font>
    <font>
      <sz val="9"/>
      <name val="Arial"/>
      <family val="2"/>
    </font>
    <font>
      <b/>
      <sz val="9"/>
      <name val="Arial"/>
      <family val="2"/>
    </font>
    <font>
      <sz val="9"/>
      <color rgb="FF000000"/>
      <name val="Arial"/>
      <family val="2"/>
    </font>
    <font>
      <b/>
      <sz val="14"/>
      <color theme="1"/>
      <name val="Calibri"/>
      <family val="2"/>
    </font>
    <font>
      <b/>
      <sz val="9"/>
      <color theme="0"/>
      <name val="Calibri"/>
      <family val="2"/>
    </font>
    <font>
      <b/>
      <sz val="10"/>
      <name val="Arial"/>
      <family val="2"/>
    </font>
    <font>
      <i/>
      <sz val="10"/>
      <name val="Arial"/>
      <family val="2"/>
    </font>
  </fonts>
  <fills count="49">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4" fillId="0" borderId="0" applyFont="0" applyFill="0" applyBorder="0" applyAlignment="0" applyProtection="0"/>
    <xf numFmtId="168" fontId="4" fillId="0" borderId="0" applyFont="0" applyFill="0" applyBorder="0" applyAlignment="0" applyProtection="0"/>
    <xf numFmtId="167" fontId="4" fillId="0" borderId="0" applyFont="0" applyFill="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21" fillId="22"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21" fillId="22"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21" fillId="22"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21" fillId="22"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21" fillId="23"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21" fillId="23"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21" fillId="23"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21" fillId="23"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21" fillId="24"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21" fillId="24"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21" fillId="24"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21" fillId="24"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21" fillId="25"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21" fillId="25"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21" fillId="25"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21" fillId="25"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21" fillId="26"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21" fillId="26"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21" fillId="26"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21" fillId="26"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21" fillId="2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21" fillId="2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21" fillId="2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21" fillId="2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21" fillId="2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21" fillId="2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21" fillId="2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21" fillId="2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21" fillId="29"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21" fillId="29"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21" fillId="29"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21" fillId="29"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21" fillId="3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21" fillId="3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21" fillId="3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21" fillId="3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21" fillId="25"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21" fillId="25"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21" fillId="25"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21" fillId="25"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21" fillId="28"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21" fillId="28"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21" fillId="28"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21" fillId="28"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1" fillId="31"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1" fillId="31"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1" fillId="31"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1" fillId="31"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4" fillId="36" borderId="12" applyNumberFormat="0" applyAlignment="0" applyProtection="0"/>
    <xf numFmtId="0" fontId="24" fillId="36" borderId="12" applyNumberFormat="0" applyAlignment="0" applyProtection="0"/>
    <xf numFmtId="0" fontId="24" fillId="36" borderId="12" applyNumberFormat="0" applyAlignment="0" applyProtection="0"/>
    <xf numFmtId="0" fontId="24" fillId="36" borderId="12" applyNumberFormat="0" applyAlignment="0" applyProtection="0"/>
    <xf numFmtId="0" fontId="24" fillId="36" borderId="12" applyNumberFormat="0" applyAlignment="0" applyProtection="0"/>
    <xf numFmtId="0" fontId="25" fillId="37" borderId="13" applyNumberFormat="0" applyAlignment="0" applyProtection="0"/>
    <xf numFmtId="0" fontId="25" fillId="37" borderId="13" applyNumberFormat="0" applyAlignment="0" applyProtection="0"/>
    <xf numFmtId="0" fontId="25" fillId="37" borderId="13" applyNumberFormat="0" applyAlignment="0" applyProtection="0"/>
    <xf numFmtId="0" fontId="25" fillId="37" borderId="13" applyNumberFormat="0" applyAlignment="0" applyProtection="0"/>
    <xf numFmtId="0" fontId="25" fillId="37" borderId="13" applyNumberFormat="0" applyAlignment="0" applyProtection="0"/>
    <xf numFmtId="0" fontId="26" fillId="0" borderId="14" applyNumberFormat="0" applyFill="0" applyAlignment="0" applyProtection="0"/>
    <xf numFmtId="0" fontId="26" fillId="0" borderId="14" applyNumberFormat="0" applyFill="0" applyAlignment="0" applyProtection="0"/>
    <xf numFmtId="0" fontId="26" fillId="0" borderId="14" applyNumberFormat="0" applyFill="0" applyAlignment="0" applyProtection="0"/>
    <xf numFmtId="0" fontId="26" fillId="0" borderId="14" applyNumberFormat="0" applyFill="0" applyAlignment="0" applyProtection="0"/>
    <xf numFmtId="0" fontId="26" fillId="0" borderId="14"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8" fillId="27" borderId="12" applyNumberFormat="0" applyAlignment="0" applyProtection="0"/>
    <xf numFmtId="0" fontId="28" fillId="27" borderId="12" applyNumberFormat="0" applyAlignment="0" applyProtection="0"/>
    <xf numFmtId="0" fontId="28" fillId="27" borderId="12" applyNumberFormat="0" applyAlignment="0" applyProtection="0"/>
    <xf numFmtId="0" fontId="28" fillId="27" borderId="12" applyNumberFormat="0" applyAlignment="0" applyProtection="0"/>
    <xf numFmtId="0" fontId="28" fillId="27" borderId="12" applyNumberFormat="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5" fontId="21" fillId="0" borderId="0" applyFont="0" applyFill="0" applyBorder="0" applyAlignment="0" applyProtection="0"/>
    <xf numFmtId="168" fontId="4" fillId="0" borderId="0" applyFont="0" applyFill="0" applyBorder="0" applyAlignment="0" applyProtection="0"/>
    <xf numFmtId="168" fontId="29" fillId="0" borderId="0" applyFont="0" applyFill="0" applyBorder="0" applyAlignment="0" applyProtection="0"/>
    <xf numFmtId="43" fontId="21" fillId="0" borderId="0" applyFont="0" applyFill="0" applyBorder="0" applyAlignment="0" applyProtection="0"/>
    <xf numFmtId="176"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7" fontId="21"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5"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8" fontId="21" fillId="0" borderId="0" applyFont="0" applyFill="0" applyBorder="0" applyAlignment="0" applyProtection="0"/>
    <xf numFmtId="179" fontId="21" fillId="0" borderId="0" applyFont="0" applyFill="0" applyBorder="0" applyAlignment="0" applyProtection="0"/>
    <xf numFmtId="171" fontId="21" fillId="0" borderId="0" applyFont="0" applyFill="0" applyBorder="0" applyAlignment="0" applyProtection="0"/>
    <xf numFmtId="168" fontId="4" fillId="0" borderId="0" applyFont="0" applyFill="0" applyBorder="0" applyAlignment="0" applyProtection="0"/>
    <xf numFmtId="179" fontId="21"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43" fontId="4" fillId="0" borderId="0" applyFont="0" applyFill="0" applyBorder="0" applyAlignment="0" applyProtection="0"/>
    <xf numFmtId="168" fontId="29" fillId="0" borderId="0" applyFont="0" applyFill="0" applyBorder="0" applyAlignment="0" applyProtection="0"/>
    <xf numFmtId="175"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29" fillId="0" borderId="0" applyFont="0" applyFill="0" applyBorder="0" applyAlignment="0" applyProtection="0"/>
    <xf numFmtId="168" fontId="4" fillId="0" borderId="0" applyFont="0" applyFill="0" applyBorder="0" applyAlignment="0" applyProtection="0"/>
    <xf numFmtId="168"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6"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5"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5" fontId="21"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7" fontId="4" fillId="0" borderId="0" applyFont="0" applyFill="0" applyBorder="0" applyAlignment="0" applyProtection="0"/>
    <xf numFmtId="180" fontId="29" fillId="0" borderId="0" applyFont="0" applyFill="0" applyBorder="0" applyAlignment="0" applyProtection="0"/>
    <xf numFmtId="166" fontId="4" fillId="0" borderId="0" applyFont="0" applyFill="0" applyBorder="0" applyAlignment="0" applyProtection="0"/>
    <xf numFmtId="165" fontId="33" fillId="0" borderId="0" applyFont="0" applyFill="0" applyBorder="0" applyAlignment="0" applyProtection="0"/>
    <xf numFmtId="167" fontId="29" fillId="0" borderId="0" applyFont="0" applyFill="0" applyBorder="0" applyAlignment="0" applyProtection="0"/>
    <xf numFmtId="165" fontId="4" fillId="0" borderId="0" applyFont="0" applyFill="0" applyBorder="0" applyAlignment="0" applyProtection="0"/>
    <xf numFmtId="167" fontId="4" fillId="0" borderId="0" applyFont="0" applyFill="0" applyBorder="0" applyAlignment="0" applyProtection="0"/>
    <xf numFmtId="181" fontId="29" fillId="0" borderId="0" applyFont="0" applyFill="0" applyBorder="0" applyAlignment="0" applyProtection="0"/>
    <xf numFmtId="180" fontId="29" fillId="0" borderId="0" applyFont="0" applyFill="0" applyBorder="0" applyAlignment="0" applyProtection="0"/>
    <xf numFmtId="167" fontId="29" fillId="0" borderId="0" applyFont="0" applyFill="0" applyBorder="0" applyAlignment="0" applyProtection="0"/>
    <xf numFmtId="166" fontId="4" fillId="0" borderId="0" applyFont="0" applyFill="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29"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0" fontId="29" fillId="0" borderId="0"/>
    <xf numFmtId="0" fontId="29"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29" fillId="0" borderId="0"/>
    <xf numFmtId="172" fontId="29" fillId="0" borderId="0"/>
    <xf numFmtId="172" fontId="4" fillId="0" borderId="0"/>
    <xf numFmtId="172" fontId="4" fillId="0" borderId="0"/>
    <xf numFmtId="0" fontId="29"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29" fillId="0" borderId="0"/>
    <xf numFmtId="0" fontId="35"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37" fillId="0" borderId="0"/>
    <xf numFmtId="172" fontId="4" fillId="0" borderId="0"/>
    <xf numFmtId="0" fontId="29" fillId="0" borderId="0"/>
    <xf numFmtId="172" fontId="4" fillId="0" borderId="0"/>
    <xf numFmtId="172" fontId="4" fillId="0" borderId="0"/>
    <xf numFmtId="0" fontId="4" fillId="0" borderId="0"/>
    <xf numFmtId="0" fontId="29" fillId="0" borderId="0"/>
    <xf numFmtId="0" fontId="4" fillId="0" borderId="0"/>
    <xf numFmtId="0" fontId="4" fillId="0" borderId="0"/>
    <xf numFmtId="172" fontId="4" fillId="0" borderId="0"/>
    <xf numFmtId="172" fontId="4" fillId="0" borderId="0"/>
    <xf numFmtId="172" fontId="4" fillId="0" borderId="0"/>
    <xf numFmtId="0" fontId="4" fillId="0" borderId="0"/>
    <xf numFmtId="0" fontId="29" fillId="0" borderId="0"/>
    <xf numFmtId="0" fontId="33" fillId="0" borderId="0"/>
    <xf numFmtId="172" fontId="4" fillId="0" borderId="0"/>
    <xf numFmtId="0" fontId="29"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4" fillId="0" borderId="0"/>
    <xf numFmtId="172" fontId="4" fillId="0" borderId="0"/>
    <xf numFmtId="0" fontId="4" fillId="0" borderId="0"/>
    <xf numFmtId="0" fontId="4" fillId="0" borderId="0"/>
    <xf numFmtId="0"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0"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4" fillId="0" borderId="0"/>
    <xf numFmtId="0" fontId="4" fillId="0" borderId="0"/>
    <xf numFmtId="172" fontId="4" fillId="0" borderId="0"/>
    <xf numFmtId="172"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4" fillId="0" borderId="0"/>
    <xf numFmtId="0" fontId="38" fillId="0" borderId="0">
      <alignment vertical="top"/>
    </xf>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38" fillId="0" borderId="0">
      <alignment vertical="top"/>
    </xf>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39"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4" fillId="6" borderId="2" applyNumberFormat="0" applyFont="0" applyAlignment="0" applyProtection="0"/>
    <xf numFmtId="172" fontId="4" fillId="6" borderId="2" applyNumberFormat="0" applyFont="0" applyAlignment="0" applyProtection="0"/>
    <xf numFmtId="0"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29" fillId="43" borderId="15"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29" fillId="43" borderId="15"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6" borderId="16" applyNumberFormat="0" applyAlignment="0" applyProtection="0"/>
    <xf numFmtId="0" fontId="40" fillId="36" borderId="16" applyNumberFormat="0" applyAlignment="0" applyProtection="0"/>
    <xf numFmtId="0" fontId="40" fillId="36" borderId="16" applyNumberFormat="0" applyAlignment="0" applyProtection="0"/>
    <xf numFmtId="0" fontId="40" fillId="36" borderId="16" applyNumberFormat="0" applyAlignment="0" applyProtection="0"/>
    <xf numFmtId="0" fontId="40" fillId="36" borderId="16"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0"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43" fontId="4" fillId="0" borderId="0" applyFont="0" applyFill="0" applyBorder="0" applyAlignment="0" applyProtection="0"/>
    <xf numFmtId="44" fontId="4" fillId="0" borderId="0" applyFont="0" applyFill="0" applyBorder="0" applyAlignment="0" applyProtection="0"/>
  </cellStyleXfs>
  <cellXfs count="234">
    <xf numFmtId="0" fontId="0" fillId="0" borderId="0" xfId="0"/>
    <xf numFmtId="0" fontId="0" fillId="3" borderId="0" xfId="0" applyFill="1"/>
    <xf numFmtId="49" fontId="0" fillId="3" borderId="0" xfId="0" applyNumberFormat="1" applyFill="1" applyAlignment="1">
      <alignment horizontal="center"/>
    </xf>
    <xf numFmtId="49" fontId="5" fillId="3" borderId="0" xfId="0" applyNumberFormat="1" applyFont="1" applyFill="1" applyAlignment="1">
      <alignment horizontal="left"/>
    </xf>
    <xf numFmtId="49" fontId="8" fillId="3" borderId="0" xfId="0" applyNumberFormat="1" applyFont="1" applyFill="1" applyAlignment="1">
      <alignment vertical="center"/>
    </xf>
    <xf numFmtId="49" fontId="9" fillId="3" borderId="0" xfId="0" applyNumberFormat="1" applyFont="1" applyFill="1" applyAlignment="1">
      <alignment vertical="center"/>
    </xf>
    <xf numFmtId="0" fontId="6" fillId="3" borderId="0" xfId="0" applyFont="1" applyFill="1" applyAlignment="1">
      <alignment horizontal="center" vertical="center"/>
    </xf>
    <xf numFmtId="169" fontId="8" fillId="3" borderId="0" xfId="0" applyNumberFormat="1" applyFont="1" applyFill="1" applyAlignment="1">
      <alignment vertical="center"/>
    </xf>
    <xf numFmtId="169" fontId="5" fillId="3" borderId="0" xfId="0" applyNumberFormat="1" applyFont="1" applyFill="1" applyAlignment="1">
      <alignment horizontal="center" vertical="center"/>
    </xf>
    <xf numFmtId="169" fontId="0" fillId="3" borderId="0" xfId="0" applyNumberFormat="1" applyFill="1"/>
    <xf numFmtId="169" fontId="0" fillId="3" borderId="0" xfId="0" applyNumberFormat="1" applyFill="1" applyAlignment="1">
      <alignment horizontal="center" vertical="center"/>
    </xf>
    <xf numFmtId="0" fontId="5" fillId="19" borderId="3" xfId="0" applyFont="1" applyFill="1" applyBorder="1" applyAlignment="1">
      <alignment horizontal="center" vertical="center"/>
    </xf>
    <xf numFmtId="170" fontId="5" fillId="19" borderId="4" xfId="2" applyNumberFormat="1" applyFont="1" applyFill="1" applyBorder="1" applyAlignment="1">
      <alignment horizontal="center" vertical="center" wrapText="1"/>
    </xf>
    <xf numFmtId="0" fontId="5" fillId="19" borderId="5" xfId="0" applyFont="1" applyFill="1" applyBorder="1" applyAlignment="1">
      <alignment horizontal="center" vertical="center"/>
    </xf>
    <xf numFmtId="0" fontId="5"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14" fillId="4" borderId="0" xfId="2" applyNumberFormat="1" applyFont="1" applyFill="1" applyBorder="1" applyAlignment="1">
      <alignment vertical="center"/>
    </xf>
    <xf numFmtId="0" fontId="6"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6"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12"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5" fillId="19" borderId="0" xfId="0" applyFont="1" applyFill="1" applyAlignment="1">
      <alignment horizontal="center"/>
    </xf>
    <xf numFmtId="170" fontId="5" fillId="19" borderId="0" xfId="2" applyNumberFormat="1" applyFont="1" applyFill="1"/>
    <xf numFmtId="0" fontId="0" fillId="0" borderId="0" xfId="0" applyAlignment="1">
      <alignment wrapText="1"/>
    </xf>
    <xf numFmtId="170" fontId="0" fillId="0" borderId="0" xfId="2" applyNumberFormat="1" applyFont="1"/>
    <xf numFmtId="170" fontId="5" fillId="0" borderId="0" xfId="2" applyNumberFormat="1" applyFont="1" applyFill="1" applyAlignment="1">
      <alignment horizontal="center"/>
    </xf>
    <xf numFmtId="0" fontId="5" fillId="4" borderId="0" xfId="0" applyFont="1" applyFill="1" applyAlignment="1">
      <alignment horizontal="center" vertical="center" wrapText="1"/>
    </xf>
    <xf numFmtId="0" fontId="5" fillId="4" borderId="0" xfId="0" applyFont="1" applyFill="1" applyAlignment="1">
      <alignment horizontal="center" vertical="center"/>
    </xf>
    <xf numFmtId="170" fontId="5" fillId="4" borderId="0" xfId="2" applyNumberFormat="1" applyFont="1" applyFill="1" applyAlignment="1">
      <alignment horizontal="center" vertical="center"/>
    </xf>
    <xf numFmtId="170" fontId="5" fillId="5" borderId="7" xfId="2" applyNumberFormat="1" applyFont="1" applyFill="1" applyBorder="1" applyAlignment="1">
      <alignment horizontal="center" vertical="center"/>
    </xf>
    <xf numFmtId="0" fontId="16" fillId="0" borderId="0" xfId="0" applyFont="1" applyAlignment="1">
      <alignment horizontal="justify"/>
    </xf>
    <xf numFmtId="170" fontId="6" fillId="0" borderId="0" xfId="2" applyNumberFormat="1" applyFont="1" applyBorder="1" applyAlignment="1">
      <alignment horizontal="center"/>
    </xf>
    <xf numFmtId="0" fontId="16" fillId="0" borderId="9" xfId="0" applyFont="1" applyBorder="1" applyAlignment="1">
      <alignment horizontal="justify" vertical="center" wrapText="1"/>
    </xf>
    <xf numFmtId="170" fontId="6" fillId="0" borderId="9" xfId="2" applyNumberFormat="1" applyFont="1" applyBorder="1" applyAlignment="1">
      <alignment horizontal="center"/>
    </xf>
    <xf numFmtId="0" fontId="16" fillId="2" borderId="0" xfId="0" applyFont="1" applyFill="1" applyAlignment="1">
      <alignment horizontal="justify"/>
    </xf>
    <xf numFmtId="170" fontId="6" fillId="5" borderId="7" xfId="2" applyNumberFormat="1" applyFont="1" applyFill="1" applyBorder="1" applyAlignment="1">
      <alignment horizontal="justify" vertical="center" wrapText="1"/>
    </xf>
    <xf numFmtId="0" fontId="16" fillId="2" borderId="9" xfId="0" applyFont="1" applyFill="1" applyBorder="1" applyAlignment="1">
      <alignment horizontal="justify" wrapText="1"/>
    </xf>
    <xf numFmtId="170" fontId="6"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6" fillId="0" borderId="9" xfId="0" applyFont="1" applyBorder="1" applyAlignment="1">
      <alignment horizontal="justify" vertical="center"/>
    </xf>
    <xf numFmtId="170" fontId="5" fillId="0" borderId="9" xfId="2" applyNumberFormat="1" applyFont="1" applyBorder="1" applyAlignment="1">
      <alignment vertical="center"/>
    </xf>
    <xf numFmtId="170" fontId="6" fillId="0" borderId="9" xfId="2" applyNumberFormat="1" applyFont="1" applyBorder="1" applyAlignment="1">
      <alignment horizontal="justify" wrapText="1"/>
    </xf>
    <xf numFmtId="0" fontId="16" fillId="0" borderId="9" xfId="0" applyFont="1" applyBorder="1" applyAlignment="1">
      <alignment horizontal="justify"/>
    </xf>
    <xf numFmtId="170" fontId="6" fillId="0" borderId="9" xfId="2" applyNumberFormat="1" applyFont="1" applyBorder="1" applyAlignment="1"/>
    <xf numFmtId="0" fontId="16" fillId="2" borderId="0" xfId="0" applyFont="1" applyFill="1" applyAlignment="1">
      <alignment horizontal="justify" vertical="center" wrapText="1"/>
    </xf>
    <xf numFmtId="170" fontId="6" fillId="0" borderId="0" xfId="2" applyNumberFormat="1" applyFont="1" applyBorder="1" applyAlignment="1">
      <alignment horizontal="center" wrapText="1"/>
    </xf>
    <xf numFmtId="0" fontId="6" fillId="2" borderId="0" xfId="0" applyFont="1" applyFill="1" applyAlignment="1">
      <alignment horizontal="justify"/>
    </xf>
    <xf numFmtId="0" fontId="6" fillId="0" borderId="0" xfId="0" applyFont="1" applyAlignment="1">
      <alignment horizontal="justify" wrapText="1"/>
    </xf>
    <xf numFmtId="0" fontId="6" fillId="2" borderId="0" xfId="0" applyFont="1" applyFill="1" applyAlignment="1">
      <alignment horizontal="justify" wrapText="1"/>
    </xf>
    <xf numFmtId="0" fontId="6" fillId="2" borderId="9" xfId="0" applyFont="1" applyFill="1" applyBorder="1" applyAlignment="1">
      <alignment horizontal="justify" wrapText="1"/>
    </xf>
    <xf numFmtId="0" fontId="0" fillId="0" borderId="0" xfId="0" applyAlignment="1">
      <alignment horizontal="left" wrapText="1"/>
    </xf>
    <xf numFmtId="0" fontId="5" fillId="4" borderId="0" xfId="0" applyFont="1" applyFill="1"/>
    <xf numFmtId="170" fontId="5" fillId="4" borderId="0" xfId="2" applyNumberFormat="1" applyFont="1" applyFill="1" applyAlignment="1">
      <alignment vertical="center"/>
    </xf>
    <xf numFmtId="0" fontId="5" fillId="21" borderId="0" xfId="0" applyFont="1" applyFill="1" applyAlignment="1">
      <alignment horizontal="center"/>
    </xf>
    <xf numFmtId="0" fontId="5" fillId="20" borderId="0" xfId="0" applyFont="1" applyFill="1" applyAlignment="1">
      <alignment horizontal="center"/>
    </xf>
    <xf numFmtId="170" fontId="5" fillId="20" borderId="0" xfId="2" applyNumberFormat="1" applyFont="1" applyFill="1" applyAlignment="1">
      <alignment horizontal="center"/>
    </xf>
    <xf numFmtId="170" fontId="5"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6" fillId="0" borderId="0" xfId="2" applyNumberFormat="1" applyFont="1" applyAlignment="1">
      <alignment vertical="top" wrapText="1"/>
    </xf>
    <xf numFmtId="170" fontId="16"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6" fillId="0" borderId="0" xfId="2" applyNumberFormat="1" applyFont="1" applyAlignment="1">
      <alignment vertical="center" wrapText="1"/>
    </xf>
    <xf numFmtId="0" fontId="10" fillId="21" borderId="3" xfId="0" applyFont="1" applyFill="1" applyBorder="1" applyAlignment="1">
      <alignment horizontal="center"/>
    </xf>
    <xf numFmtId="0" fontId="10" fillId="21" borderId="5" xfId="0" applyFont="1" applyFill="1" applyBorder="1" applyAlignment="1">
      <alignment horizontal="center"/>
    </xf>
    <xf numFmtId="0" fontId="5" fillId="0" borderId="6" xfId="0" applyFont="1" applyBorder="1" applyAlignment="1">
      <alignment horizontal="left"/>
    </xf>
    <xf numFmtId="170" fontId="5" fillId="0" borderId="7" xfId="2" applyNumberFormat="1" applyFont="1" applyBorder="1" applyAlignment="1">
      <alignment horizontal="center"/>
    </xf>
    <xf numFmtId="170" fontId="0" fillId="0" borderId="7" xfId="2" applyNumberFormat="1" applyFont="1" applyBorder="1"/>
    <xf numFmtId="0" fontId="5" fillId="5" borderId="6" xfId="0" applyFont="1" applyFill="1" applyBorder="1" applyAlignment="1">
      <alignment vertical="center"/>
    </xf>
    <xf numFmtId="170" fontId="5" fillId="5" borderId="7" xfId="2" applyNumberFormat="1" applyFont="1" applyFill="1" applyBorder="1" applyAlignment="1">
      <alignment vertical="center"/>
    </xf>
    <xf numFmtId="170" fontId="7"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5" fillId="4" borderId="0" xfId="0" applyFont="1" applyFill="1" applyAlignment="1">
      <alignment horizontal="center"/>
    </xf>
    <xf numFmtId="0" fontId="5" fillId="0" borderId="0" xfId="0" applyFont="1"/>
    <xf numFmtId="170" fontId="5" fillId="0" borderId="0" xfId="2" applyNumberFormat="1" applyFont="1"/>
    <xf numFmtId="171" fontId="5" fillId="0" borderId="0" xfId="3" applyNumberFormat="1" applyFont="1"/>
    <xf numFmtId="0" fontId="18" fillId="0" borderId="0" xfId="0" applyFont="1"/>
    <xf numFmtId="170" fontId="6" fillId="0" borderId="0" xfId="2" applyNumberFormat="1" applyFont="1"/>
    <xf numFmtId="0" fontId="19" fillId="5" borderId="0" xfId="0" applyFont="1" applyFill="1"/>
    <xf numFmtId="170" fontId="20" fillId="5" borderId="0" xfId="2" applyNumberFormat="1" applyFont="1" applyFill="1"/>
    <xf numFmtId="170" fontId="0" fillId="5" borderId="0" xfId="2" applyNumberFormat="1" applyFont="1" applyFill="1"/>
    <xf numFmtId="0" fontId="5" fillId="19" borderId="0" xfId="0" applyFont="1" applyFill="1"/>
    <xf numFmtId="171" fontId="5" fillId="19" borderId="0" xfId="3" applyNumberFormat="1" applyFont="1" applyFill="1"/>
    <xf numFmtId="170" fontId="15" fillId="0" borderId="0" xfId="2" applyNumberFormat="1" applyFont="1"/>
    <xf numFmtId="9" fontId="8" fillId="3" borderId="0" xfId="0" applyNumberFormat="1" applyFont="1" applyFill="1" applyAlignment="1">
      <alignment horizontal="center" vertical="center"/>
    </xf>
    <xf numFmtId="9" fontId="0" fillId="3" borderId="0" xfId="0" applyNumberFormat="1" applyFill="1" applyAlignment="1">
      <alignment horizontal="center" vertical="center"/>
    </xf>
    <xf numFmtId="49" fontId="50" fillId="3" borderId="0" xfId="0" applyNumberFormat="1" applyFont="1" applyFill="1" applyAlignment="1">
      <alignment vertical="center"/>
    </xf>
    <xf numFmtId="0" fontId="0" fillId="3" borderId="0" xfId="0" applyFill="1" applyAlignment="1">
      <alignment horizontal="center" vertical="center"/>
    </xf>
    <xf numFmtId="0" fontId="1" fillId="2" borderId="1" xfId="0" applyFont="1" applyFill="1" applyBorder="1" applyAlignment="1">
      <alignment horizontal="center" vertical="center" wrapText="1"/>
    </xf>
    <xf numFmtId="17" fontId="1" fillId="2" borderId="1" xfId="0" applyNumberFormat="1" applyFont="1" applyFill="1" applyBorder="1" applyAlignment="1">
      <alignment horizontal="center" vertical="center" wrapText="1"/>
    </xf>
    <xf numFmtId="169" fontId="1" fillId="45" borderId="1" xfId="0" applyNumberFormat="1" applyFont="1" applyFill="1" applyBorder="1" applyAlignment="1">
      <alignment horizontal="center" vertical="center" wrapText="1"/>
    </xf>
    <xf numFmtId="0" fontId="1" fillId="45" borderId="1" xfId="0" applyFont="1" applyFill="1" applyBorder="1" applyAlignment="1">
      <alignment horizontal="center" vertical="center" wrapText="1"/>
    </xf>
    <xf numFmtId="0" fontId="1" fillId="44" borderId="1" xfId="0" applyFont="1" applyFill="1" applyBorder="1" applyAlignment="1">
      <alignment horizontal="center" vertical="center" wrapText="1"/>
    </xf>
    <xf numFmtId="49" fontId="51" fillId="3" borderId="0" xfId="0" applyNumberFormat="1" applyFont="1" applyFill="1" applyAlignment="1">
      <alignment horizontal="left" vertical="center" wrapText="1"/>
    </xf>
    <xf numFmtId="9" fontId="2" fillId="0" borderId="1" xfId="1" applyFont="1" applyFill="1" applyBorder="1" applyAlignment="1">
      <alignment horizontal="center" vertical="center" wrapText="1"/>
    </xf>
    <xf numFmtId="10" fontId="2" fillId="0" borderId="1" xfId="0" applyNumberFormat="1" applyFont="1" applyBorder="1" applyAlignment="1">
      <alignment horizontal="center" vertical="center" wrapText="1"/>
    </xf>
    <xf numFmtId="49" fontId="56" fillId="3" borderId="0" xfId="0" applyNumberFormat="1" applyFont="1" applyFill="1" applyAlignment="1">
      <alignment vertical="center"/>
    </xf>
    <xf numFmtId="49" fontId="50" fillId="3" borderId="0" xfId="0" applyNumberFormat="1" applyFont="1" applyFill="1" applyAlignment="1">
      <alignment horizontal="right" vertical="center" wrapText="1"/>
    </xf>
    <xf numFmtId="0" fontId="57" fillId="0" borderId="1" xfId="0" applyFont="1" applyBorder="1" applyAlignment="1">
      <alignment horizontal="center" vertical="center"/>
    </xf>
    <xf numFmtId="3" fontId="57" fillId="0" borderId="1" xfId="1" applyNumberFormat="1" applyFont="1" applyFill="1" applyBorder="1" applyAlignment="1" applyProtection="1">
      <alignment horizontal="center" vertical="center"/>
    </xf>
    <xf numFmtId="3" fontId="59" fillId="0" borderId="1" xfId="1" applyNumberFormat="1" applyFont="1" applyFill="1" applyBorder="1" applyAlignment="1" applyProtection="1">
      <alignment horizontal="center" vertical="center"/>
    </xf>
    <xf numFmtId="3" fontId="59" fillId="3" borderId="1" xfId="1" applyNumberFormat="1" applyFont="1" applyFill="1" applyBorder="1" applyAlignment="1" applyProtection="1">
      <alignment horizontal="center" vertical="center"/>
    </xf>
    <xf numFmtId="183" fontId="57" fillId="0" borderId="1" xfId="2797" applyNumberFormat="1" applyFont="1" applyFill="1" applyBorder="1" applyAlignment="1" applyProtection="1">
      <alignment horizontal="center" vertical="center"/>
    </xf>
    <xf numFmtId="3" fontId="57" fillId="3" borderId="1" xfId="1" applyNumberFormat="1" applyFont="1" applyFill="1" applyBorder="1" applyAlignment="1" applyProtection="1">
      <alignment horizontal="center" vertical="center"/>
    </xf>
    <xf numFmtId="0" fontId="57" fillId="3" borderId="1" xfId="0" applyFont="1" applyFill="1" applyBorder="1" applyAlignment="1">
      <alignment horizontal="center" vertical="center"/>
    </xf>
    <xf numFmtId="43" fontId="2" fillId="0" borderId="1" xfId="2797" applyFont="1" applyFill="1" applyBorder="1" applyAlignment="1">
      <alignment horizontal="center" vertical="center" wrapText="1"/>
    </xf>
    <xf numFmtId="183" fontId="2" fillId="0" borderId="1" xfId="2797" applyNumberFormat="1" applyFont="1" applyFill="1" applyBorder="1" applyAlignment="1">
      <alignment horizontal="left" vertical="center" wrapText="1"/>
    </xf>
    <xf numFmtId="183" fontId="2" fillId="0" borderId="1" xfId="2797" applyNumberFormat="1" applyFont="1" applyFill="1" applyBorder="1" applyAlignment="1">
      <alignment horizontal="center" vertical="center" wrapText="1"/>
    </xf>
    <xf numFmtId="182" fontId="2" fillId="0" borderId="1" xfId="1" applyNumberFormat="1" applyFont="1" applyFill="1" applyBorder="1" applyAlignment="1">
      <alignment horizontal="center" vertical="center" wrapText="1"/>
    </xf>
    <xf numFmtId="49" fontId="50" fillId="3" borderId="0" xfId="0" applyNumberFormat="1" applyFont="1" applyFill="1" applyAlignment="1">
      <alignment horizontal="center" vertical="center" wrapText="1"/>
    </xf>
    <xf numFmtId="49" fontId="56" fillId="3" borderId="0" xfId="0" applyNumberFormat="1" applyFont="1" applyFill="1" applyAlignment="1">
      <alignment vertical="center" wrapText="1"/>
    </xf>
    <xf numFmtId="183" fontId="3" fillId="0" borderId="1" xfId="2797" applyNumberFormat="1" applyFont="1" applyFill="1" applyBorder="1" applyAlignment="1">
      <alignment horizontal="center" vertical="center" wrapText="1"/>
    </xf>
    <xf numFmtId="0" fontId="11" fillId="3" borderId="1" xfId="0" applyFont="1" applyFill="1" applyBorder="1" applyAlignment="1">
      <alignment horizontal="left" vertical="center"/>
    </xf>
    <xf numFmtId="0" fontId="59" fillId="0" borderId="1" xfId="0" applyFont="1" applyBorder="1" applyAlignment="1">
      <alignment horizontal="center" vertical="center" wrapText="1"/>
    </xf>
    <xf numFmtId="0" fontId="57" fillId="0" borderId="1" xfId="0" applyFont="1" applyBorder="1" applyAlignment="1">
      <alignment horizontal="center" vertical="center" wrapText="1"/>
    </xf>
    <xf numFmtId="10" fontId="57" fillId="0" borderId="1" xfId="1" applyNumberFormat="1" applyFont="1" applyFill="1" applyBorder="1" applyAlignment="1">
      <alignment horizontal="center" vertical="center"/>
    </xf>
    <xf numFmtId="0" fontId="11" fillId="3" borderId="27" xfId="0" applyFont="1" applyFill="1" applyBorder="1" applyAlignment="1">
      <alignment horizontal="left" vertical="center"/>
    </xf>
    <xf numFmtId="0" fontId="1" fillId="44" borderId="27" xfId="0" applyFont="1" applyFill="1" applyBorder="1" applyAlignment="1">
      <alignment horizontal="center" vertical="center" wrapText="1"/>
    </xf>
    <xf numFmtId="0" fontId="12" fillId="3" borderId="0" xfId="0" applyFont="1" applyFill="1"/>
    <xf numFmtId="0" fontId="57" fillId="3" borderId="1" xfId="0" applyFont="1" applyFill="1" applyBorder="1" applyAlignment="1">
      <alignment horizontal="center" vertical="center" wrapText="1"/>
    </xf>
    <xf numFmtId="0" fontId="61" fillId="0" borderId="1" xfId="0" applyFont="1" applyBorder="1" applyAlignment="1">
      <alignment horizontal="center" vertical="center" wrapText="1"/>
    </xf>
    <xf numFmtId="49" fontId="11" fillId="46" borderId="1" xfId="0" applyNumberFormat="1" applyFont="1" applyFill="1" applyBorder="1" applyAlignment="1">
      <alignment horizontal="center" vertical="center" wrapText="1"/>
    </xf>
    <xf numFmtId="0" fontId="12" fillId="5" borderId="1" xfId="0" applyFont="1" applyFill="1" applyBorder="1" applyAlignment="1">
      <alignment horizontal="center" wrapText="1"/>
    </xf>
    <xf numFmtId="49" fontId="11" fillId="47" borderId="1" xfId="0" applyNumberFormat="1" applyFont="1" applyFill="1" applyBorder="1" applyAlignment="1">
      <alignment horizontal="center" vertical="center" wrapText="1"/>
    </xf>
    <xf numFmtId="43" fontId="2" fillId="0" borderId="1" xfId="2797" applyFont="1" applyBorder="1" applyAlignment="1">
      <alignment horizontal="center" vertical="center" wrapText="1"/>
    </xf>
    <xf numFmtId="183" fontId="2" fillId="0" borderId="1" xfId="2797" applyNumberFormat="1" applyFont="1" applyBorder="1" applyAlignment="1">
      <alignment horizontal="center" vertical="center" wrapText="1"/>
    </xf>
    <xf numFmtId="0" fontId="61" fillId="0" borderId="1" xfId="0" applyFont="1" applyBorder="1" applyAlignment="1">
      <alignment vertical="center" wrapText="1"/>
    </xf>
    <xf numFmtId="0" fontId="63" fillId="2" borderId="1" xfId="0" applyFont="1" applyFill="1" applyBorder="1" applyAlignment="1">
      <alignment horizontal="center" vertical="center" wrapText="1"/>
    </xf>
    <xf numFmtId="0" fontId="59" fillId="0" borderId="1" xfId="0" applyFont="1" applyBorder="1" applyAlignment="1">
      <alignment horizontal="center" vertical="center"/>
    </xf>
    <xf numFmtId="0" fontId="62" fillId="48" borderId="1" xfId="0" applyFont="1" applyFill="1" applyBorder="1" applyAlignment="1">
      <alignment horizontal="center" vertical="center" wrapText="1"/>
    </xf>
    <xf numFmtId="9" fontId="57" fillId="48" borderId="1" xfId="1" applyFont="1" applyFill="1" applyBorder="1" applyAlignment="1" applyProtection="1">
      <alignment horizontal="left" vertical="center" wrapText="1"/>
    </xf>
    <xf numFmtId="9" fontId="58" fillId="48" borderId="1" xfId="1" applyFont="1" applyFill="1" applyBorder="1" applyAlignment="1" applyProtection="1">
      <alignment horizontal="left" vertical="center" wrapText="1"/>
    </xf>
    <xf numFmtId="9" fontId="58" fillId="48" borderId="1" xfId="1" applyFont="1" applyFill="1" applyBorder="1" applyAlignment="1" applyProtection="1">
      <alignment horizontal="center" vertical="center"/>
    </xf>
    <xf numFmtId="43" fontId="58" fillId="48" borderId="1" xfId="2797" applyFont="1" applyFill="1" applyBorder="1" applyAlignment="1" applyProtection="1">
      <alignment horizontal="center" vertical="center"/>
    </xf>
    <xf numFmtId="3" fontId="58" fillId="48" borderId="1" xfId="1" applyNumberFormat="1" applyFont="1" applyFill="1" applyBorder="1" applyAlignment="1" applyProtection="1">
      <alignment horizontal="center" vertical="center"/>
    </xf>
    <xf numFmtId="183" fontId="58" fillId="48" borderId="1" xfId="2797" applyNumberFormat="1" applyFont="1" applyFill="1" applyBorder="1" applyAlignment="1" applyProtection="1">
      <alignment horizontal="center" vertical="center"/>
    </xf>
    <xf numFmtId="0" fontId="58" fillId="48" borderId="1" xfId="0" applyFont="1" applyFill="1" applyBorder="1" applyAlignment="1">
      <alignment horizontal="center" vertical="center"/>
    </xf>
    <xf numFmtId="3" fontId="58" fillId="48" borderId="1" xfId="0" applyNumberFormat="1" applyFont="1" applyFill="1" applyBorder="1" applyAlignment="1">
      <alignment horizontal="left" vertical="center" wrapText="1"/>
    </xf>
    <xf numFmtId="3" fontId="58" fillId="48" borderId="1" xfId="0" applyNumberFormat="1" applyFont="1" applyFill="1" applyBorder="1" applyAlignment="1">
      <alignment horizontal="center" vertical="center"/>
    </xf>
    <xf numFmtId="1" fontId="58" fillId="48" borderId="1" xfId="0" applyNumberFormat="1" applyFont="1" applyFill="1" applyBorder="1" applyAlignment="1">
      <alignment horizontal="left" vertical="center" wrapText="1"/>
    </xf>
    <xf numFmtId="1" fontId="58" fillId="48" borderId="1" xfId="0" applyNumberFormat="1" applyFont="1" applyFill="1" applyBorder="1" applyAlignment="1">
      <alignment horizontal="center" vertical="center"/>
    </xf>
    <xf numFmtId="43" fontId="57" fillId="0" borderId="1" xfId="2797" applyFont="1" applyFill="1" applyBorder="1" applyAlignment="1" applyProtection="1">
      <alignment horizontal="center" vertical="center"/>
    </xf>
    <xf numFmtId="43" fontId="57" fillId="3" borderId="1" xfId="2797" applyFont="1" applyFill="1" applyBorder="1" applyAlignment="1" applyProtection="1">
      <alignment horizontal="center" vertical="center"/>
    </xf>
    <xf numFmtId="43" fontId="59" fillId="0" borderId="1" xfId="2797" applyFont="1" applyFill="1" applyBorder="1" applyAlignment="1" applyProtection="1">
      <alignment horizontal="center" vertical="center"/>
    </xf>
    <xf numFmtId="10" fontId="57" fillId="0" borderId="1" xfId="1" applyNumberFormat="1" applyFont="1" applyFill="1" applyBorder="1" applyAlignment="1" applyProtection="1">
      <alignment horizontal="center" vertical="center"/>
    </xf>
    <xf numFmtId="0" fontId="59" fillId="0" borderId="1" xfId="0" applyFont="1" applyBorder="1" applyAlignment="1">
      <alignment horizontal="left" vertical="center" wrapText="1"/>
    </xf>
    <xf numFmtId="0" fontId="0" fillId="0" borderId="0" xfId="0"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9" fontId="57" fillId="48" borderId="1" xfId="1" applyFont="1" applyFill="1" applyBorder="1" applyAlignment="1" applyProtection="1">
      <alignment horizontal="left" vertical="top" wrapText="1"/>
    </xf>
    <xf numFmtId="0" fontId="5" fillId="0" borderId="0" xfId="0" applyFont="1" applyAlignment="1">
      <alignment horizontal="center" vertical="center" wrapText="1"/>
    </xf>
    <xf numFmtId="0" fontId="60" fillId="0" borderId="1" xfId="0" applyFont="1" applyBorder="1" applyAlignment="1">
      <alignment horizontal="left" vertical="center" wrapText="1"/>
    </xf>
    <xf numFmtId="44" fontId="59" fillId="0" borderId="1" xfId="2798" applyFont="1" applyFill="1" applyBorder="1" applyAlignment="1" applyProtection="1">
      <alignment vertical="center"/>
    </xf>
    <xf numFmtId="44" fontId="59" fillId="0" borderId="1" xfId="2798" applyFont="1" applyFill="1" applyBorder="1" applyAlignment="1">
      <alignment horizontal="center" vertical="center"/>
    </xf>
    <xf numFmtId="0" fontId="58" fillId="48" borderId="1" xfId="0" applyFont="1" applyFill="1" applyBorder="1" applyAlignment="1">
      <alignment horizontal="left" vertical="center" wrapText="1"/>
    </xf>
    <xf numFmtId="1" fontId="29" fillId="48" borderId="1" xfId="0" applyNumberFormat="1" applyFont="1" applyFill="1" applyBorder="1" applyAlignment="1">
      <alignment horizontal="center" vertical="center"/>
    </xf>
    <xf numFmtId="0" fontId="64" fillId="0" borderId="1" xfId="0" applyFont="1" applyBorder="1" applyAlignment="1">
      <alignment horizontal="left" vertical="center" wrapText="1"/>
    </xf>
    <xf numFmtId="1" fontId="29" fillId="48" borderId="28" xfId="0" applyNumberFormat="1" applyFont="1" applyFill="1" applyBorder="1" applyAlignment="1">
      <alignment horizontal="center" vertical="center"/>
    </xf>
    <xf numFmtId="0" fontId="5" fillId="0" borderId="31" xfId="0" applyFont="1" applyBorder="1" applyAlignment="1">
      <alignment horizontal="left" vertical="center" wrapText="1"/>
    </xf>
    <xf numFmtId="0" fontId="57" fillId="0" borderId="1" xfId="0" applyFont="1" applyBorder="1" applyAlignment="1">
      <alignment horizontal="center" vertical="center" wrapText="1"/>
    </xf>
    <xf numFmtId="0" fontId="57" fillId="0" borderId="1" xfId="0" applyFont="1" applyBorder="1" applyAlignment="1">
      <alignment horizontal="center" vertical="center"/>
    </xf>
    <xf numFmtId="49" fontId="51" fillId="3" borderId="0" xfId="0" applyNumberFormat="1" applyFont="1" applyFill="1" applyAlignment="1">
      <alignment horizontal="left" vertical="center" wrapText="1"/>
    </xf>
    <xf numFmtId="49" fontId="0" fillId="3" borderId="1" xfId="0" applyNumberFormat="1" applyFill="1" applyBorder="1" applyAlignment="1">
      <alignment horizontal="center"/>
    </xf>
    <xf numFmtId="44" fontId="59" fillId="0" borderId="1" xfId="2798" applyFont="1" applyFill="1" applyBorder="1" applyAlignment="1">
      <alignment horizontal="center" vertical="center"/>
    </xf>
    <xf numFmtId="9" fontId="57" fillId="0" borderId="1" xfId="1" applyFont="1" applyBorder="1" applyAlignment="1">
      <alignment horizontal="center" vertical="center"/>
    </xf>
    <xf numFmtId="9" fontId="57" fillId="48" borderId="28" xfId="1" applyFont="1" applyFill="1" applyBorder="1" applyAlignment="1" applyProtection="1">
      <alignment horizontal="left" vertical="center" wrapText="1"/>
    </xf>
    <xf numFmtId="9" fontId="57" fillId="48" borderId="30" xfId="1" applyFont="1" applyFill="1" applyBorder="1" applyAlignment="1" applyProtection="1">
      <alignment horizontal="left" vertical="center" wrapText="1"/>
    </xf>
    <xf numFmtId="9" fontId="57" fillId="48" borderId="29" xfId="1" applyFont="1" applyFill="1" applyBorder="1" applyAlignment="1" applyProtection="1">
      <alignment horizontal="left" vertical="center" wrapText="1"/>
    </xf>
    <xf numFmtId="10" fontId="57" fillId="0" borderId="1" xfId="1" applyNumberFormat="1" applyFont="1" applyFill="1" applyBorder="1" applyAlignment="1" applyProtection="1">
      <alignment horizontal="center" vertical="center"/>
    </xf>
    <xf numFmtId="0" fontId="54" fillId="3" borderId="1" xfId="0" applyFont="1" applyFill="1" applyBorder="1" applyAlignment="1">
      <alignment horizontal="center" vertical="center"/>
    </xf>
    <xf numFmtId="169" fontId="48"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8"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9" fillId="48" borderId="21" xfId="0" applyNumberFormat="1" applyFont="1" applyFill="1" applyBorder="1" applyAlignment="1">
      <alignment horizontal="center" vertical="center"/>
    </xf>
    <xf numFmtId="49" fontId="9" fillId="48" borderId="22" xfId="0" applyNumberFormat="1" applyFont="1" applyFill="1" applyBorder="1" applyAlignment="1">
      <alignment horizontal="center" vertical="center"/>
    </xf>
    <xf numFmtId="49" fontId="9" fillId="48" borderId="23" xfId="0" applyNumberFormat="1" applyFont="1" applyFill="1" applyBorder="1" applyAlignment="1">
      <alignment horizontal="center" vertical="center"/>
    </xf>
    <xf numFmtId="49" fontId="9" fillId="48" borderId="24" xfId="0" applyNumberFormat="1" applyFont="1" applyFill="1" applyBorder="1" applyAlignment="1">
      <alignment horizontal="center" vertical="center"/>
    </xf>
    <xf numFmtId="49" fontId="9" fillId="48" borderId="25" xfId="0" applyNumberFormat="1" applyFont="1" applyFill="1" applyBorder="1" applyAlignment="1">
      <alignment horizontal="center" vertical="center"/>
    </xf>
    <xf numFmtId="49" fontId="9" fillId="48" borderId="26" xfId="0" applyNumberFormat="1" applyFont="1" applyFill="1" applyBorder="1" applyAlignment="1">
      <alignment horizontal="center" vertical="center"/>
    </xf>
    <xf numFmtId="49" fontId="48" fillId="2" borderId="1"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61" fillId="0" borderId="1" xfId="0" applyFont="1" applyBorder="1" applyAlignment="1">
      <alignment horizontal="center" vertical="center"/>
    </xf>
    <xf numFmtId="0" fontId="61" fillId="0" borderId="1" xfId="0" applyFont="1" applyBorder="1" applyAlignment="1">
      <alignment horizontal="center" vertical="center" wrapText="1" readingOrder="1"/>
    </xf>
    <xf numFmtId="44" fontId="59" fillId="0" borderId="1" xfId="2798" applyFont="1" applyFill="1" applyBorder="1" applyAlignment="1" applyProtection="1">
      <alignment horizontal="center" vertical="center"/>
    </xf>
    <xf numFmtId="9" fontId="58" fillId="48" borderId="28" xfId="1" applyFont="1" applyFill="1" applyBorder="1" applyAlignment="1" applyProtection="1">
      <alignment horizontal="left" vertical="center" wrapText="1"/>
    </xf>
    <xf numFmtId="9" fontId="58" fillId="48" borderId="29" xfId="1" applyFont="1" applyFill="1" applyBorder="1" applyAlignment="1" applyProtection="1">
      <alignment horizontal="left" vertical="center" wrapText="1"/>
    </xf>
    <xf numFmtId="1" fontId="58" fillId="48" borderId="28" xfId="0" applyNumberFormat="1" applyFont="1" applyFill="1" applyBorder="1" applyAlignment="1">
      <alignment horizontal="center" vertical="center" wrapText="1"/>
    </xf>
    <xf numFmtId="1" fontId="58" fillId="48" borderId="30" xfId="0" applyNumberFormat="1" applyFont="1" applyFill="1" applyBorder="1" applyAlignment="1">
      <alignment horizontal="center" vertical="center" wrapText="1"/>
    </xf>
    <xf numFmtId="1" fontId="58" fillId="48" borderId="29" xfId="0" applyNumberFormat="1" applyFont="1" applyFill="1" applyBorder="1" applyAlignment="1">
      <alignment horizontal="center" vertical="center" wrapText="1"/>
    </xf>
    <xf numFmtId="1" fontId="29" fillId="48" borderId="28" xfId="0" applyNumberFormat="1" applyFont="1" applyFill="1" applyBorder="1" applyAlignment="1">
      <alignment horizontal="center" vertical="center"/>
    </xf>
    <xf numFmtId="1" fontId="29" fillId="48" borderId="30" xfId="0" applyNumberFormat="1" applyFont="1" applyFill="1" applyBorder="1" applyAlignment="1">
      <alignment horizontal="center" vertical="center"/>
    </xf>
    <xf numFmtId="1" fontId="29" fillId="48" borderId="29" xfId="0" applyNumberFormat="1" applyFont="1" applyFill="1" applyBorder="1" applyAlignment="1">
      <alignment horizontal="center" vertical="center"/>
    </xf>
    <xf numFmtId="170" fontId="6" fillId="5" borderId="7" xfId="2" applyNumberFormat="1" applyFont="1" applyFill="1" applyBorder="1" applyAlignment="1">
      <alignment horizontal="justify"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170" fontId="5" fillId="0" borderId="4" xfId="2" applyNumberFormat="1" applyFont="1" applyBorder="1" applyAlignment="1">
      <alignment horizontal="center" vertical="center"/>
    </xf>
    <xf numFmtId="170" fontId="5" fillId="0" borderId="0" xfId="2" applyNumberFormat="1" applyFont="1" applyBorder="1" applyAlignment="1">
      <alignment horizontal="center" vertical="center"/>
    </xf>
    <xf numFmtId="170" fontId="5" fillId="0" borderId="9" xfId="2" applyNumberFormat="1" applyFont="1" applyBorder="1" applyAlignment="1">
      <alignment horizontal="center" vertical="center"/>
    </xf>
    <xf numFmtId="170" fontId="6" fillId="0" borderId="0" xfId="2" applyNumberFormat="1" applyFont="1" applyBorder="1" applyAlignment="1">
      <alignment horizontal="justify" wrapText="1"/>
    </xf>
    <xf numFmtId="170" fontId="6" fillId="0" borderId="9"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70" fontId="6" fillId="5" borderId="5" xfId="2" applyNumberFormat="1" applyFont="1" applyFill="1" applyBorder="1" applyAlignment="1">
      <alignment horizontal="justify" vertical="center" wrapText="1"/>
    </xf>
    <xf numFmtId="170" fontId="6" fillId="5" borderId="10" xfId="2" applyNumberFormat="1" applyFont="1" applyFill="1" applyBorder="1" applyAlignment="1">
      <alignment horizontal="justify" vertical="center" wrapText="1"/>
    </xf>
    <xf numFmtId="170" fontId="6" fillId="0" borderId="4" xfId="2" applyNumberFormat="1" applyFont="1" applyBorder="1" applyAlignment="1">
      <alignment horizontal="justify" wrapText="1"/>
    </xf>
    <xf numFmtId="170" fontId="6" fillId="0" borderId="4" xfId="2" applyNumberFormat="1" applyFont="1" applyBorder="1" applyAlignment="1">
      <alignment horizontal="center"/>
    </xf>
    <xf numFmtId="170" fontId="6" fillId="0" borderId="9" xfId="2" applyNumberFormat="1" applyFont="1" applyBorder="1" applyAlignment="1">
      <alignment horizontal="center"/>
    </xf>
    <xf numFmtId="170" fontId="6" fillId="0" borderId="0" xfId="2" applyNumberFormat="1" applyFont="1" applyBorder="1" applyAlignment="1">
      <alignment horizontal="justify" vertical="center" wrapText="1"/>
    </xf>
    <xf numFmtId="170" fontId="6" fillId="0" borderId="9" xfId="2" applyNumberFormat="1" applyFont="1" applyBorder="1" applyAlignment="1">
      <alignment horizontal="justify" vertical="center" wrapText="1"/>
    </xf>
    <xf numFmtId="0" fontId="5" fillId="19" borderId="0" xfId="0" applyFont="1" applyFill="1" applyAlignment="1">
      <alignment horizontal="center"/>
    </xf>
    <xf numFmtId="170" fontId="5" fillId="0" borderId="0" xfId="2" applyNumberFormat="1" applyFont="1" applyBorder="1" applyAlignment="1">
      <alignment vertical="center"/>
    </xf>
    <xf numFmtId="170" fontId="5" fillId="0" borderId="9" xfId="2" applyNumberFormat="1" applyFont="1" applyBorder="1" applyAlignment="1">
      <alignment vertical="center"/>
    </xf>
    <xf numFmtId="3" fontId="59" fillId="0" borderId="30" xfId="1782" applyNumberFormat="1" applyFont="1" applyFill="1" applyBorder="1" applyAlignment="1">
      <alignment horizontal="righ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3">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F38"/>
  <sheetViews>
    <sheetView tabSelected="1" topLeftCell="A18" zoomScale="80" zoomScaleNormal="80" workbookViewId="0">
      <selection activeCell="G20" sqref="G20"/>
    </sheetView>
  </sheetViews>
  <sheetFormatPr baseColWidth="10" defaultColWidth="11.453125" defaultRowHeight="14.5" x14ac:dyDescent="0.35"/>
  <cols>
    <col min="1" max="1" width="33.26953125" style="1" customWidth="1"/>
    <col min="2" max="2" width="36.1796875" style="1" customWidth="1"/>
    <col min="3" max="3" width="20.54296875" style="1" customWidth="1"/>
    <col min="4" max="4" width="22.81640625" style="1" customWidth="1"/>
    <col min="5" max="5" width="11.81640625" style="1" customWidth="1"/>
    <col min="6" max="6" width="20.81640625" style="1" customWidth="1"/>
    <col min="7" max="7" width="10.1796875" style="1" customWidth="1"/>
    <col min="8" max="8" width="8" style="1" bestFit="1" customWidth="1"/>
    <col min="9" max="9" width="7.1796875" style="1" bestFit="1" customWidth="1"/>
    <col min="10" max="10" width="6.81640625" style="1" bestFit="1" customWidth="1"/>
    <col min="11" max="11" width="7.453125" style="1" bestFit="1" customWidth="1"/>
    <col min="12" max="12" width="6" style="1" bestFit="1" customWidth="1"/>
    <col min="13" max="13" width="8.453125" style="1" customWidth="1"/>
    <col min="14" max="14" width="8" style="1" customWidth="1"/>
    <col min="15" max="15" width="10.7265625" style="1" bestFit="1" customWidth="1"/>
    <col min="16" max="16" width="12.26953125" style="1" bestFit="1" customWidth="1"/>
    <col min="17" max="17" width="7" style="1" customWidth="1"/>
    <col min="18" max="18" width="7.26953125" style="1" bestFit="1" customWidth="1"/>
    <col min="19" max="19" width="8.26953125" style="1" bestFit="1" customWidth="1"/>
    <col min="20" max="20" width="7.36328125" style="1" bestFit="1" customWidth="1"/>
    <col min="21" max="21" width="7.1796875" style="1" bestFit="1" customWidth="1"/>
    <col min="22" max="22" width="6.453125" style="1" bestFit="1" customWidth="1"/>
    <col min="23" max="23" width="8.54296875" style="1" bestFit="1" customWidth="1"/>
    <col min="24" max="24" width="11" style="104" bestFit="1" customWidth="1"/>
    <col min="25" max="25" width="9" style="104" bestFit="1" customWidth="1"/>
    <col min="26" max="26" width="14.54296875" style="104" bestFit="1" customWidth="1"/>
    <col min="27" max="27" width="20.1796875" style="9" bestFit="1" customWidth="1"/>
    <col min="28" max="28" width="21.453125" style="10" customWidth="1"/>
    <col min="29" max="29" width="10.1796875" style="1" bestFit="1" customWidth="1"/>
    <col min="30" max="30" width="23" style="6" customWidth="1"/>
    <col min="31" max="31" width="85.81640625" style="6" customWidth="1"/>
    <col min="32" max="32" width="54.7265625" customWidth="1"/>
    <col min="33" max="16384" width="11.453125" style="1"/>
  </cols>
  <sheetData>
    <row r="1" spans="1:32" ht="20.25" customHeight="1" x14ac:dyDescent="0.35">
      <c r="A1" s="188"/>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35" t="s">
        <v>0</v>
      </c>
    </row>
    <row r="2" spans="1:32" ht="22.5" customHeight="1" x14ac:dyDescent="0.35">
      <c r="A2" s="188"/>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31" t="s">
        <v>1</v>
      </c>
    </row>
    <row r="3" spans="1:32" ht="28.5" customHeight="1" x14ac:dyDescent="0.35">
      <c r="A3" s="188"/>
      <c r="B3" s="188"/>
      <c r="C3" s="188"/>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c r="AE3" s="131" t="s">
        <v>2</v>
      </c>
    </row>
    <row r="4" spans="1:32" x14ac:dyDescent="0.35">
      <c r="A4" s="188"/>
      <c r="B4" s="188"/>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c r="AD4" s="188"/>
      <c r="AE4" s="131" t="s">
        <v>3</v>
      </c>
    </row>
    <row r="5" spans="1:32" hidden="1" x14ac:dyDescent="0.35"/>
    <row r="6" spans="1:32" ht="62" x14ac:dyDescent="0.35">
      <c r="A6" s="128" t="s">
        <v>4</v>
      </c>
      <c r="B6" s="129" t="s">
        <v>5</v>
      </c>
    </row>
    <row r="7" spans="1:32" ht="59.25" customHeight="1" x14ac:dyDescent="0.35">
      <c r="A7" s="116" t="s">
        <v>6</v>
      </c>
      <c r="B7" s="115" t="s">
        <v>242</v>
      </c>
      <c r="C7" s="4"/>
      <c r="D7" s="4"/>
      <c r="E7" s="4"/>
      <c r="F7" s="4"/>
      <c r="G7" s="4"/>
      <c r="H7" s="4"/>
      <c r="I7" s="4"/>
      <c r="J7" s="4"/>
      <c r="K7" s="4"/>
      <c r="L7" s="4"/>
      <c r="M7" s="4"/>
      <c r="N7" s="4"/>
      <c r="O7" s="4"/>
      <c r="P7" s="4"/>
      <c r="Q7" s="4"/>
      <c r="R7" s="4"/>
      <c r="S7" s="4"/>
      <c r="T7" s="4"/>
      <c r="U7" s="4"/>
      <c r="V7" s="4"/>
      <c r="W7" s="4"/>
      <c r="X7" s="103"/>
      <c r="Y7" s="103"/>
      <c r="Z7" s="103"/>
      <c r="AA7" s="7"/>
      <c r="AB7" s="8"/>
      <c r="AC7" s="3"/>
    </row>
    <row r="8" spans="1:32" s="106" customFormat="1" ht="24.75" customHeight="1" x14ac:dyDescent="0.35">
      <c r="A8" s="193" t="s">
        <v>223</v>
      </c>
      <c r="B8" s="194"/>
      <c r="C8" s="194"/>
      <c r="D8" s="194"/>
      <c r="E8" s="194"/>
      <c r="F8" s="194"/>
      <c r="G8" s="194"/>
      <c r="H8" s="195"/>
      <c r="I8" s="192" t="s">
        <v>7</v>
      </c>
      <c r="J8" s="192"/>
      <c r="K8" s="192"/>
      <c r="L8" s="192"/>
      <c r="M8" s="192"/>
      <c r="N8" s="192"/>
      <c r="O8" s="192"/>
      <c r="P8" s="192"/>
      <c r="Q8" s="192"/>
      <c r="R8" s="192"/>
      <c r="S8" s="192"/>
      <c r="T8" s="192"/>
      <c r="U8" s="192"/>
      <c r="V8" s="192"/>
      <c r="W8" s="192"/>
      <c r="X8" s="192"/>
      <c r="Y8" s="192"/>
      <c r="Z8" s="192"/>
      <c r="AA8" s="189" t="s">
        <v>8</v>
      </c>
      <c r="AB8" s="189"/>
      <c r="AC8" s="189"/>
      <c r="AD8" s="190" t="s">
        <v>9</v>
      </c>
      <c r="AE8" s="190"/>
      <c r="AF8" s="165"/>
    </row>
    <row r="9" spans="1:32" s="106" customFormat="1" ht="33.75" customHeight="1" x14ac:dyDescent="0.35">
      <c r="A9" s="196"/>
      <c r="B9" s="197"/>
      <c r="C9" s="197"/>
      <c r="D9" s="197"/>
      <c r="E9" s="197"/>
      <c r="F9" s="197"/>
      <c r="G9" s="197"/>
      <c r="H9" s="198"/>
      <c r="I9" s="199" t="s">
        <v>10</v>
      </c>
      <c r="J9" s="199"/>
      <c r="K9" s="199"/>
      <c r="L9" s="199"/>
      <c r="M9" s="199"/>
      <c r="N9" s="199"/>
      <c r="O9" s="199"/>
      <c r="P9" s="199"/>
      <c r="Q9" s="199" t="s">
        <v>11</v>
      </c>
      <c r="R9" s="199"/>
      <c r="S9" s="199"/>
      <c r="T9" s="199"/>
      <c r="U9" s="199"/>
      <c r="V9" s="199"/>
      <c r="W9" s="199"/>
      <c r="X9" s="199"/>
      <c r="Y9" s="191" t="s">
        <v>12</v>
      </c>
      <c r="Z9" s="191"/>
      <c r="AA9" s="189"/>
      <c r="AB9" s="189"/>
      <c r="AC9" s="189"/>
      <c r="AD9" s="190"/>
      <c r="AE9" s="190"/>
      <c r="AF9" s="165"/>
    </row>
    <row r="10" spans="1:32" s="106" customFormat="1" ht="102" customHeight="1" x14ac:dyDescent="0.35">
      <c r="A10" s="148" t="s">
        <v>19</v>
      </c>
      <c r="B10" s="148" t="s">
        <v>20</v>
      </c>
      <c r="C10" s="148" t="s">
        <v>13</v>
      </c>
      <c r="D10" s="148" t="s">
        <v>14</v>
      </c>
      <c r="E10" s="148" t="s">
        <v>15</v>
      </c>
      <c r="F10" s="148" t="s">
        <v>16</v>
      </c>
      <c r="G10" s="148" t="s">
        <v>17</v>
      </c>
      <c r="H10" s="148" t="s">
        <v>18</v>
      </c>
      <c r="I10" s="108" t="s">
        <v>21</v>
      </c>
      <c r="J10" s="108" t="s">
        <v>22</v>
      </c>
      <c r="K10" s="108" t="s">
        <v>23</v>
      </c>
      <c r="L10" s="108" t="s">
        <v>24</v>
      </c>
      <c r="M10" s="108" t="s">
        <v>25</v>
      </c>
      <c r="N10" s="108" t="s">
        <v>26</v>
      </c>
      <c r="O10" s="107" t="s">
        <v>27</v>
      </c>
      <c r="P10" s="107" t="s">
        <v>28</v>
      </c>
      <c r="Q10" s="146" t="s">
        <v>225</v>
      </c>
      <c r="R10" s="107" t="s">
        <v>29</v>
      </c>
      <c r="S10" s="107" t="s">
        <v>30</v>
      </c>
      <c r="T10" s="107" t="s">
        <v>31</v>
      </c>
      <c r="U10" s="107" t="s">
        <v>32</v>
      </c>
      <c r="V10" s="107" t="s">
        <v>33</v>
      </c>
      <c r="W10" s="107" t="s">
        <v>34</v>
      </c>
      <c r="X10" s="107" t="s">
        <v>35</v>
      </c>
      <c r="Y10" s="107" t="s">
        <v>36</v>
      </c>
      <c r="Z10" s="107" t="s">
        <v>37</v>
      </c>
      <c r="AA10" s="109" t="s">
        <v>38</v>
      </c>
      <c r="AB10" s="109" t="s">
        <v>39</v>
      </c>
      <c r="AC10" s="110" t="s">
        <v>40</v>
      </c>
      <c r="AD10" s="111" t="s">
        <v>41</v>
      </c>
      <c r="AE10" s="136" t="s">
        <v>42</v>
      </c>
      <c r="AF10" s="165"/>
    </row>
    <row r="11" spans="1:32" ht="156.75" customHeight="1" x14ac:dyDescent="0.35">
      <c r="A11" s="149" t="s">
        <v>43</v>
      </c>
      <c r="B11" s="149" t="s">
        <v>44</v>
      </c>
      <c r="C11" s="174">
        <v>240210</v>
      </c>
      <c r="D11" s="150" t="s">
        <v>218</v>
      </c>
      <c r="E11" s="151" t="s">
        <v>45</v>
      </c>
      <c r="F11" s="150" t="s">
        <v>227</v>
      </c>
      <c r="G11" s="151" t="s">
        <v>46</v>
      </c>
      <c r="H11" s="152">
        <v>0</v>
      </c>
      <c r="I11" s="160">
        <v>0</v>
      </c>
      <c r="J11" s="161">
        <v>0</v>
      </c>
      <c r="K11" s="160">
        <v>0</v>
      </c>
      <c r="L11" s="162">
        <v>0</v>
      </c>
      <c r="M11" s="160">
        <v>0</v>
      </c>
      <c r="N11" s="161">
        <v>0</v>
      </c>
      <c r="O11" s="124">
        <f>+SUM(I11:N11)</f>
        <v>0</v>
      </c>
      <c r="P11" s="124">
        <f>+SUM(J11:O11)</f>
        <v>0</v>
      </c>
      <c r="Q11" s="124">
        <v>0</v>
      </c>
      <c r="R11" s="124">
        <v>0</v>
      </c>
      <c r="S11" s="124">
        <v>0</v>
      </c>
      <c r="T11" s="113"/>
      <c r="U11" s="113"/>
      <c r="V11" s="113"/>
      <c r="W11" s="126">
        <f>+SUM(Q11:V11)</f>
        <v>0</v>
      </c>
      <c r="X11" s="126">
        <f>+SUM(R11:W11)</f>
        <v>0</v>
      </c>
      <c r="Y11" s="130">
        <f>+O11+W11</f>
        <v>0</v>
      </c>
      <c r="Z11" s="130">
        <f>+P11+X11</f>
        <v>0</v>
      </c>
      <c r="AA11" s="171">
        <v>3645000000</v>
      </c>
      <c r="AB11" s="171">
        <v>1943818742</v>
      </c>
      <c r="AC11" s="163">
        <f>AB11/AA11</f>
        <v>0.5332836054869684</v>
      </c>
      <c r="AD11" s="133" t="s">
        <v>234</v>
      </c>
      <c r="AE11" s="170" t="s">
        <v>243</v>
      </c>
      <c r="AF11" s="166"/>
    </row>
    <row r="12" spans="1:32" ht="84.75" customHeight="1" x14ac:dyDescent="0.35">
      <c r="A12" s="149" t="s">
        <v>48</v>
      </c>
      <c r="B12" s="149" t="s">
        <v>49</v>
      </c>
      <c r="C12" s="174">
        <v>240198</v>
      </c>
      <c r="D12" s="150" t="s">
        <v>219</v>
      </c>
      <c r="E12" s="153" t="s">
        <v>50</v>
      </c>
      <c r="F12" s="150" t="s">
        <v>51</v>
      </c>
      <c r="G12" s="151" t="s">
        <v>46</v>
      </c>
      <c r="H12" s="154">
        <v>2500</v>
      </c>
      <c r="I12" s="119">
        <v>339</v>
      </c>
      <c r="J12" s="120">
        <v>305</v>
      </c>
      <c r="K12" s="120">
        <v>254</v>
      </c>
      <c r="L12" s="120">
        <v>383</v>
      </c>
      <c r="M12" s="121">
        <v>542</v>
      </c>
      <c r="N12" s="121">
        <v>281</v>
      </c>
      <c r="O12" s="125">
        <f>+SUM(I12:N12)</f>
        <v>2104</v>
      </c>
      <c r="P12" s="127">
        <f>+O12/H12</f>
        <v>0.84160000000000001</v>
      </c>
      <c r="Q12" s="144">
        <v>355</v>
      </c>
      <c r="R12" s="144">
        <v>415</v>
      </c>
      <c r="S12" s="144">
        <v>344</v>
      </c>
      <c r="T12" s="144">
        <v>553</v>
      </c>
      <c r="U12" s="114"/>
      <c r="V12" s="114"/>
      <c r="W12" s="126">
        <f t="shared" ref="W12:W23" si="0">+SUM(Q12:V12)</f>
        <v>1667</v>
      </c>
      <c r="X12" s="127">
        <f>+W12/H12</f>
        <v>0.66679999999999995</v>
      </c>
      <c r="Y12" s="130">
        <f>+O12+W12</f>
        <v>3771</v>
      </c>
      <c r="Z12" s="127">
        <f t="shared" ref="Z12:Z23" si="1">+Y12/H12</f>
        <v>1.5084</v>
      </c>
      <c r="AA12" s="171">
        <v>0</v>
      </c>
      <c r="AB12" s="171">
        <v>0</v>
      </c>
      <c r="AC12" s="171">
        <v>0</v>
      </c>
      <c r="AD12" s="133" t="s">
        <v>52</v>
      </c>
      <c r="AE12" s="170" t="s">
        <v>244</v>
      </c>
      <c r="AF12" s="167"/>
    </row>
    <row r="13" spans="1:32" ht="105" customHeight="1" x14ac:dyDescent="0.35">
      <c r="A13" s="149" t="s">
        <v>53</v>
      </c>
      <c r="B13" s="149" t="s">
        <v>54</v>
      </c>
      <c r="C13" s="174">
        <v>240209</v>
      </c>
      <c r="D13" s="150" t="s">
        <v>221</v>
      </c>
      <c r="E13" s="153" t="s">
        <v>55</v>
      </c>
      <c r="F13" s="150" t="s">
        <v>56</v>
      </c>
      <c r="G13" s="151" t="s">
        <v>46</v>
      </c>
      <c r="H13" s="154">
        <v>100</v>
      </c>
      <c r="I13" s="160">
        <v>0</v>
      </c>
      <c r="J13" s="160">
        <v>0</v>
      </c>
      <c r="K13" s="160">
        <v>0</v>
      </c>
      <c r="L13" s="162">
        <v>0</v>
      </c>
      <c r="M13" s="160">
        <v>0</v>
      </c>
      <c r="N13" s="160">
        <v>0</v>
      </c>
      <c r="O13" s="124">
        <v>0</v>
      </c>
      <c r="P13" s="127">
        <f>+O13/H13</f>
        <v>0</v>
      </c>
      <c r="Q13" s="144">
        <v>5</v>
      </c>
      <c r="R13" s="144">
        <v>18</v>
      </c>
      <c r="S13" s="144">
        <v>21</v>
      </c>
      <c r="T13" s="144">
        <v>24</v>
      </c>
      <c r="U13" s="114"/>
      <c r="V13" s="114"/>
      <c r="W13" s="126">
        <f>+SUM(Q13:V13)</f>
        <v>68</v>
      </c>
      <c r="X13" s="127">
        <f>+W13/H13</f>
        <v>0.68</v>
      </c>
      <c r="Y13" s="130">
        <f>+O13+W13</f>
        <v>68</v>
      </c>
      <c r="Z13" s="127">
        <f>+Y13/H13</f>
        <v>0.68</v>
      </c>
      <c r="AA13" s="171">
        <v>0</v>
      </c>
      <c r="AB13" s="171">
        <v>0</v>
      </c>
      <c r="AC13" s="171">
        <v>0</v>
      </c>
      <c r="AD13" s="133" t="s">
        <v>235</v>
      </c>
      <c r="AE13" s="164" t="s">
        <v>245</v>
      </c>
      <c r="AF13" s="167"/>
    </row>
    <row r="14" spans="1:32" ht="65.25" customHeight="1" x14ac:dyDescent="0.35">
      <c r="A14" s="149" t="s">
        <v>230</v>
      </c>
      <c r="B14" s="168" t="s">
        <v>231</v>
      </c>
      <c r="C14" s="209">
        <v>240198</v>
      </c>
      <c r="D14" s="204" t="s">
        <v>219</v>
      </c>
      <c r="E14" s="153" t="s">
        <v>57</v>
      </c>
      <c r="F14" s="150" t="s">
        <v>236</v>
      </c>
      <c r="G14" s="155" t="s">
        <v>46</v>
      </c>
      <c r="H14" s="153">
        <v>2816</v>
      </c>
      <c r="I14" s="119">
        <v>2720</v>
      </c>
      <c r="J14" s="119">
        <v>2710</v>
      </c>
      <c r="K14" s="119">
        <v>2701</v>
      </c>
      <c r="L14" s="119">
        <v>2690</v>
      </c>
      <c r="M14" s="121">
        <v>2690</v>
      </c>
      <c r="N14" s="121">
        <v>2690</v>
      </c>
      <c r="O14" s="126">
        <f>+(I14+J14+K14+L14+M14+N14)/6</f>
        <v>2700.1666666666665</v>
      </c>
      <c r="P14" s="127">
        <f>+O14/H14</f>
        <v>0.95886600378787878</v>
      </c>
      <c r="Q14" s="144">
        <v>2694</v>
      </c>
      <c r="R14" s="144">
        <v>2697</v>
      </c>
      <c r="S14" s="144">
        <v>2702</v>
      </c>
      <c r="T14" s="144">
        <v>2598</v>
      </c>
      <c r="U14" s="114"/>
      <c r="V14" s="114"/>
      <c r="W14" s="126">
        <f>+(I14+J14+K14+L14+M14+N14+Q14+R14+S14)/9</f>
        <v>2699.3333333333335</v>
      </c>
      <c r="X14" s="127">
        <f t="shared" ref="X14:X23" si="2">+W14/H14</f>
        <v>0.9585700757575758</v>
      </c>
      <c r="Y14" s="130">
        <f>+W14</f>
        <v>2699.3333333333335</v>
      </c>
      <c r="Z14" s="127">
        <f t="shared" si="1"/>
        <v>0.9585700757575758</v>
      </c>
      <c r="AA14" s="203">
        <v>48063620334</v>
      </c>
      <c r="AB14" s="203">
        <v>40579397688</v>
      </c>
      <c r="AC14" s="187">
        <f>AB14/AA14</f>
        <v>0.84428508310461803</v>
      </c>
      <c r="AD14" s="133" t="s">
        <v>58</v>
      </c>
      <c r="AE14" s="164" t="s">
        <v>246</v>
      </c>
      <c r="AF14" s="169"/>
    </row>
    <row r="15" spans="1:32" ht="73.5" customHeight="1" x14ac:dyDescent="0.35">
      <c r="A15" s="149" t="s">
        <v>59</v>
      </c>
      <c r="B15" s="149" t="s">
        <v>60</v>
      </c>
      <c r="C15" s="211"/>
      <c r="D15" s="205"/>
      <c r="E15" s="153" t="s">
        <v>61</v>
      </c>
      <c r="F15" s="150" t="s">
        <v>62</v>
      </c>
      <c r="G15" s="155" t="s">
        <v>46</v>
      </c>
      <c r="H15" s="153">
        <v>600</v>
      </c>
      <c r="I15" s="118">
        <v>87</v>
      </c>
      <c r="J15" s="122">
        <v>3</v>
      </c>
      <c r="K15" s="118">
        <v>0</v>
      </c>
      <c r="L15" s="119">
        <v>0</v>
      </c>
      <c r="M15" s="118">
        <v>0</v>
      </c>
      <c r="N15" s="118">
        <v>0</v>
      </c>
      <c r="O15" s="126">
        <f>+SUM(I15:N15)</f>
        <v>90</v>
      </c>
      <c r="P15" s="127">
        <f t="shared" ref="P15:P23" si="3">+O15/H15</f>
        <v>0.15</v>
      </c>
      <c r="Q15" s="144">
        <v>3</v>
      </c>
      <c r="R15" s="144">
        <v>39</v>
      </c>
      <c r="S15" s="144">
        <v>42</v>
      </c>
      <c r="T15" s="144">
        <v>32</v>
      </c>
      <c r="U15" s="114"/>
      <c r="V15" s="114"/>
      <c r="W15" s="126">
        <f t="shared" si="0"/>
        <v>116</v>
      </c>
      <c r="X15" s="127">
        <f t="shared" si="2"/>
        <v>0.19333333333333333</v>
      </c>
      <c r="Y15" s="130">
        <f>+O15+W15</f>
        <v>206</v>
      </c>
      <c r="Z15" s="127">
        <f t="shared" si="1"/>
        <v>0.34333333333333332</v>
      </c>
      <c r="AA15" s="203"/>
      <c r="AB15" s="203"/>
      <c r="AC15" s="187"/>
      <c r="AD15" s="132" t="s">
        <v>228</v>
      </c>
      <c r="AE15" s="164" t="s">
        <v>247</v>
      </c>
      <c r="AF15" s="167"/>
    </row>
    <row r="16" spans="1:32" ht="75" customHeight="1" x14ac:dyDescent="0.35">
      <c r="A16" s="149" t="s">
        <v>63</v>
      </c>
      <c r="B16" s="149" t="s">
        <v>64</v>
      </c>
      <c r="C16" s="176">
        <v>240211</v>
      </c>
      <c r="D16" s="156" t="s">
        <v>220</v>
      </c>
      <c r="E16" s="157" t="s">
        <v>65</v>
      </c>
      <c r="F16" s="150" t="s">
        <v>66</v>
      </c>
      <c r="G16" s="157" t="s">
        <v>46</v>
      </c>
      <c r="H16" s="157">
        <v>1000</v>
      </c>
      <c r="I16" s="117">
        <v>0</v>
      </c>
      <c r="J16" s="123">
        <v>0</v>
      </c>
      <c r="K16" s="117">
        <v>0</v>
      </c>
      <c r="L16" s="117">
        <v>0</v>
      </c>
      <c r="M16" s="118">
        <v>0</v>
      </c>
      <c r="N16" s="118">
        <v>0</v>
      </c>
      <c r="O16" s="124">
        <f>+SUM(I16:N16)</f>
        <v>0</v>
      </c>
      <c r="P16" s="127">
        <f>+O16/H16</f>
        <v>0</v>
      </c>
      <c r="Q16" s="143">
        <v>0</v>
      </c>
      <c r="R16" s="143">
        <v>0</v>
      </c>
      <c r="S16" s="144">
        <v>407</v>
      </c>
      <c r="T16" s="144">
        <v>81</v>
      </c>
      <c r="U16" s="114"/>
      <c r="V16" s="114"/>
      <c r="W16" s="126">
        <f t="shared" si="0"/>
        <v>488</v>
      </c>
      <c r="X16" s="127">
        <f t="shared" si="2"/>
        <v>0.48799999999999999</v>
      </c>
      <c r="Y16" s="130">
        <f t="shared" ref="Y16:Y23" si="4">+O16+W16</f>
        <v>488</v>
      </c>
      <c r="Z16" s="127">
        <f t="shared" si="1"/>
        <v>0.48799999999999999</v>
      </c>
      <c r="AA16" s="172">
        <v>28084600000</v>
      </c>
      <c r="AB16" s="233">
        <v>21616363217</v>
      </c>
      <c r="AC16" s="134">
        <f>AB16/AA16</f>
        <v>0.76968741648447903</v>
      </c>
      <c r="AD16" s="133" t="s">
        <v>67</v>
      </c>
      <c r="AE16" s="164" t="s">
        <v>248</v>
      </c>
    </row>
    <row r="17" spans="1:32" ht="138.75" customHeight="1" x14ac:dyDescent="0.35">
      <c r="A17" s="149" t="s">
        <v>237</v>
      </c>
      <c r="B17" s="149" t="s">
        <v>238</v>
      </c>
      <c r="C17" s="174">
        <v>200405</v>
      </c>
      <c r="D17" s="156" t="s">
        <v>222</v>
      </c>
      <c r="E17" s="157" t="s">
        <v>68</v>
      </c>
      <c r="F17" s="150" t="s">
        <v>69</v>
      </c>
      <c r="G17" s="155" t="s">
        <v>47</v>
      </c>
      <c r="H17" s="159">
        <v>1</v>
      </c>
      <c r="I17" s="117">
        <v>0</v>
      </c>
      <c r="J17" s="123">
        <v>0</v>
      </c>
      <c r="K17" s="117">
        <v>0</v>
      </c>
      <c r="L17" s="147">
        <v>0</v>
      </c>
      <c r="M17" s="118">
        <v>0</v>
      </c>
      <c r="N17" s="118">
        <v>0</v>
      </c>
      <c r="O17" s="124">
        <f>+SUM(I17:N17)</f>
        <v>0</v>
      </c>
      <c r="P17" s="127">
        <f>+O17/H17</f>
        <v>0</v>
      </c>
      <c r="Q17" s="143">
        <v>0</v>
      </c>
      <c r="R17" s="143">
        <v>0</v>
      </c>
      <c r="S17" s="143">
        <v>0</v>
      </c>
      <c r="T17" s="143">
        <v>0</v>
      </c>
      <c r="U17" s="114"/>
      <c r="V17" s="114"/>
      <c r="W17" s="126">
        <f>+SUM(Q17:V17)</f>
        <v>0</v>
      </c>
      <c r="X17" s="127">
        <f t="shared" si="2"/>
        <v>0</v>
      </c>
      <c r="Y17" s="130">
        <f t="shared" si="4"/>
        <v>0</v>
      </c>
      <c r="Z17" s="127">
        <f t="shared" si="1"/>
        <v>0</v>
      </c>
      <c r="AA17" s="172">
        <v>302400000</v>
      </c>
      <c r="AB17" s="233">
        <v>237041856</v>
      </c>
      <c r="AC17" s="134">
        <f>AB17/AA17</f>
        <v>0.78386857142857147</v>
      </c>
      <c r="AD17" s="133" t="s">
        <v>240</v>
      </c>
      <c r="AE17" s="175" t="s">
        <v>241</v>
      </c>
      <c r="AF17" s="167"/>
    </row>
    <row r="18" spans="1:32" ht="180.75" customHeight="1" x14ac:dyDescent="0.35">
      <c r="A18" s="149" t="s">
        <v>70</v>
      </c>
      <c r="B18" s="149" t="s">
        <v>71</v>
      </c>
      <c r="C18" s="174">
        <v>240211</v>
      </c>
      <c r="D18" s="158" t="s">
        <v>220</v>
      </c>
      <c r="E18" s="159" t="s">
        <v>72</v>
      </c>
      <c r="F18" s="150" t="s">
        <v>73</v>
      </c>
      <c r="G18" s="159" t="s">
        <v>46</v>
      </c>
      <c r="H18" s="159">
        <v>450</v>
      </c>
      <c r="I18" s="117">
        <v>51</v>
      </c>
      <c r="J18" s="123">
        <v>0</v>
      </c>
      <c r="K18" s="117">
        <v>0</v>
      </c>
      <c r="L18" s="117">
        <v>0</v>
      </c>
      <c r="M18" s="118">
        <v>35</v>
      </c>
      <c r="N18" s="118">
        <v>110</v>
      </c>
      <c r="O18" s="126">
        <f>+SUM(I18:N18)</f>
        <v>196</v>
      </c>
      <c r="P18" s="127">
        <f>+O18/H18</f>
        <v>0.43555555555555553</v>
      </c>
      <c r="Q18" s="126">
        <v>60</v>
      </c>
      <c r="R18" s="126">
        <v>100</v>
      </c>
      <c r="S18" s="126">
        <v>9</v>
      </c>
      <c r="T18" s="126">
        <v>30</v>
      </c>
      <c r="U18" s="114"/>
      <c r="V18" s="114"/>
      <c r="W18" s="126">
        <f>+SUM(Q18:V18)</f>
        <v>199</v>
      </c>
      <c r="X18" s="127">
        <f t="shared" si="2"/>
        <v>0.44222222222222224</v>
      </c>
      <c r="Y18" s="130">
        <f>+O18+W18</f>
        <v>395</v>
      </c>
      <c r="Z18" s="127">
        <f>+Y18/H18</f>
        <v>0.87777777777777777</v>
      </c>
      <c r="AA18" s="172">
        <v>2216900000</v>
      </c>
      <c r="AB18" s="233">
        <v>1796848344</v>
      </c>
      <c r="AC18" s="134">
        <f>AB18/AA18</f>
        <v>0.81052295728269208</v>
      </c>
      <c r="AD18" s="133" t="s">
        <v>74</v>
      </c>
      <c r="AE18" s="170" t="s">
        <v>249</v>
      </c>
      <c r="AF18" s="167" t="s">
        <v>239</v>
      </c>
    </row>
    <row r="19" spans="1:32" ht="120.75" customHeight="1" x14ac:dyDescent="0.35">
      <c r="A19" s="149" t="s">
        <v>76</v>
      </c>
      <c r="B19" s="149" t="s">
        <v>77</v>
      </c>
      <c r="C19" s="174">
        <v>240211</v>
      </c>
      <c r="D19" s="158" t="s">
        <v>220</v>
      </c>
      <c r="E19" s="159" t="s">
        <v>78</v>
      </c>
      <c r="F19" s="150" t="s">
        <v>75</v>
      </c>
      <c r="G19" s="155" t="s">
        <v>46</v>
      </c>
      <c r="H19" s="155">
        <v>150</v>
      </c>
      <c r="I19" s="117">
        <v>0</v>
      </c>
      <c r="J19" s="123">
        <v>0</v>
      </c>
      <c r="K19" s="117">
        <v>0</v>
      </c>
      <c r="L19" s="117">
        <v>0</v>
      </c>
      <c r="M19" s="118">
        <v>11</v>
      </c>
      <c r="N19" s="118">
        <v>7</v>
      </c>
      <c r="O19" s="126">
        <f t="shared" ref="O19:O23" si="5">+SUM(I19:N19)</f>
        <v>18</v>
      </c>
      <c r="P19" s="127">
        <f>+O19/H19</f>
        <v>0.12</v>
      </c>
      <c r="Q19" s="124">
        <v>0</v>
      </c>
      <c r="R19" s="126">
        <v>117</v>
      </c>
      <c r="S19" s="126">
        <v>12</v>
      </c>
      <c r="T19" s="126">
        <v>5</v>
      </c>
      <c r="U19" s="114"/>
      <c r="V19" s="114"/>
      <c r="W19" s="126">
        <f>+SUM(Q19:V19)</f>
        <v>134</v>
      </c>
      <c r="X19" s="127">
        <f>+W19/H19</f>
        <v>0.89333333333333331</v>
      </c>
      <c r="Y19" s="130">
        <f>+O19+W19</f>
        <v>152</v>
      </c>
      <c r="Z19" s="127">
        <f>+Y19/H19</f>
        <v>1.0133333333333334</v>
      </c>
      <c r="AA19" s="172">
        <v>820400000</v>
      </c>
      <c r="AB19" s="172">
        <v>526466364</v>
      </c>
      <c r="AC19" s="134">
        <f>AB19/AA19</f>
        <v>0.64171911750365673</v>
      </c>
      <c r="AD19" s="132" t="s">
        <v>79</v>
      </c>
      <c r="AE19" s="170" t="s">
        <v>250</v>
      </c>
      <c r="AF19" s="167"/>
    </row>
    <row r="20" spans="1:32" ht="45" customHeight="1" x14ac:dyDescent="0.35">
      <c r="A20" s="184" t="s">
        <v>232</v>
      </c>
      <c r="B20" s="184" t="s">
        <v>233</v>
      </c>
      <c r="C20" s="209">
        <v>230044</v>
      </c>
      <c r="D20" s="206" t="s">
        <v>224</v>
      </c>
      <c r="E20" s="155" t="s">
        <v>80</v>
      </c>
      <c r="F20" s="173" t="s">
        <v>81</v>
      </c>
      <c r="G20" s="155" t="s">
        <v>47</v>
      </c>
      <c r="H20" s="155">
        <v>15</v>
      </c>
      <c r="I20" s="123">
        <v>0</v>
      </c>
      <c r="J20" s="123">
        <v>0</v>
      </c>
      <c r="K20" s="123">
        <v>0</v>
      </c>
      <c r="L20" s="123">
        <v>0</v>
      </c>
      <c r="M20" s="123">
        <v>0</v>
      </c>
      <c r="N20" s="117">
        <v>0</v>
      </c>
      <c r="O20" s="124">
        <f>+SUM(I20:N20)</f>
        <v>0</v>
      </c>
      <c r="P20" s="127">
        <f t="shared" si="3"/>
        <v>0</v>
      </c>
      <c r="Q20" s="124">
        <v>0</v>
      </c>
      <c r="R20" s="124">
        <v>0</v>
      </c>
      <c r="S20" s="126">
        <v>15</v>
      </c>
      <c r="T20" s="126">
        <v>0</v>
      </c>
      <c r="U20" s="114"/>
      <c r="V20" s="114"/>
      <c r="W20" s="126">
        <f>+SUM(Q20:V20)</f>
        <v>15</v>
      </c>
      <c r="X20" s="127">
        <f t="shared" si="2"/>
        <v>1</v>
      </c>
      <c r="Y20" s="130">
        <f t="shared" si="4"/>
        <v>15</v>
      </c>
      <c r="Z20" s="127">
        <f t="shared" si="1"/>
        <v>1</v>
      </c>
      <c r="AA20" s="182">
        <v>1646040000</v>
      </c>
      <c r="AB20" s="182">
        <v>1646040000</v>
      </c>
      <c r="AC20" s="183">
        <f>+AB20/AA20</f>
        <v>1</v>
      </c>
      <c r="AD20" s="178" t="s">
        <v>82</v>
      </c>
      <c r="AE20" s="170" t="s">
        <v>251</v>
      </c>
      <c r="AF20" s="177"/>
    </row>
    <row r="21" spans="1:32" ht="42.75" customHeight="1" x14ac:dyDescent="0.35">
      <c r="A21" s="185"/>
      <c r="B21" s="185"/>
      <c r="C21" s="210"/>
      <c r="D21" s="207"/>
      <c r="E21" s="155" t="s">
        <v>83</v>
      </c>
      <c r="F21" s="173" t="s">
        <v>84</v>
      </c>
      <c r="G21" s="155" t="s">
        <v>47</v>
      </c>
      <c r="H21" s="155">
        <v>10</v>
      </c>
      <c r="I21" s="123">
        <v>0</v>
      </c>
      <c r="J21" s="123">
        <v>0</v>
      </c>
      <c r="K21" s="123">
        <v>0</v>
      </c>
      <c r="L21" s="123">
        <v>0</v>
      </c>
      <c r="M21" s="123">
        <v>0</v>
      </c>
      <c r="N21" s="117">
        <v>0</v>
      </c>
      <c r="O21" s="124">
        <f t="shared" si="5"/>
        <v>0</v>
      </c>
      <c r="P21" s="127">
        <f t="shared" si="3"/>
        <v>0</v>
      </c>
      <c r="Q21" s="124">
        <v>0</v>
      </c>
      <c r="R21" s="124">
        <v>0</v>
      </c>
      <c r="S21" s="126">
        <v>10</v>
      </c>
      <c r="T21" s="126">
        <v>0</v>
      </c>
      <c r="U21" s="114"/>
      <c r="V21" s="114"/>
      <c r="W21" s="126">
        <f t="shared" si="0"/>
        <v>10</v>
      </c>
      <c r="X21" s="127">
        <f t="shared" si="2"/>
        <v>1</v>
      </c>
      <c r="Y21" s="130">
        <f t="shared" si="4"/>
        <v>10</v>
      </c>
      <c r="Z21" s="127">
        <f t="shared" si="1"/>
        <v>1</v>
      </c>
      <c r="AA21" s="182"/>
      <c r="AB21" s="182"/>
      <c r="AC21" s="183"/>
      <c r="AD21" s="179"/>
      <c r="AE21" s="170" t="s">
        <v>252</v>
      </c>
      <c r="AF21" s="177"/>
    </row>
    <row r="22" spans="1:32" ht="39" customHeight="1" x14ac:dyDescent="0.35">
      <c r="A22" s="185"/>
      <c r="B22" s="185"/>
      <c r="C22" s="210"/>
      <c r="D22" s="207"/>
      <c r="E22" s="155" t="s">
        <v>85</v>
      </c>
      <c r="F22" s="173" t="s">
        <v>86</v>
      </c>
      <c r="G22" s="155" t="s">
        <v>47</v>
      </c>
      <c r="H22" s="155">
        <v>46</v>
      </c>
      <c r="I22" s="123">
        <v>0</v>
      </c>
      <c r="J22" s="123">
        <v>0</v>
      </c>
      <c r="K22" s="123">
        <v>0</v>
      </c>
      <c r="L22" s="123">
        <v>0</v>
      </c>
      <c r="M22" s="123">
        <v>0</v>
      </c>
      <c r="N22" s="117">
        <v>0</v>
      </c>
      <c r="O22" s="124">
        <f t="shared" si="5"/>
        <v>0</v>
      </c>
      <c r="P22" s="127">
        <f t="shared" si="3"/>
        <v>0</v>
      </c>
      <c r="Q22" s="124">
        <v>0</v>
      </c>
      <c r="R22" s="124">
        <v>0</v>
      </c>
      <c r="S22" s="126">
        <v>46</v>
      </c>
      <c r="T22" s="126">
        <v>0</v>
      </c>
      <c r="U22" s="114"/>
      <c r="V22" s="114"/>
      <c r="W22" s="126">
        <f t="shared" si="0"/>
        <v>46</v>
      </c>
      <c r="X22" s="127">
        <f t="shared" si="2"/>
        <v>1</v>
      </c>
      <c r="Y22" s="130">
        <f t="shared" si="4"/>
        <v>46</v>
      </c>
      <c r="Z22" s="127">
        <f t="shared" si="1"/>
        <v>1</v>
      </c>
      <c r="AA22" s="182"/>
      <c r="AB22" s="182"/>
      <c r="AC22" s="183"/>
      <c r="AD22" s="179"/>
      <c r="AE22" s="170" t="s">
        <v>253</v>
      </c>
      <c r="AF22" s="177"/>
    </row>
    <row r="23" spans="1:32" ht="45.75" customHeight="1" x14ac:dyDescent="0.35">
      <c r="A23" s="186"/>
      <c r="B23" s="186"/>
      <c r="C23" s="211"/>
      <c r="D23" s="208"/>
      <c r="E23" s="155" t="s">
        <v>87</v>
      </c>
      <c r="F23" s="173" t="s">
        <v>88</v>
      </c>
      <c r="G23" s="155" t="s">
        <v>47</v>
      </c>
      <c r="H23" s="155">
        <v>15</v>
      </c>
      <c r="I23" s="123">
        <v>0</v>
      </c>
      <c r="J23" s="123">
        <v>0</v>
      </c>
      <c r="K23" s="123">
        <v>0</v>
      </c>
      <c r="L23" s="123">
        <v>0</v>
      </c>
      <c r="M23" s="123">
        <v>0</v>
      </c>
      <c r="N23" s="117">
        <v>0</v>
      </c>
      <c r="O23" s="124">
        <f t="shared" si="5"/>
        <v>0</v>
      </c>
      <c r="P23" s="127">
        <f t="shared" si="3"/>
        <v>0</v>
      </c>
      <c r="Q23" s="124">
        <v>0</v>
      </c>
      <c r="R23" s="124">
        <v>0</v>
      </c>
      <c r="S23" s="126">
        <v>15</v>
      </c>
      <c r="T23" s="126">
        <v>0</v>
      </c>
      <c r="U23" s="114"/>
      <c r="V23" s="114"/>
      <c r="W23" s="126">
        <f t="shared" si="0"/>
        <v>15</v>
      </c>
      <c r="X23" s="127">
        <f t="shared" si="2"/>
        <v>1</v>
      </c>
      <c r="Y23" s="130">
        <f t="shared" si="4"/>
        <v>15</v>
      </c>
      <c r="Z23" s="127">
        <f t="shared" si="1"/>
        <v>1</v>
      </c>
      <c r="AA23" s="182"/>
      <c r="AB23" s="182"/>
      <c r="AC23" s="183"/>
      <c r="AD23" s="179"/>
      <c r="AE23" s="170" t="s">
        <v>254</v>
      </c>
      <c r="AF23" s="177"/>
    </row>
    <row r="24" spans="1:32" x14ac:dyDescent="0.35">
      <c r="AF24" s="92"/>
    </row>
    <row r="26" spans="1:32" x14ac:dyDescent="0.35">
      <c r="AB26" s="9"/>
    </row>
    <row r="27" spans="1:32" ht="31" x14ac:dyDescent="0.35">
      <c r="A27" s="105" t="s">
        <v>89</v>
      </c>
      <c r="B27" s="105"/>
      <c r="C27" s="105"/>
    </row>
    <row r="28" spans="1:32" ht="20.25" customHeight="1" x14ac:dyDescent="0.35">
      <c r="A28" s="181"/>
      <c r="B28" s="181"/>
      <c r="C28" s="181"/>
      <c r="D28" s="181"/>
      <c r="E28" s="181"/>
      <c r="F28" s="181"/>
      <c r="G28" s="2"/>
      <c r="H28" s="2"/>
    </row>
    <row r="29" spans="1:32" x14ac:dyDescent="0.35">
      <c r="A29" s="2"/>
      <c r="B29" s="2"/>
      <c r="C29" s="2"/>
    </row>
    <row r="30" spans="1:32" ht="7.5" customHeight="1" x14ac:dyDescent="0.35">
      <c r="A30" s="2"/>
      <c r="B30" s="2"/>
      <c r="C30" s="2"/>
    </row>
    <row r="31" spans="1:32" ht="18.5" x14ac:dyDescent="0.35">
      <c r="A31" s="5" t="s">
        <v>90</v>
      </c>
      <c r="C31" s="137"/>
    </row>
    <row r="32" spans="1:32" ht="34.5" customHeight="1" x14ac:dyDescent="0.35">
      <c r="A32" s="180" t="s">
        <v>91</v>
      </c>
      <c r="B32" s="180"/>
      <c r="C32" s="140"/>
      <c r="D32" s="112"/>
      <c r="E32" s="112"/>
      <c r="F32" s="112"/>
      <c r="G32" s="112"/>
      <c r="H32" s="112"/>
    </row>
    <row r="33" spans="1:28" ht="36.75" customHeight="1" x14ac:dyDescent="0.35">
      <c r="A33" s="180" t="s">
        <v>92</v>
      </c>
      <c r="B33" s="180"/>
      <c r="C33" s="141"/>
      <c r="D33" s="112"/>
      <c r="E33" s="112"/>
      <c r="F33" s="112"/>
      <c r="G33" s="112"/>
      <c r="H33" s="112"/>
    </row>
    <row r="34" spans="1:28" ht="33.75" customHeight="1" x14ac:dyDescent="0.35">
      <c r="A34" s="180" t="s">
        <v>93</v>
      </c>
      <c r="B34" s="180"/>
      <c r="C34" s="142"/>
      <c r="D34" s="112"/>
      <c r="E34" s="112"/>
      <c r="F34" s="112"/>
      <c r="G34" s="112"/>
      <c r="H34" s="112"/>
    </row>
    <row r="35" spans="1:28" ht="33.75" customHeight="1" x14ac:dyDescent="0.35">
      <c r="A35" s="112"/>
      <c r="B35" s="112"/>
      <c r="C35" s="112"/>
      <c r="D35" s="112"/>
      <c r="E35" s="112"/>
      <c r="F35" s="112"/>
      <c r="G35" s="112"/>
      <c r="H35" s="112"/>
    </row>
    <row r="36" spans="1:28" ht="26.25" customHeight="1" x14ac:dyDescent="0.35">
      <c r="A36" s="200" t="s">
        <v>94</v>
      </c>
      <c r="B36" s="138" t="s">
        <v>95</v>
      </c>
      <c r="C36" s="201" t="s">
        <v>96</v>
      </c>
      <c r="D36" s="139" t="s">
        <v>229</v>
      </c>
      <c r="E36" s="202" t="s">
        <v>98</v>
      </c>
      <c r="F36" s="145" t="s">
        <v>97</v>
      </c>
      <c r="G36" s="112"/>
      <c r="H36" s="112"/>
      <c r="I36" s="112"/>
      <c r="J36" s="112"/>
      <c r="K36" s="112"/>
      <c r="L36" s="112"/>
      <c r="M36" s="112"/>
      <c r="N36" s="112"/>
      <c r="O36" s="112"/>
      <c r="P36" s="112"/>
      <c r="Q36" s="112"/>
      <c r="R36" s="112"/>
      <c r="S36" s="112"/>
      <c r="T36" s="112"/>
      <c r="U36" s="112"/>
      <c r="V36" s="112"/>
      <c r="W36" s="112"/>
      <c r="X36" s="112"/>
      <c r="Y36" s="112"/>
      <c r="Z36" s="112"/>
      <c r="AA36" s="112"/>
      <c r="AB36" s="112"/>
    </row>
    <row r="37" spans="1:28" ht="34.5" customHeight="1" x14ac:dyDescent="0.35">
      <c r="A37" s="200"/>
      <c r="B37" s="138" t="s">
        <v>99</v>
      </c>
      <c r="C37" s="201"/>
      <c r="D37" s="138" t="s">
        <v>99</v>
      </c>
      <c r="E37" s="202"/>
      <c r="F37" s="139" t="s">
        <v>226</v>
      </c>
      <c r="G37" s="112"/>
      <c r="H37" s="112"/>
      <c r="I37" s="112"/>
      <c r="J37" s="112"/>
      <c r="K37" s="112"/>
      <c r="L37" s="112"/>
      <c r="M37" s="112"/>
      <c r="N37" s="112"/>
      <c r="O37" s="112"/>
      <c r="P37" s="112"/>
      <c r="Q37" s="112"/>
      <c r="R37" s="112"/>
      <c r="S37" s="112"/>
      <c r="T37" s="112"/>
      <c r="U37" s="112"/>
      <c r="V37" s="112"/>
      <c r="W37" s="112"/>
      <c r="X37" s="112"/>
      <c r="Y37" s="112"/>
      <c r="Z37" s="112"/>
      <c r="AA37" s="112"/>
      <c r="AB37" s="112"/>
    </row>
    <row r="38" spans="1:28" ht="15.5" x14ac:dyDescent="0.35">
      <c r="A38" s="112"/>
      <c r="B38" s="112"/>
      <c r="C38" s="112"/>
      <c r="D38" s="112"/>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row>
  </sheetData>
  <mergeCells count="29">
    <mergeCell ref="A36:A37"/>
    <mergeCell ref="C36:C37"/>
    <mergeCell ref="E36:E37"/>
    <mergeCell ref="AA14:AA15"/>
    <mergeCell ref="AB14:AB15"/>
    <mergeCell ref="A34:B34"/>
    <mergeCell ref="A33:B33"/>
    <mergeCell ref="D14:D15"/>
    <mergeCell ref="D20:D23"/>
    <mergeCell ref="C20:C23"/>
    <mergeCell ref="C14:C15"/>
    <mergeCell ref="AC14:AC15"/>
    <mergeCell ref="A1:AD4"/>
    <mergeCell ref="AA8:AC9"/>
    <mergeCell ref="AD8:AE9"/>
    <mergeCell ref="Y9:Z9"/>
    <mergeCell ref="I8:Z8"/>
    <mergeCell ref="A8:H9"/>
    <mergeCell ref="Q9:X9"/>
    <mergeCell ref="I9:P9"/>
    <mergeCell ref="AF20:AF23"/>
    <mergeCell ref="AD20:AD23"/>
    <mergeCell ref="A32:B32"/>
    <mergeCell ref="A28:F28"/>
    <mergeCell ref="AA20:AA23"/>
    <mergeCell ref="AB20:AB23"/>
    <mergeCell ref="AC20:AC23"/>
    <mergeCell ref="B20:B23"/>
    <mergeCell ref="A20:A23"/>
  </mergeCells>
  <phoneticPr fontId="55" type="noConversion"/>
  <conditionalFormatting sqref="AC11 P12:P23 Z12:Z23 AC14:AC23">
    <cfRule type="cellIs" dxfId="2" priority="7" operator="lessThan">
      <formula>0.01</formula>
    </cfRule>
    <cfRule type="cellIs" dxfId="1" priority="8" operator="between">
      <formula>0.01</formula>
      <formula>0.5</formula>
    </cfRule>
    <cfRule type="cellIs" dxfId="0" priority="9" operator="greaterThan">
      <formula>0.51</formula>
    </cfRule>
  </conditionalFormatting>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53125" defaultRowHeight="14.5" x14ac:dyDescent="0.35"/>
  <cols>
    <col min="1" max="1" width="44.453125" style="38" customWidth="1"/>
    <col min="2" max="2" width="63.54296875" customWidth="1"/>
    <col min="3" max="3" width="24" style="39" customWidth="1"/>
    <col min="4" max="4" width="23.54296875" style="39" customWidth="1"/>
    <col min="5" max="5" width="34.81640625" style="39" customWidth="1"/>
    <col min="6" max="6" width="37.453125" customWidth="1"/>
    <col min="7" max="7" width="20.54296875" customWidth="1"/>
  </cols>
  <sheetData>
    <row r="1" spans="1:5" s="14" customFormat="1" ht="29" x14ac:dyDescent="0.35">
      <c r="A1" s="11" t="s">
        <v>100</v>
      </c>
      <c r="B1" s="12" t="s">
        <v>101</v>
      </c>
      <c r="C1" s="12" t="s">
        <v>102</v>
      </c>
      <c r="D1" s="12" t="s">
        <v>103</v>
      </c>
      <c r="E1" s="13" t="s">
        <v>104</v>
      </c>
    </row>
    <row r="2" spans="1:5" x14ac:dyDescent="0.35">
      <c r="A2" s="15" t="s">
        <v>105</v>
      </c>
      <c r="B2" s="16">
        <v>462837515</v>
      </c>
      <c r="C2" s="16">
        <v>458544520.75015002</v>
      </c>
      <c r="D2" s="16">
        <f t="shared" ref="D2:D24" si="0">+B2-C2</f>
        <v>4292994.2498499751</v>
      </c>
      <c r="E2" s="17"/>
    </row>
    <row r="3" spans="1:5" x14ac:dyDescent="0.35">
      <c r="A3" s="18" t="s">
        <v>106</v>
      </c>
      <c r="B3" s="19">
        <v>14321969830</v>
      </c>
      <c r="C3" s="19">
        <v>22744637270.214577</v>
      </c>
      <c r="D3" s="20">
        <f>+B3-C3</f>
        <v>-8422667440.2145767</v>
      </c>
      <c r="E3" s="21" t="s">
        <v>107</v>
      </c>
    </row>
    <row r="4" spans="1:5" x14ac:dyDescent="0.35">
      <c r="A4" s="15" t="s">
        <v>108</v>
      </c>
      <c r="B4" s="16">
        <v>41513478872</v>
      </c>
      <c r="C4" s="16">
        <v>40772810534.447693</v>
      </c>
      <c r="D4" s="16">
        <f t="shared" si="0"/>
        <v>740668337.55230713</v>
      </c>
      <c r="E4" s="17"/>
    </row>
    <row r="5" spans="1:5" ht="29" x14ac:dyDescent="0.35">
      <c r="A5" s="22" t="s">
        <v>109</v>
      </c>
      <c r="B5" s="16">
        <v>17609115631</v>
      </c>
      <c r="C5" s="16">
        <v>12578571952.608334</v>
      </c>
      <c r="D5" s="16">
        <f t="shared" si="0"/>
        <v>5030543678.3916664</v>
      </c>
      <c r="E5" s="17"/>
    </row>
    <row r="6" spans="1:5" x14ac:dyDescent="0.35">
      <c r="A6" s="15" t="s">
        <v>110</v>
      </c>
      <c r="B6" s="16">
        <v>1795538738</v>
      </c>
      <c r="C6" s="16">
        <v>148615160.66496599</v>
      </c>
      <c r="D6" s="16">
        <f t="shared" si="0"/>
        <v>1646923577.3350339</v>
      </c>
      <c r="E6" s="17"/>
    </row>
    <row r="7" spans="1:5" x14ac:dyDescent="0.35">
      <c r="A7" s="15" t="s">
        <v>111</v>
      </c>
      <c r="B7" s="16">
        <v>5027695390</v>
      </c>
      <c r="C7" s="16">
        <v>4126412237.5356622</v>
      </c>
      <c r="D7" s="16">
        <f t="shared" si="0"/>
        <v>901283152.46433783</v>
      </c>
      <c r="E7" s="17"/>
    </row>
    <row r="8" spans="1:5" x14ac:dyDescent="0.35">
      <c r="A8" s="15" t="s">
        <v>112</v>
      </c>
      <c r="B8" s="16">
        <v>284805801</v>
      </c>
      <c r="C8" s="16">
        <v>284805801.37796807</v>
      </c>
      <c r="D8" s="16">
        <f t="shared" si="0"/>
        <v>-0.37796807289123535</v>
      </c>
      <c r="E8" s="17"/>
    </row>
    <row r="9" spans="1:5" x14ac:dyDescent="0.35">
      <c r="A9" s="15" t="s">
        <v>113</v>
      </c>
      <c r="B9" s="16">
        <v>1060000000</v>
      </c>
      <c r="C9" s="16">
        <v>955211693.6768893</v>
      </c>
      <c r="D9" s="16">
        <f t="shared" si="0"/>
        <v>104788306.3231107</v>
      </c>
      <c r="E9" s="17"/>
    </row>
    <row r="10" spans="1:5" x14ac:dyDescent="0.35">
      <c r="A10" s="23" t="s">
        <v>114</v>
      </c>
      <c r="B10" s="24">
        <v>1339252071</v>
      </c>
      <c r="C10" s="24">
        <v>1339252071.3330276</v>
      </c>
      <c r="D10" s="24">
        <f t="shared" si="0"/>
        <v>-0.33302760124206543</v>
      </c>
      <c r="E10" s="25" t="s">
        <v>115</v>
      </c>
    </row>
    <row r="11" spans="1:5" x14ac:dyDescent="0.35">
      <c r="A11" s="15" t="s">
        <v>116</v>
      </c>
      <c r="B11" s="16">
        <v>434351340</v>
      </c>
      <c r="C11" s="16">
        <v>317674487.30708599</v>
      </c>
      <c r="D11" s="16">
        <f t="shared" si="0"/>
        <v>116676852.69291401</v>
      </c>
      <c r="E11" s="17"/>
    </row>
    <row r="12" spans="1:5" x14ac:dyDescent="0.35">
      <c r="A12" s="15" t="s">
        <v>117</v>
      </c>
      <c r="B12" s="16">
        <v>146000000</v>
      </c>
      <c r="C12" s="16">
        <v>145739698.41422197</v>
      </c>
      <c r="D12" s="16">
        <f t="shared" si="0"/>
        <v>260301.58577802777</v>
      </c>
      <c r="E12" s="17"/>
    </row>
    <row r="13" spans="1:5" ht="29" x14ac:dyDescent="0.35">
      <c r="A13" s="26" t="s">
        <v>118</v>
      </c>
      <c r="B13" s="24">
        <v>7831590388</v>
      </c>
      <c r="C13" s="24">
        <v>7115239857.4586487</v>
      </c>
      <c r="D13" s="24">
        <f t="shared" si="0"/>
        <v>716350530.54135132</v>
      </c>
      <c r="E13" s="27"/>
    </row>
    <row r="14" spans="1:5" ht="43.5" x14ac:dyDescent="0.35">
      <c r="A14" s="26" t="s">
        <v>119</v>
      </c>
      <c r="B14" s="24">
        <v>16041260647</v>
      </c>
      <c r="C14" s="24">
        <v>6601774947.3160334</v>
      </c>
      <c r="D14" s="24">
        <f t="shared" si="0"/>
        <v>9439485699.6839676</v>
      </c>
      <c r="E14" s="25"/>
    </row>
    <row r="15" spans="1:5" x14ac:dyDescent="0.35">
      <c r="A15" s="15" t="s">
        <v>120</v>
      </c>
      <c r="B15" s="16">
        <v>50000000</v>
      </c>
      <c r="C15" s="16">
        <v>49897706.387439996</v>
      </c>
      <c r="D15" s="16">
        <f t="shared" si="0"/>
        <v>102293.612560004</v>
      </c>
      <c r="E15" s="17"/>
    </row>
    <row r="16" spans="1:5" x14ac:dyDescent="0.35">
      <c r="A16" s="15" t="s">
        <v>121</v>
      </c>
      <c r="B16" s="16">
        <v>274833082</v>
      </c>
      <c r="C16" s="16">
        <v>273710549.38619</v>
      </c>
      <c r="D16" s="16">
        <f t="shared" si="0"/>
        <v>1122532.6138100028</v>
      </c>
      <c r="E16" s="17"/>
    </row>
    <row r="17" spans="1:7" ht="16.5" customHeight="1" x14ac:dyDescent="0.35">
      <c r="A17" s="28" t="s">
        <v>122</v>
      </c>
      <c r="B17" s="29">
        <v>1768461537</v>
      </c>
      <c r="C17" s="29">
        <v>1768461537</v>
      </c>
      <c r="D17" s="29">
        <f t="shared" si="0"/>
        <v>0</v>
      </c>
      <c r="E17" s="17"/>
    </row>
    <row r="18" spans="1:7" x14ac:dyDescent="0.35">
      <c r="A18" s="28" t="s">
        <v>123</v>
      </c>
      <c r="B18" s="29">
        <v>1495909812</v>
      </c>
      <c r="C18" s="29">
        <v>1495909812</v>
      </c>
      <c r="D18" s="29">
        <f t="shared" si="0"/>
        <v>0</v>
      </c>
      <c r="E18" s="17"/>
    </row>
    <row r="19" spans="1:7" x14ac:dyDescent="0.35">
      <c r="A19" s="28" t="s">
        <v>124</v>
      </c>
      <c r="B19" s="29">
        <v>3104297472</v>
      </c>
      <c r="C19" s="29">
        <v>3104297472</v>
      </c>
      <c r="D19" s="29">
        <f t="shared" si="0"/>
        <v>0</v>
      </c>
      <c r="E19" s="17"/>
    </row>
    <row r="20" spans="1:7" x14ac:dyDescent="0.35">
      <c r="A20" s="28" t="s">
        <v>125</v>
      </c>
      <c r="B20" s="29">
        <v>257506262</v>
      </c>
      <c r="C20" s="29">
        <v>257506262</v>
      </c>
      <c r="D20" s="29">
        <f t="shared" si="0"/>
        <v>0</v>
      </c>
      <c r="E20" s="17"/>
    </row>
    <row r="21" spans="1:7" x14ac:dyDescent="0.35">
      <c r="A21" s="28" t="s">
        <v>126</v>
      </c>
      <c r="B21" s="29">
        <v>8588622123</v>
      </c>
      <c r="C21" s="29">
        <v>8588622123</v>
      </c>
      <c r="D21" s="29">
        <f t="shared" si="0"/>
        <v>0</v>
      </c>
      <c r="E21" s="17"/>
    </row>
    <row r="22" spans="1:7" x14ac:dyDescent="0.35">
      <c r="A22" s="30" t="s">
        <v>127</v>
      </c>
      <c r="B22" s="31">
        <v>5000000000</v>
      </c>
      <c r="C22" s="31">
        <v>5000000000</v>
      </c>
      <c r="D22" s="31">
        <f t="shared" si="0"/>
        <v>0</v>
      </c>
      <c r="E22" s="32" t="s">
        <v>128</v>
      </c>
    </row>
    <row r="23" spans="1:7" x14ac:dyDescent="0.35">
      <c r="A23" s="30" t="s">
        <v>129</v>
      </c>
      <c r="B23" s="31">
        <v>224000000</v>
      </c>
      <c r="C23" s="31">
        <v>224000000</v>
      </c>
      <c r="D23" s="31">
        <f t="shared" si="0"/>
        <v>0</v>
      </c>
      <c r="E23" s="32" t="s">
        <v>128</v>
      </c>
    </row>
    <row r="24" spans="1:7" ht="15" thickBot="1" x14ac:dyDescent="0.4">
      <c r="A24" s="33" t="s">
        <v>130</v>
      </c>
      <c r="B24" s="34">
        <v>825938353</v>
      </c>
      <c r="C24" s="34">
        <v>825938353</v>
      </c>
      <c r="D24" s="34">
        <f t="shared" si="0"/>
        <v>0</v>
      </c>
      <c r="E24" s="35"/>
    </row>
    <row r="25" spans="1:7" x14ac:dyDescent="0.35">
      <c r="A25" s="36" t="s">
        <v>131</v>
      </c>
      <c r="B25" s="37">
        <f>SUM(B2:B24)</f>
        <v>129457464864</v>
      </c>
      <c r="C25" s="37">
        <f t="shared" ref="C25" si="1">SUM(C2:C24)</f>
        <v>119177634047.87888</v>
      </c>
      <c r="D25" s="37">
        <f>SUM(D2:D24)</f>
        <v>10279830816.121115</v>
      </c>
      <c r="E25"/>
    </row>
    <row r="26" spans="1:7" x14ac:dyDescent="0.35">
      <c r="E26" s="40"/>
    </row>
    <row r="29" spans="1:7" x14ac:dyDescent="0.35">
      <c r="A29" s="230" t="s">
        <v>132</v>
      </c>
      <c r="B29" s="230"/>
      <c r="C29" s="230"/>
      <c r="D29" s="230"/>
      <c r="E29" s="230"/>
      <c r="F29" s="230"/>
    </row>
    <row r="30" spans="1:7" x14ac:dyDescent="0.35">
      <c r="A30" s="41" t="s">
        <v>133</v>
      </c>
      <c r="B30" s="42" t="s">
        <v>134</v>
      </c>
      <c r="C30" s="43" t="s">
        <v>135</v>
      </c>
      <c r="D30" s="43" t="s">
        <v>136</v>
      </c>
      <c r="E30" s="43" t="s">
        <v>137</v>
      </c>
      <c r="F30" s="44" t="s">
        <v>138</v>
      </c>
      <c r="G30" s="44" t="s">
        <v>139</v>
      </c>
    </row>
    <row r="31" spans="1:7" ht="15" customHeight="1" x14ac:dyDescent="0.35">
      <c r="A31" s="214" t="s">
        <v>108</v>
      </c>
      <c r="B31" s="45" t="s">
        <v>140</v>
      </c>
      <c r="C31" s="231">
        <f>+D4</f>
        <v>740668337.55230713</v>
      </c>
      <c r="D31" s="46" t="s">
        <v>141</v>
      </c>
      <c r="E31" s="228"/>
      <c r="F31" s="212" t="s">
        <v>142</v>
      </c>
      <c r="G31" s="212" t="s">
        <v>143</v>
      </c>
    </row>
    <row r="32" spans="1:7" ht="21.5" thickBot="1" x14ac:dyDescent="0.4">
      <c r="A32" s="215"/>
      <c r="B32" s="47" t="s">
        <v>144</v>
      </c>
      <c r="C32" s="232"/>
      <c r="D32" s="48" t="s">
        <v>141</v>
      </c>
      <c r="E32" s="229"/>
      <c r="F32" s="224"/>
      <c r="G32" s="224"/>
    </row>
    <row r="33" spans="1:7" ht="15" customHeight="1" x14ac:dyDescent="0.35">
      <c r="A33" s="213" t="s">
        <v>109</v>
      </c>
      <c r="B33" s="49" t="s">
        <v>145</v>
      </c>
      <c r="C33" s="216">
        <f>+D5</f>
        <v>5030543678.3916664</v>
      </c>
      <c r="D33" s="226" t="s">
        <v>146</v>
      </c>
      <c r="E33" s="228"/>
      <c r="F33" s="50"/>
      <c r="G33" s="50"/>
    </row>
    <row r="34" spans="1:7" ht="81.75" customHeight="1" thickBot="1" x14ac:dyDescent="0.4">
      <c r="A34" s="215"/>
      <c r="B34" s="51" t="s">
        <v>147</v>
      </c>
      <c r="C34" s="218"/>
      <c r="D34" s="227"/>
      <c r="E34" s="229"/>
      <c r="F34" s="52" t="s">
        <v>148</v>
      </c>
      <c r="G34" s="52" t="s">
        <v>149</v>
      </c>
    </row>
    <row r="35" spans="1:7" ht="71.25" customHeight="1" thickBot="1" x14ac:dyDescent="0.4">
      <c r="A35" s="53" t="s">
        <v>110</v>
      </c>
      <c r="B35" s="54" t="s">
        <v>150</v>
      </c>
      <c r="C35" s="55">
        <f>+D6</f>
        <v>1646923577.3350339</v>
      </c>
      <c r="D35" s="48" t="s">
        <v>141</v>
      </c>
      <c r="E35" s="56" t="s">
        <v>151</v>
      </c>
      <c r="F35" s="52" t="s">
        <v>152</v>
      </c>
      <c r="G35" s="52" t="s">
        <v>153</v>
      </c>
    </row>
    <row r="36" spans="1:7" ht="45.75" customHeight="1" thickBot="1" x14ac:dyDescent="0.4">
      <c r="A36" s="53" t="s">
        <v>154</v>
      </c>
      <c r="B36" s="54" t="s">
        <v>155</v>
      </c>
      <c r="C36" s="55">
        <f>+D7</f>
        <v>901283152.46433783</v>
      </c>
      <c r="D36" s="48" t="s">
        <v>141</v>
      </c>
      <c r="E36" s="56" t="s">
        <v>156</v>
      </c>
      <c r="F36" s="52" t="s">
        <v>157</v>
      </c>
      <c r="G36" s="52" t="s">
        <v>158</v>
      </c>
    </row>
    <row r="37" spans="1:7" ht="18" customHeight="1" x14ac:dyDescent="0.35">
      <c r="A37" s="213" t="s">
        <v>113</v>
      </c>
      <c r="B37" s="45" t="s">
        <v>159</v>
      </c>
      <c r="C37" s="216"/>
      <c r="D37" s="46" t="s">
        <v>160</v>
      </c>
      <c r="E37" s="228" t="s">
        <v>161</v>
      </c>
      <c r="F37" s="223" t="s">
        <v>162</v>
      </c>
      <c r="G37" s="223" t="s">
        <v>163</v>
      </c>
    </row>
    <row r="38" spans="1:7" ht="27" customHeight="1" thickBot="1" x14ac:dyDescent="0.4">
      <c r="A38" s="215"/>
      <c r="B38" s="57" t="s">
        <v>164</v>
      </c>
      <c r="C38" s="218"/>
      <c r="D38" s="48"/>
      <c r="E38" s="229"/>
      <c r="F38" s="224"/>
      <c r="G38" s="224"/>
    </row>
    <row r="39" spans="1:7" ht="26.25" customHeight="1" x14ac:dyDescent="0.35">
      <c r="A39" s="214" t="s">
        <v>116</v>
      </c>
      <c r="B39" s="45" t="s">
        <v>165</v>
      </c>
      <c r="C39" s="216">
        <f>+D11</f>
        <v>116676852.69291401</v>
      </c>
      <c r="D39" s="46" t="s">
        <v>146</v>
      </c>
      <c r="E39" s="225" t="s">
        <v>166</v>
      </c>
      <c r="F39" s="223" t="s">
        <v>167</v>
      </c>
      <c r="G39" s="223" t="s">
        <v>168</v>
      </c>
    </row>
    <row r="40" spans="1:7" ht="30" customHeight="1" thickBot="1" x14ac:dyDescent="0.4">
      <c r="A40" s="215"/>
      <c r="B40" s="57" t="s">
        <v>169</v>
      </c>
      <c r="C40" s="218"/>
      <c r="D40" s="58"/>
      <c r="E40" s="220"/>
      <c r="F40" s="224"/>
      <c r="G40" s="224"/>
    </row>
    <row r="41" spans="1:7" x14ac:dyDescent="0.35">
      <c r="A41" s="213" t="s">
        <v>118</v>
      </c>
      <c r="B41" s="59" t="s">
        <v>170</v>
      </c>
      <c r="C41" s="216">
        <f>+D13</f>
        <v>716350530.54135132</v>
      </c>
      <c r="D41" s="46" t="s">
        <v>141</v>
      </c>
      <c r="E41" s="219" t="s">
        <v>171</v>
      </c>
      <c r="F41" s="50" t="s">
        <v>172</v>
      </c>
      <c r="G41" s="50" t="s">
        <v>173</v>
      </c>
    </row>
    <row r="42" spans="1:7" ht="24.5" x14ac:dyDescent="0.35">
      <c r="A42" s="214"/>
      <c r="B42" s="59" t="s">
        <v>174</v>
      </c>
      <c r="C42" s="217"/>
      <c r="D42" s="60" t="s">
        <v>175</v>
      </c>
      <c r="E42" s="219"/>
      <c r="F42" s="50"/>
      <c r="G42" s="50"/>
    </row>
    <row r="43" spans="1:7" ht="15" thickBot="1" x14ac:dyDescent="0.4">
      <c r="A43" s="215"/>
      <c r="B43" s="57" t="s">
        <v>176</v>
      </c>
      <c r="C43" s="218"/>
      <c r="D43" s="48" t="s">
        <v>160</v>
      </c>
      <c r="E43" s="220"/>
      <c r="F43" s="52" t="s">
        <v>177</v>
      </c>
      <c r="G43" s="52" t="s">
        <v>178</v>
      </c>
    </row>
    <row r="44" spans="1:7" ht="24.75" customHeight="1" x14ac:dyDescent="0.35">
      <c r="A44" s="213" t="s">
        <v>119</v>
      </c>
      <c r="B44" s="61" t="s">
        <v>179</v>
      </c>
      <c r="C44" s="216">
        <f>+D14</f>
        <v>9439485699.6839676</v>
      </c>
      <c r="D44" s="46" t="s">
        <v>141</v>
      </c>
      <c r="E44" s="221"/>
      <c r="F44" s="212" t="s">
        <v>180</v>
      </c>
      <c r="G44" s="212" t="s">
        <v>173</v>
      </c>
    </row>
    <row r="45" spans="1:7" ht="24.5" x14ac:dyDescent="0.35">
      <c r="A45" s="214"/>
      <c r="B45" s="62" t="s">
        <v>181</v>
      </c>
      <c r="C45" s="217"/>
      <c r="D45" s="46" t="s">
        <v>141</v>
      </c>
      <c r="E45" s="221"/>
      <c r="F45" s="212"/>
      <c r="G45" s="212"/>
    </row>
    <row r="46" spans="1:7" ht="25.5" customHeight="1" x14ac:dyDescent="0.35">
      <c r="A46" s="214"/>
      <c r="B46" s="63" t="s">
        <v>182</v>
      </c>
      <c r="C46" s="217"/>
      <c r="D46" s="46" t="s">
        <v>141</v>
      </c>
      <c r="E46" s="221"/>
      <c r="F46" s="212"/>
      <c r="G46" s="212"/>
    </row>
    <row r="47" spans="1:7" ht="41.25" customHeight="1" thickBot="1" x14ac:dyDescent="0.4">
      <c r="A47" s="215"/>
      <c r="B47" s="64" t="s">
        <v>183</v>
      </c>
      <c r="C47" s="218"/>
      <c r="D47" s="58"/>
      <c r="E47" s="222"/>
      <c r="F47" s="52" t="s">
        <v>184</v>
      </c>
      <c r="G47" s="52" t="s">
        <v>149</v>
      </c>
    </row>
    <row r="48" spans="1:7" x14ac:dyDescent="0.35">
      <c r="A48" s="65"/>
      <c r="B48" s="66" t="s">
        <v>185</v>
      </c>
      <c r="C48" s="67">
        <f>SUM(C31:C47)</f>
        <v>18591931828.661579</v>
      </c>
    </row>
    <row r="50" spans="1:5" x14ac:dyDescent="0.35">
      <c r="A50" s="68" t="s">
        <v>186</v>
      </c>
      <c r="B50" s="68"/>
      <c r="C50" s="68"/>
      <c r="D50" s="68"/>
      <c r="E50"/>
    </row>
    <row r="51" spans="1:5" x14ac:dyDescent="0.35">
      <c r="A51" s="69" t="s">
        <v>187</v>
      </c>
      <c r="B51" s="70" t="s">
        <v>135</v>
      </c>
      <c r="C51" s="70" t="s">
        <v>188</v>
      </c>
      <c r="D51" s="70" t="s">
        <v>189</v>
      </c>
      <c r="E51" s="71" t="s">
        <v>190</v>
      </c>
    </row>
    <row r="52" spans="1:5" ht="43.5" x14ac:dyDescent="0.35">
      <c r="A52" s="26" t="s">
        <v>119</v>
      </c>
      <c r="B52" s="72">
        <f>+D3</f>
        <v>-8422667440.2145767</v>
      </c>
      <c r="C52" s="73" t="s">
        <v>106</v>
      </c>
      <c r="D52" s="74" t="s">
        <v>191</v>
      </c>
      <c r="E52" s="75" t="s">
        <v>192</v>
      </c>
    </row>
    <row r="53" spans="1:5" ht="48" x14ac:dyDescent="0.35">
      <c r="A53" s="23" t="s">
        <v>111</v>
      </c>
      <c r="B53" s="76">
        <v>159027035</v>
      </c>
      <c r="C53" s="77" t="s">
        <v>112</v>
      </c>
      <c r="D53" s="78" t="s">
        <v>193</v>
      </c>
      <c r="E53" s="75" t="s">
        <v>194</v>
      </c>
    </row>
    <row r="54" spans="1:5" x14ac:dyDescent="0.35">
      <c r="A54"/>
      <c r="B54" s="39"/>
      <c r="E54"/>
    </row>
    <row r="55" spans="1:5" ht="15" thickBot="1" x14ac:dyDescent="0.4">
      <c r="A55"/>
      <c r="B55" s="39"/>
      <c r="E55"/>
    </row>
    <row r="56" spans="1:5" ht="15.5" x14ac:dyDescent="0.35">
      <c r="A56" s="79" t="s">
        <v>195</v>
      </c>
      <c r="B56" s="80"/>
      <c r="E56"/>
    </row>
    <row r="57" spans="1:5" x14ac:dyDescent="0.35">
      <c r="A57" s="81" t="s">
        <v>196</v>
      </c>
      <c r="B57" s="82" t="s">
        <v>135</v>
      </c>
      <c r="E57"/>
    </row>
    <row r="58" spans="1:5" x14ac:dyDescent="0.35">
      <c r="A58" s="15" t="s">
        <v>197</v>
      </c>
      <c r="B58" s="83">
        <f>+C78</f>
        <v>126052345944</v>
      </c>
      <c r="E58"/>
    </row>
    <row r="59" spans="1:5" x14ac:dyDescent="0.35">
      <c r="A59" s="15" t="s">
        <v>198</v>
      </c>
      <c r="B59" s="83">
        <f>+C83</f>
        <v>28064619790</v>
      </c>
      <c r="E59"/>
    </row>
    <row r="60" spans="1:5" ht="24" x14ac:dyDescent="0.35">
      <c r="A60" s="84" t="s">
        <v>199</v>
      </c>
      <c r="B60" s="85">
        <f>+C79-B59</f>
        <v>6136338428</v>
      </c>
      <c r="C60" s="86" t="s">
        <v>200</v>
      </c>
      <c r="E60"/>
    </row>
    <row r="61" spans="1:5" x14ac:dyDescent="0.35">
      <c r="A61" s="15" t="s">
        <v>201</v>
      </c>
      <c r="B61" s="83">
        <f>+B58-B59-B60</f>
        <v>91851387726</v>
      </c>
      <c r="E61"/>
    </row>
    <row r="62" spans="1:5" ht="15" thickBot="1" x14ac:dyDescent="0.4">
      <c r="A62" s="87" t="s">
        <v>202</v>
      </c>
      <c r="B62" s="88">
        <f>+B59/B58</f>
        <v>0.22264258217350422</v>
      </c>
      <c r="E62"/>
    </row>
    <row r="63" spans="1:5" x14ac:dyDescent="0.35">
      <c r="A63"/>
      <c r="B63" s="89"/>
      <c r="E63"/>
    </row>
    <row r="64" spans="1:5" x14ac:dyDescent="0.35">
      <c r="A64"/>
      <c r="B64" s="90"/>
      <c r="E64"/>
    </row>
    <row r="65" spans="1:5" x14ac:dyDescent="0.35">
      <c r="A65" s="91" t="s">
        <v>203</v>
      </c>
      <c r="B65" s="91"/>
      <c r="C65" s="91"/>
      <c r="E65"/>
    </row>
    <row r="66" spans="1:5" x14ac:dyDescent="0.35">
      <c r="A66" s="92" t="s">
        <v>204</v>
      </c>
      <c r="B66" s="93"/>
      <c r="C66" s="94">
        <v>118704526772</v>
      </c>
      <c r="E66"/>
    </row>
    <row r="67" spans="1:5" x14ac:dyDescent="0.35">
      <c r="A67" s="95" t="s">
        <v>205</v>
      </c>
      <c r="B67" s="39"/>
      <c r="C67" s="39">
        <f>+B68+B69+B70+B71</f>
        <v>12752938092</v>
      </c>
      <c r="E67"/>
    </row>
    <row r="68" spans="1:5" x14ac:dyDescent="0.35">
      <c r="A68" t="s">
        <v>206</v>
      </c>
      <c r="B68" s="96">
        <v>7025971007</v>
      </c>
      <c r="E68"/>
    </row>
    <row r="69" spans="1:5" x14ac:dyDescent="0.35">
      <c r="A69" t="s">
        <v>207</v>
      </c>
      <c r="B69" s="96">
        <v>1495909812</v>
      </c>
      <c r="E69"/>
    </row>
    <row r="70" spans="1:5" x14ac:dyDescent="0.35">
      <c r="A70" t="s">
        <v>208</v>
      </c>
      <c r="B70" s="96">
        <v>825938353</v>
      </c>
      <c r="E70"/>
    </row>
    <row r="71" spans="1:5" x14ac:dyDescent="0.35">
      <c r="A71" s="97" t="s">
        <v>209</v>
      </c>
      <c r="B71" s="98">
        <v>3405118920</v>
      </c>
      <c r="C71" s="99"/>
      <c r="E71"/>
    </row>
    <row r="72" spans="1:5" x14ac:dyDescent="0.35">
      <c r="A72" s="95" t="s">
        <v>210</v>
      </c>
      <c r="B72" s="96"/>
      <c r="C72" s="39">
        <f>-B73</f>
        <v>-2000000000</v>
      </c>
      <c r="E72"/>
    </row>
    <row r="73" spans="1:5" x14ac:dyDescent="0.35">
      <c r="A73" t="s">
        <v>211</v>
      </c>
      <c r="B73" s="96">
        <v>2000000000</v>
      </c>
      <c r="E73"/>
    </row>
    <row r="74" spans="1:5" x14ac:dyDescent="0.35">
      <c r="A74" s="100" t="s">
        <v>212</v>
      </c>
      <c r="B74" s="37"/>
      <c r="C74" s="101">
        <f>+C66+C67+C72</f>
        <v>129457464864</v>
      </c>
      <c r="E74"/>
    </row>
    <row r="78" spans="1:5" x14ac:dyDescent="0.35">
      <c r="B78" s="102" t="s">
        <v>213</v>
      </c>
      <c r="C78" s="102">
        <v>126052345944</v>
      </c>
    </row>
    <row r="79" spans="1:5" x14ac:dyDescent="0.35">
      <c r="B79" s="102" t="s">
        <v>214</v>
      </c>
      <c r="C79" s="102">
        <v>34200958218</v>
      </c>
    </row>
    <row r="80" spans="1:5" x14ac:dyDescent="0.35">
      <c r="B80" s="102" t="s">
        <v>215</v>
      </c>
      <c r="C80" s="102">
        <v>91851387726</v>
      </c>
    </row>
    <row r="81" spans="2:3" x14ac:dyDescent="0.35">
      <c r="B81" s="102" t="s">
        <v>138</v>
      </c>
      <c r="C81" s="102">
        <v>11074423275</v>
      </c>
    </row>
    <row r="82" spans="2:3" x14ac:dyDescent="0.35">
      <c r="B82" s="102" t="s">
        <v>216</v>
      </c>
      <c r="C82" s="102">
        <v>16990196515</v>
      </c>
    </row>
    <row r="83" spans="2:3" x14ac:dyDescent="0.35">
      <c r="B83" s="102" t="s">
        <v>198</v>
      </c>
      <c r="C83" s="102">
        <f>+C81+C82</f>
        <v>28064619790</v>
      </c>
    </row>
    <row r="84" spans="2:3" x14ac:dyDescent="0.35">
      <c r="B84" s="102" t="s">
        <v>217</v>
      </c>
      <c r="C84" s="102">
        <f>+C79-C83</f>
        <v>6136338428</v>
      </c>
    </row>
    <row r="85" spans="2:3" x14ac:dyDescent="0.35">
      <c r="B85" s="102"/>
      <c r="C85" s="102">
        <f>+C78-C80</f>
        <v>34200958218</v>
      </c>
    </row>
    <row r="86" spans="2:3" x14ac:dyDescent="0.35">
      <c r="B86" s="102"/>
      <c r="C86" s="10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ACCIÓN 2024</vt:lpstr>
      <vt:lpstr>Resumen</vt:lpstr>
      <vt:lpstr>'SGTO PLAN ACCIÓN 2024'!Área_de_impresión</vt:lpstr>
      <vt:lpstr>'SGTO PLAN ACCIÓN 2024'!Títulos_a_imprimir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Johana Maria Toro Torres</cp:lastModifiedBy>
  <cp:revision/>
  <dcterms:created xsi:type="dcterms:W3CDTF">2016-12-14T23:54:39Z</dcterms:created>
  <dcterms:modified xsi:type="dcterms:W3CDTF">2024-11-09T18:30:07Z</dcterms:modified>
  <cp:category/>
  <cp:contentStatus/>
</cp:coreProperties>
</file>