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Claudia\Desktop\ISVIMED 2024\PLAN DE ACCIÓN 2024\6-JUNIO 2024\"/>
    </mc:Choice>
  </mc:AlternateContent>
  <xr:revisionPtr revIDLastSave="0" documentId="13_ncr:1_{65E66DF5-612C-442E-B485-0D1A6DB6D910}" xr6:coauthVersionLast="47" xr6:coauthVersionMax="47" xr10:uidLastSave="{00000000-0000-0000-0000-000000000000}"/>
  <bookViews>
    <workbookView xWindow="-120" yWindow="-120" windowWidth="20730" windowHeight="11160" xr2:uid="{00000000-000D-0000-FFFF-FFFF00000000}"/>
  </bookViews>
  <sheets>
    <sheet name="PA - 2024" sheetId="1" r:id="rId1"/>
    <sheet name="Resumen" sheetId="5" state="hidden" r:id="rId2"/>
  </sheets>
  <externalReferences>
    <externalReference r:id="rId3"/>
  </externalReferences>
  <definedNames>
    <definedName name="_xlnm._FilterDatabase" localSheetId="0" hidden="1">'PA - 2024'!$A$13:$AC$32</definedName>
    <definedName name="Años_préstamo">[1]amortization!$C$10</definedName>
    <definedName name="_xlnm.Print_Area" localSheetId="0">'PA - 2024'!$A$7:$AA$47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'PA - 2024'!$13:$13</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M16" i="1" l="1"/>
  <c r="N16" i="1" s="1"/>
  <c r="M17" i="1"/>
  <c r="M18" i="1" l="1"/>
  <c r="N18" i="1" s="1"/>
  <c r="M15" i="1"/>
  <c r="M14" i="1"/>
  <c r="AA28" i="1" l="1"/>
  <c r="AA27" i="1"/>
  <c r="AA26" i="1"/>
  <c r="AA22" i="1"/>
  <c r="AA17" i="1"/>
  <c r="AA14" i="1"/>
  <c r="V17" i="1" l="1"/>
  <c r="U15" i="1"/>
  <c r="V15" i="1" s="1"/>
  <c r="U16" i="1"/>
  <c r="V16" i="1" s="1"/>
  <c r="U18" i="1"/>
  <c r="V18" i="1" s="1"/>
  <c r="U19" i="1"/>
  <c r="V19" i="1" s="1"/>
  <c r="U20" i="1"/>
  <c r="V20" i="1" s="1"/>
  <c r="U21" i="1"/>
  <c r="V21" i="1" s="1"/>
  <c r="U22" i="1"/>
  <c r="V22" i="1" s="1"/>
  <c r="U23" i="1"/>
  <c r="V23" i="1" s="1"/>
  <c r="U24" i="1"/>
  <c r="V24" i="1" s="1"/>
  <c r="U25" i="1"/>
  <c r="V25" i="1" s="1"/>
  <c r="U26" i="1"/>
  <c r="V26" i="1" s="1"/>
  <c r="U27" i="1"/>
  <c r="V27" i="1" s="1"/>
  <c r="U28" i="1"/>
  <c r="V28" i="1" s="1"/>
  <c r="U29" i="1"/>
  <c r="V29" i="1" s="1"/>
  <c r="U30" i="1"/>
  <c r="V30" i="1" s="1"/>
  <c r="U31" i="1"/>
  <c r="V31" i="1" s="1"/>
  <c r="U32" i="1"/>
  <c r="V32" i="1" s="1"/>
  <c r="U14" i="1"/>
  <c r="V14" i="1" s="1"/>
  <c r="M19" i="1"/>
  <c r="M20" i="1"/>
  <c r="M21" i="1"/>
  <c r="N21" i="1" s="1"/>
  <c r="M22" i="1"/>
  <c r="M23" i="1"/>
  <c r="M24" i="1"/>
  <c r="M25" i="1"/>
  <c r="M26" i="1"/>
  <c r="M27" i="1"/>
  <c r="M28" i="1"/>
  <c r="M29" i="1"/>
  <c r="M30" i="1"/>
  <c r="M31" i="1"/>
  <c r="M32" i="1"/>
  <c r="W14" i="1" l="1"/>
  <c r="X14" i="1" s="1"/>
  <c r="W16" i="1"/>
  <c r="X16" i="1" s="1"/>
  <c r="W25" i="1"/>
  <c r="X25" i="1" s="1"/>
  <c r="W27" i="1"/>
  <c r="X27" i="1" s="1"/>
  <c r="W19" i="1"/>
  <c r="X19" i="1" s="1"/>
  <c r="W29" i="1"/>
  <c r="X29" i="1" s="1"/>
  <c r="W26" i="1"/>
  <c r="X26" i="1" s="1"/>
  <c r="W18" i="1"/>
  <c r="X18" i="1" s="1"/>
  <c r="W28" i="1"/>
  <c r="X28" i="1" s="1"/>
  <c r="W20" i="1"/>
  <c r="X20" i="1" s="1"/>
  <c r="W32" i="1"/>
  <c r="X32" i="1" s="1"/>
  <c r="W31" i="1"/>
  <c r="X31" i="1" s="1"/>
  <c r="W23" i="1"/>
  <c r="X23" i="1" s="1"/>
  <c r="W24" i="1"/>
  <c r="X24" i="1" s="1"/>
  <c r="W30" i="1"/>
  <c r="X30" i="1" s="1"/>
  <c r="W22" i="1"/>
  <c r="X22" i="1" s="1"/>
  <c r="W15" i="1"/>
  <c r="X15" i="1" s="1"/>
  <c r="W17" i="1"/>
  <c r="X17" i="1" s="1"/>
  <c r="N29" i="1"/>
  <c r="W21" i="1"/>
  <c r="X21" i="1" s="1"/>
  <c r="N28" i="1"/>
  <c r="N20" i="1"/>
  <c r="N27" i="1"/>
  <c r="N19" i="1"/>
  <c r="N26" i="1"/>
  <c r="N14" i="1"/>
  <c r="N25" i="1"/>
  <c r="N17" i="1"/>
  <c r="N32" i="1"/>
  <c r="N24" i="1"/>
  <c r="N31" i="1"/>
  <c r="N23" i="1"/>
  <c r="N15" i="1"/>
  <c r="N30" i="1"/>
  <c r="N22" i="1"/>
  <c r="C85" i="5"/>
  <c r="C83" i="5"/>
  <c r="C84" i="5" s="1"/>
  <c r="C72" i="5"/>
  <c r="C74" i="5" s="1"/>
  <c r="C67" i="5"/>
  <c r="B58" i="5"/>
  <c r="C25" i="5"/>
  <c r="B25" i="5"/>
  <c r="D24" i="5"/>
  <c r="D23" i="5"/>
  <c r="D22" i="5"/>
  <c r="D21" i="5"/>
  <c r="D20" i="5"/>
  <c r="D19" i="5"/>
  <c r="D18" i="5"/>
  <c r="D17" i="5"/>
  <c r="D16" i="5"/>
  <c r="D15" i="5"/>
  <c r="D14" i="5"/>
  <c r="C44" i="5" s="1"/>
  <c r="D13" i="5"/>
  <c r="C41" i="5" s="1"/>
  <c r="D12" i="5"/>
  <c r="D11" i="5"/>
  <c r="C39" i="5"/>
  <c r="D10" i="5"/>
  <c r="D9" i="5"/>
  <c r="D8" i="5"/>
  <c r="D7" i="5"/>
  <c r="C36" i="5" s="1"/>
  <c r="D6" i="5"/>
  <c r="C35" i="5" s="1"/>
  <c r="D5" i="5"/>
  <c r="C33" i="5" s="1"/>
  <c r="D4" i="5"/>
  <c r="C31" i="5" s="1"/>
  <c r="D3" i="5"/>
  <c r="B52" i="5" s="1"/>
  <c r="D2" i="5"/>
  <c r="D25" i="5" s="1"/>
  <c r="C86" i="5" l="1"/>
  <c r="C48" i="5"/>
  <c r="B59" i="5"/>
  <c r="B60" i="5" l="1"/>
  <c r="B61" i="5" s="1"/>
  <c r="B6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C19" authorId="0" shapeId="0" xr:uid="{39BD627C-835F-49BC-9A41-964EF38385A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<sst xmlns="http://schemas.openxmlformats.org/spreadsheetml/2006/main" count="301" uniqueCount="252">
  <si>
    <t>Responsable</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</si>
  <si>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</si>
  <si>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</si>
  <si>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</si>
  <si>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</si>
  <si>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</si>
  <si>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</si>
  <si>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</si>
  <si>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</si>
  <si>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</si>
  <si>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</si>
  <si>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</si>
  <si>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</si>
  <si>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</si>
  <si>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</si>
  <si>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</si>
  <si>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</si>
  <si>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</si>
  <si>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</si>
  <si>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</si>
  <si>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</si>
  <si>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</si>
  <si>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</si>
  <si>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</si>
  <si>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</si>
  <si>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</si>
  <si>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</si>
  <si>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</si>
  <si>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</si>
  <si>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</si>
  <si>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</si>
  <si>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</si>
  <si>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</si>
  <si>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</si>
  <si>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</si>
  <si>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</si>
  <si>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</si>
  <si>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</si>
  <si>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</si>
  <si>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</si>
  <si>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</si>
  <si>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</si>
  <si>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</si>
  <si>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</si>
  <si>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</si>
  <si>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</si>
  <si>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</si>
  <si>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</si>
  <si>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</si>
  <si>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</si>
  <si>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</si>
  <si>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</si>
  <si>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</si>
  <si>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</si>
  <si>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</si>
  <si>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</si>
  <si>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</si>
  <si>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</si>
  <si>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</si>
  <si>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</si>
  <si>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</si>
  <si>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</si>
  <si>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</si>
  <si>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</si>
  <si>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</si>
  <si>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</si>
  <si>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</si>
  <si>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</si>
  <si>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</si>
  <si>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</si>
  <si>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</si>
  <si>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</si>
  <si>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</si>
  <si>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</si>
  <si>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</si>
  <si>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</si>
  <si>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</si>
  <si>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</si>
  <si>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</si>
  <si>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</si>
  <si>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</si>
  <si>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</si>
  <si>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</si>
  <si>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</si>
  <si>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</si>
  <si>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</si>
  <si>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</si>
  <si>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</si>
  <si>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</si>
  <si>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</si>
  <si>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</si>
  <si>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</si>
  <si>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</si>
  <si>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</si>
  <si>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</si>
  <si>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</si>
  <si>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</si>
  <si>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</si>
  <si>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</si>
  <si>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</si>
  <si>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</si>
  <si>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</si>
  <si>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</si>
  <si>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</si>
  <si>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</si>
  <si>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</si>
  <si>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</si>
  <si>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</si>
  <si>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</si>
  <si>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</si>
  <si>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</si>
  <si>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</si>
  <si>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</si>
  <si>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</si>
  <si>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</si>
  <si>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</si>
  <si>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</si>
  <si>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</si>
  <si>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</si>
  <si>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</si>
  <si>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</si>
  <si>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</si>
  <si>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</si>
  <si>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</si>
  <si>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</si>
  <si>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</si>
  <si>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</si>
  <si>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</si>
  <si>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</si>
  <si>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</si>
  <si>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</si>
  <si>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</si>
  <si>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</si>
  <si>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</si>
  <si>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Subdirección Responsable</t>
  </si>
  <si>
    <t>Observación General</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</si>
  <si>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</si>
  <si>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</si>
  <si>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</si>
  <si>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</si>
  <si>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</si>
  <si>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de cumplimiento de la meta anual - Primer Semestre</t>
  </si>
  <si>
    <t xml:space="preserve">Seguimiento Acumulado - Primer Semestre </t>
  </si>
  <si>
    <t>Seguimiento Acumulado - Segundo Semestre</t>
  </si>
  <si>
    <t>% de cumplimiento de la meta anual - Segundo Semestre</t>
  </si>
  <si>
    <r>
      <t xml:space="preserve">CÓDIGO: </t>
    </r>
    <r>
      <rPr>
        <sz val="10"/>
        <color theme="1"/>
        <rFont val="Calibri"/>
        <family val="2"/>
        <scheme val="minor"/>
      </rPr>
      <t>F-GE-17</t>
    </r>
  </si>
  <si>
    <r>
      <t xml:space="preserve">PÁGINA: </t>
    </r>
    <r>
      <rPr>
        <sz val="10"/>
        <color theme="1"/>
        <rFont val="Calibri"/>
        <family val="2"/>
        <scheme val="minor"/>
      </rPr>
      <t>1 de 1</t>
    </r>
  </si>
  <si>
    <t>PLAN DE ACCIÓN:</t>
  </si>
  <si>
    <t>SEGUIMIENTO CON CORTE A:</t>
  </si>
  <si>
    <r>
      <t xml:space="preserve">VERSIÓN: </t>
    </r>
    <r>
      <rPr>
        <sz val="10"/>
        <color theme="1"/>
        <rFont val="Calibri"/>
        <family val="2"/>
        <scheme val="minor"/>
      </rPr>
      <t>03</t>
    </r>
  </si>
  <si>
    <r>
      <t xml:space="preserve">FECHA: </t>
    </r>
    <r>
      <rPr>
        <sz val="10"/>
        <color theme="1"/>
        <rFont val="Calibri"/>
        <family val="2"/>
        <scheme val="minor"/>
      </rPr>
      <t>07/02/2021</t>
    </r>
  </si>
  <si>
    <t>2024</t>
  </si>
  <si>
    <t>JUNIO</t>
  </si>
  <si>
    <t>Código del Proyecto de Inversión</t>
  </si>
  <si>
    <t>Nombre del Proyecto de Inversión</t>
  </si>
  <si>
    <t>Código Indicador</t>
  </si>
  <si>
    <t>Nombre Indicador</t>
  </si>
  <si>
    <t>Unidad</t>
  </si>
  <si>
    <t xml:space="preserve">IMPLEMENTACIÓN Y GESTIÓN DE LA POLÍTICA PÚBLICA HABITACIONAL </t>
  </si>
  <si>
    <t>4.4.5.13</t>
  </si>
  <si>
    <t>Porcentaje</t>
  </si>
  <si>
    <t>IV02AD</t>
  </si>
  <si>
    <t>Asistencias Tecnicas Realizadas</t>
  </si>
  <si>
    <t>Numero</t>
  </si>
  <si>
    <t>3.4.5.18</t>
  </si>
  <si>
    <t>ADQUISICIÓN DE VIVIENDA POR UN HÁBITAT SOSTENIBLE CON ENFOQUE DIFERENCIAL.</t>
  </si>
  <si>
    <t>IV03AF</t>
  </si>
  <si>
    <t>4.4.5.5</t>
  </si>
  <si>
    <t>Número</t>
  </si>
  <si>
    <t>4.4.5.8</t>
  </si>
  <si>
    <t>Hogares con enfoque diferencial beneficiados con adquisición de vivienda</t>
  </si>
  <si>
    <t>MEJORAMIENTO DE VIVIENDA POR UN HÁBITAT SOSTENIBLE</t>
  </si>
  <si>
    <t>Hogares beneficiados con mejoramiento de vivienda</t>
  </si>
  <si>
    <t>Hogares beneficiados con mejoramiento de vivienda en la zona rural</t>
  </si>
  <si>
    <t>4.4.5.9</t>
  </si>
  <si>
    <t>4.4.5.10</t>
  </si>
  <si>
    <t>MEJORAMIENTO INTEGRAL DE BARRIOS</t>
  </si>
  <si>
    <t xml:space="preserve">4.4.5.2 </t>
  </si>
  <si>
    <t>Proyectos apoyados financieramente en Mejoramiento Integral de Barrios</t>
  </si>
  <si>
    <t>SERVICIO DE RECONOCIMIENTO DE VIVIENDA DE INTERÉS SOCIAL Y PRIORITARIO</t>
  </si>
  <si>
    <t>TITULACIÓN Y REGULARIZACIÓN DE BIENES FISCALES EN LA CIUDAD</t>
  </si>
  <si>
    <t xml:space="preserve">4.4.5.11 </t>
  </si>
  <si>
    <t>Meta  2024</t>
  </si>
  <si>
    <t>24PP99-MEJORAMIENTO DE VIVIENDA</t>
  </si>
  <si>
    <t xml:space="preserve">4.4.5.7 </t>
  </si>
  <si>
    <t xml:space="preserve">4.4.5.4 </t>
  </si>
  <si>
    <t>4.4.5.3</t>
  </si>
  <si>
    <t xml:space="preserve">4.4.5.6 </t>
  </si>
  <si>
    <t>4.4.5.12</t>
  </si>
  <si>
    <t>IV44AA</t>
  </si>
  <si>
    <t>IV44AB</t>
  </si>
  <si>
    <t>IV44AC</t>
  </si>
  <si>
    <t>IV44AD</t>
  </si>
  <si>
    <t xml:space="preserve">Política Pública de Inquilinatos monitoreada </t>
  </si>
  <si>
    <t xml:space="preserve">Hogares beneficiados con arrendamiento de vivienda </t>
  </si>
  <si>
    <t>Hogares beneficiados con adquisición de vivienda zona rural -sector público</t>
  </si>
  <si>
    <t>Hogares beneficiados con adquisición de vivienda - sector privado</t>
  </si>
  <si>
    <t xml:space="preserve">Hogares beneficiados con adquisición de vivienda -sector público </t>
  </si>
  <si>
    <t>Hogares con enfoque diferencial beneficiados con mejoramiento de vivienda sin barreras</t>
  </si>
  <si>
    <t>Hogares beneficiados con mejoramiento de vivienda - jóvenes</t>
  </si>
  <si>
    <t>Resoluciones de reconocimiento de edificaciones expedidas por la Curaduría Cero</t>
  </si>
  <si>
    <t xml:space="preserve">Bienes fiscales saneados   y titulados  </t>
  </si>
  <si>
    <t>Vivienda de Interés Social mejoradas- comuna 2</t>
  </si>
  <si>
    <t>Vivienda de Interés Social mejoradas-Comuna 3</t>
  </si>
  <si>
    <t>Vivienda de Interés Social mejoradas-comuna 4</t>
  </si>
  <si>
    <t>Vivienda de Interés Social mejoradas- comuna 16</t>
  </si>
  <si>
    <t xml:space="preserve">Consejo Consultivo de Política Habitacional creado y en funcionamiento </t>
  </si>
  <si>
    <t>Seguimiento 2024</t>
  </si>
  <si>
    <t>Primer Semestre 2024</t>
  </si>
  <si>
    <t>Segundo Semestre 2024</t>
  </si>
  <si>
    <t>Seguimiento a la Ejecución Física - 2024</t>
  </si>
  <si>
    <t>Consolidado Año - 2024</t>
  </si>
  <si>
    <t xml:space="preserve">Subdirección Planeación            Claudia Patricia Gòmez </t>
  </si>
  <si>
    <t>Subdirección Jurídica.             Beatriz Sánchez</t>
  </si>
  <si>
    <t>Subdirección Planeación               Julián Henao Zapata</t>
  </si>
  <si>
    <t>Subdirección Dotación.  -   Mauricio Zapata Alvarez</t>
  </si>
  <si>
    <t>Subdirección Planeación.        Natalia Mejía</t>
  </si>
  <si>
    <t>Subdirección Dotación.    -     Ludwing Alvarez Zapata</t>
  </si>
  <si>
    <t>Subdirección Jurídica.             Sandra Escudero</t>
  </si>
  <si>
    <t>Subdirección Dotación
Mauricio Zapata Alvarez</t>
  </si>
  <si>
    <t xml:space="preserve">Subdirección Poblacional - Jazmín Astrid Vasquez Vasquez 
</t>
  </si>
  <si>
    <t xml:space="preserve">Observaciones de Seguimiento </t>
  </si>
  <si>
    <t xml:space="preserve">Claudia Pineda Monsalve </t>
  </si>
  <si>
    <t>Revisó</t>
  </si>
  <si>
    <t>Aprobó</t>
  </si>
  <si>
    <t>Ana Carolina Aristizábal Villa</t>
  </si>
  <si>
    <t xml:space="preserve">Profesional Contratista - Subdirección Planeación </t>
  </si>
  <si>
    <t xml:space="preserve">Subdirectora de Planeación </t>
  </si>
  <si>
    <t>Subdirección Poblacional - Claudia Rodriguez</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</si>
  <si>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NO  SE HIZO NINGÚN REPORTE.</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</si>
  <si>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</si>
  <si>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</si>
  <si>
    <r>
      <rPr>
        <b/>
        <sz val="9"/>
        <rFont val="Arial"/>
        <family val="2"/>
      </rPr>
      <t>ENERO: S</t>
    </r>
    <r>
      <rPr>
        <sz val="9"/>
        <rFont val="Arial"/>
        <family val="2"/>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Arial"/>
        <family val="2"/>
      </rPr>
      <t xml:space="preserve">FEBRERO:  </t>
    </r>
    <r>
      <rPr>
        <sz val="9"/>
        <rFont val="Arial"/>
        <family val="2"/>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Arial"/>
        <family val="2"/>
      </rPr>
      <t>MARZO</t>
    </r>
    <r>
      <rPr>
        <sz val="9"/>
        <rFont val="Arial"/>
        <family val="2"/>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Arial"/>
        <family val="2"/>
      </rPr>
      <t xml:space="preserve">.ABRIL </t>
    </r>
    <r>
      <rPr>
        <sz val="9"/>
        <rFont val="Arial"/>
        <family val="2"/>
      </rPr>
      <t xml:space="preserve">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 </t>
    </r>
    <r>
      <rPr>
        <b/>
        <sz val="9"/>
        <rFont val="Arial"/>
        <family val="2"/>
      </rPr>
      <t xml:space="preserve">MAYO </t>
    </r>
    <r>
      <rPr>
        <sz val="9"/>
        <rFont val="Arial"/>
        <family val="2"/>
      </rPr>
      <t xml:space="preserve">SE REALIZAN LOS MISMOS REGISTROS DEL MES DE ABRIL, DEBIDO A QUE DURANTE EL MES DE MAYO NO SE REALIZARON ACTIVIDADES DE NOTIFICACIÓN, NI CERTIFICACIONES DE CONTRATO DEBIDO AL CAMBIO DE OPERADOR DEL SDAT QUE SE PRESENTÓ EN ESTE MES. PARA EL MES DE MAYO SE PRESENTAN UN TOTAL DE 2690 HOGARES ACTIVOS BENEFICIARIOS DEL SDAT. </t>
    </r>
    <r>
      <rPr>
        <b/>
        <sz val="9"/>
        <rFont val="Arial"/>
        <family val="2"/>
      </rPr>
      <t xml:space="preserve">JUNIO: </t>
    </r>
    <r>
      <rPr>
        <sz val="9"/>
        <rFont val="Arial"/>
        <family val="2"/>
      </rPr>
      <t>SE REALIZAN LOS MISMOS REGISTROS DEL MES DE MAYO, DEBIDO A QUE DURANTE EL MES DE JUNIO NO SE REALIZARON ACTIVIDADES DE NOTIFICACIÓN, NI CERTIFICACIONES DE CONTRATO DEBIDO AL CAMBIO DE OPERADOR DEL SDAT QUE SE PRESENTO EN EL MES DE MAYO; POR TANTO SE PRESENTAN UN TOTAL DE 2690 HOGARES ACTIVOS BENEFICIARIOS DEL SDAT.</t>
    </r>
  </si>
  <si>
    <r>
      <rPr>
        <b/>
        <sz val="9"/>
        <rFont val="Arial"/>
        <family val="2"/>
      </rPr>
      <t>ENERO:</t>
    </r>
    <r>
      <rPr>
        <sz val="9"/>
        <rFont val="Arial"/>
        <family val="2"/>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Arial"/>
        <family val="2"/>
      </rPr>
      <t>FEBRERO</t>
    </r>
    <r>
      <rPr>
        <sz val="9"/>
        <rFont val="Arial"/>
        <family val="2"/>
      </rPr>
      <t xml:space="preserve"> NO SE  ADELANTO NINGUNA ACTIVIDAD PARA ESTE MES. . </t>
    </r>
    <r>
      <rPr>
        <b/>
        <sz val="9"/>
        <rFont val="Arial"/>
        <family val="2"/>
      </rPr>
      <t>MARZO</t>
    </r>
    <r>
      <rPr>
        <sz val="9"/>
        <rFont val="Arial"/>
        <family val="2"/>
      </rPr>
      <t xml:space="preserve">: NO SE  ADELANTO NINGUNA ACTIVIDAD PARA ESTE MES. </t>
    </r>
    <r>
      <rPr>
        <b/>
        <sz val="9"/>
        <rFont val="Arial"/>
        <family val="2"/>
      </rPr>
      <t xml:space="preserve">ABRIL: </t>
    </r>
    <r>
      <rPr>
        <sz val="9"/>
        <rFont val="Arial"/>
        <family val="2"/>
      </rPr>
      <t>NO SE  ADELANTO NINGUNA ACTIVIDAD PARA ESTE MES</t>
    </r>
    <r>
      <rPr>
        <b/>
        <sz val="9"/>
        <rFont val="Arial"/>
        <family val="2"/>
      </rPr>
      <t xml:space="preserve"> MAYO  </t>
    </r>
    <r>
      <rPr>
        <sz val="9"/>
        <rFont val="Arial"/>
        <family val="2"/>
      </rPr>
      <t xml:space="preserve">NO SE  ADELANTO NINGUNA ACTIVIDAD PARA ESTE MES. </t>
    </r>
    <r>
      <rPr>
        <b/>
        <sz val="9"/>
        <rFont val="Arial"/>
        <family val="2"/>
      </rPr>
      <t>JUNIO</t>
    </r>
    <r>
      <rPr>
        <sz val="9"/>
        <rFont val="Arial"/>
        <family val="2"/>
      </rPr>
      <t xml:space="preserve">  NO SE  ADELANTO NINGUNA ACTIVIDAD PARA ESTE MES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</si>
  <si>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MARZO HASTA EL MOMENTO NO SE HA INCORPORADO EL RECURSO A LA ENTIDAD, PARA LOS SUBSIDIOS PARA MEJORAMIENTO DE VIVIENDA ASIGNADOS POR PL Y PP. .FEBRERO NO SE  ADELANTO NINGUNA ACTIVIDAD PARA ESTE MES. . </t>
    </r>
    <r>
      <rPr>
        <b/>
        <sz val="9"/>
        <rFont val="Arial"/>
        <family val="2"/>
      </rPr>
      <t>MARZO</t>
    </r>
    <r>
      <rPr>
        <sz val="9"/>
        <rFont val="Arial"/>
        <family val="2"/>
      </rPr>
      <t xml:space="preserve">: NO SE  ADELANTO NINGUNA ACTIVIDAD PARA ESTE MES. </t>
    </r>
    <r>
      <rPr>
        <b/>
        <sz val="9"/>
        <rFont val="Arial"/>
        <family val="2"/>
      </rPr>
      <t>ABRI</t>
    </r>
    <r>
      <rPr>
        <sz val="9"/>
        <rFont val="Arial"/>
        <family val="2"/>
      </rPr>
      <t xml:space="preserve">L: NO SE  ADELANTO NINGUNA ACTIVIDAD PARA ESTE MES. </t>
    </r>
    <r>
      <rPr>
        <b/>
        <sz val="9"/>
        <rFont val="Arial"/>
        <family val="2"/>
      </rPr>
      <t>MAYO</t>
    </r>
    <r>
      <rPr>
        <sz val="9"/>
        <rFont val="Arial"/>
        <family val="2"/>
      </rPr>
      <t xml:space="preserve"> NO SE  ADELANTO NINGUNA ACTIVIDAD PARA ESTE MES.</t>
    </r>
    <r>
      <rPr>
        <b/>
        <sz val="9"/>
        <rFont val="Arial"/>
        <family val="2"/>
      </rPr>
      <t xml:space="preserve"> JUNIO</t>
    </r>
    <r>
      <rPr>
        <sz val="9"/>
        <rFont val="Arial"/>
        <family val="2"/>
      </rPr>
      <t xml:space="preserve"> NO SE  ADELANTO NINGUNA ACTIVIDAD PARA ESTE MES.</t>
    </r>
  </si>
  <si>
    <r>
      <rPr>
        <b/>
        <sz val="9"/>
        <rFont val="Arial"/>
        <family val="2"/>
      </rPr>
      <t>ENERO:</t>
    </r>
    <r>
      <rPr>
        <sz val="9"/>
        <rFont val="Arial"/>
        <family val="2"/>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r>
      <rPr>
        <b/>
        <sz val="9"/>
        <rFont val="Arial"/>
        <family val="2"/>
      </rPr>
      <t>FEBRERO</t>
    </r>
    <r>
      <rPr>
        <sz val="9"/>
        <rFont val="Arial"/>
        <family val="2"/>
      </rPr>
      <t xml:space="preserve"> NO SE  ADELANTO NINGUNA ACTIVIDAD PARA ESTE MES</t>
    </r>
    <r>
      <rPr>
        <b/>
        <sz val="9"/>
        <rFont val="Arial"/>
        <family val="2"/>
      </rPr>
      <t>.  MARZO</t>
    </r>
    <r>
      <rPr>
        <sz val="9"/>
        <rFont val="Arial"/>
        <family val="2"/>
      </rPr>
      <t xml:space="preserve">: NO SE  ADELANTO NINGUNA ACTIVIDAD PARA ESTE MES. </t>
    </r>
    <r>
      <rPr>
        <b/>
        <sz val="9"/>
        <rFont val="Arial"/>
        <family val="2"/>
      </rPr>
      <t>ABRIL</t>
    </r>
    <r>
      <rPr>
        <sz val="9"/>
        <rFont val="Arial"/>
        <family val="2"/>
      </rPr>
      <t xml:space="preserve">: NO SE  ADELANTO NINGUNA ACTIVIDAD PARA ESTE MES.. </t>
    </r>
    <r>
      <rPr>
        <b/>
        <sz val="9"/>
        <rFont val="Arial"/>
        <family val="2"/>
      </rPr>
      <t xml:space="preserve">MAYO </t>
    </r>
    <r>
      <rPr>
        <sz val="9"/>
        <rFont val="Arial"/>
        <family val="2"/>
      </rPr>
      <t>NO SE  ADELANTO NINGUNA ACTIVIDAD PARA ESTE MES.</t>
    </r>
    <r>
      <rPr>
        <b/>
        <sz val="9"/>
        <rFont val="Arial"/>
        <family val="2"/>
      </rPr>
      <t xml:space="preserve"> JUNIO</t>
    </r>
    <r>
      <rPr>
        <sz val="9"/>
        <rFont val="Arial"/>
        <family val="2"/>
      </rPr>
      <t xml:space="preserve"> NO SE  ADELANTO NINGUNA ACTIVIDAD PARA ESTE MES.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</si>
  <si>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</si>
  <si>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EN EL MES DE JUNIO NO FUERON ASIGNADOS SUBSIDIOS PARA MEJORAMIENTO DE VIVIENDA.</t>
    </r>
  </si>
  <si>
    <r>
      <t xml:space="preserve">ENERO: </t>
    </r>
    <r>
      <rPr>
        <sz val="9"/>
        <rFont val="Arial"/>
        <family val="2"/>
      </rPr>
      <t>DURANTE EL MES DE ENERO NO FUERON ASIGNADOS SUBSIDIOS PARA MEJORAMIENTO DE VIVIENDA ASIGNADOS EN LOS CORREGIMIENTOS</t>
    </r>
    <r>
      <rPr>
        <b/>
        <sz val="9"/>
        <rFont val="Arial"/>
        <family val="2"/>
      </rPr>
      <t xml:space="preserve"> FEBRERO </t>
    </r>
    <r>
      <rPr>
        <sz val="9"/>
        <rFont val="Arial"/>
        <family val="2"/>
      </rPr>
      <t xml:space="preserve">NO SE  ADANTO NINGUNA ACTIVIDAD PARA ESTE MES.  </t>
    </r>
    <r>
      <rPr>
        <b/>
        <sz val="9"/>
        <rFont val="Arial"/>
        <family val="2"/>
      </rPr>
      <t>MARZO:</t>
    </r>
    <r>
      <rPr>
        <sz val="9"/>
        <rFont val="Arial"/>
        <family val="2"/>
      </rPr>
      <t xml:space="preserve">  NO SE  ADELANTO NINGUNA ACTIVIDAD PARA ESTE MES. </t>
    </r>
    <r>
      <rPr>
        <b/>
        <sz val="9"/>
        <rFont val="Arial"/>
        <family val="2"/>
      </rPr>
      <t>ABRIL</t>
    </r>
    <r>
      <rPr>
        <sz val="9"/>
        <rFont val="Arial"/>
        <family val="2"/>
      </rPr>
      <t>:   NO SE  ADELANTO NINGUNA ACTIVIDAD PARA ESTE MES. ABRIL.</t>
    </r>
    <r>
      <rPr>
        <b/>
        <sz val="9"/>
        <rFont val="Arial"/>
        <family val="2"/>
      </rPr>
      <t xml:space="preserve"> MAYO</t>
    </r>
    <r>
      <rPr>
        <sz val="9"/>
        <rFont val="Arial"/>
        <family val="2"/>
      </rPr>
      <t xml:space="preserve"> NO SE  ADELANTO NINGUNA ACTIVIDAD PARA ESTE MES. </t>
    </r>
    <r>
      <rPr>
        <b/>
        <sz val="9"/>
        <rFont val="Arial"/>
        <family val="2"/>
      </rPr>
      <t>JUNIO</t>
    </r>
    <r>
      <rPr>
        <sz val="9"/>
        <rFont val="Arial"/>
        <family val="2"/>
      </rPr>
      <t xml:space="preserve"> NO SE  ADELANTO NINGUNA ACTIVIDAD PARA ESTE MES.</t>
    </r>
  </si>
  <si>
    <r>
      <t xml:space="preserve">ENERO: </t>
    </r>
    <r>
      <rPr>
        <sz val="9"/>
        <rFont val="Arial"/>
        <family val="2"/>
      </rPr>
      <t>EN EL MES DE ENERO NO FUERON ASIGNADOS SUBSIDIOS PARA MEJORAMIENTO DE VIVIENDA PARA FAMILIAS CON ALGÚN MIEMBRO DEL HOGAR DISCAPACITADO Y/O CON MOVILIDAD</t>
    </r>
    <r>
      <rPr>
        <b/>
        <sz val="9"/>
        <rFont val="Arial"/>
        <family val="2"/>
      </rPr>
      <t xml:space="preserve"> FEBRERO</t>
    </r>
    <r>
      <rPr>
        <sz val="9"/>
        <rFont val="Arial"/>
        <family val="2"/>
      </rPr>
      <t xml:space="preserve"> NO SE  ADELANTO NINGUNA ACTIVIDAD PARA ESTE MES.</t>
    </r>
    <r>
      <rPr>
        <b/>
        <sz val="9"/>
        <rFont val="Arial"/>
        <family val="2"/>
      </rPr>
      <t xml:space="preserve"> MARZO:  </t>
    </r>
    <r>
      <rPr>
        <sz val="9"/>
        <rFont val="Arial"/>
        <family val="2"/>
      </rPr>
      <t>NO SE  ADELANTO NINGUNA ACTIVIDAD PARA ESTE MES</t>
    </r>
    <r>
      <rPr>
        <b/>
        <sz val="9"/>
        <rFont val="Arial"/>
        <family val="2"/>
      </rPr>
      <t xml:space="preserve">. ABRIL:  </t>
    </r>
    <r>
      <rPr>
        <sz val="9"/>
        <rFont val="Arial"/>
        <family val="2"/>
      </rPr>
      <t xml:space="preserve"> NO SE  ADELANTO NINGUNA ACTIVIDAD PARA ESTE MES. ABRIL.  </t>
    </r>
    <r>
      <rPr>
        <b/>
        <sz val="9"/>
        <rFont val="Arial"/>
        <family val="2"/>
      </rPr>
      <t xml:space="preserve">MAYO </t>
    </r>
    <r>
      <rPr>
        <sz val="9"/>
        <rFont val="Arial"/>
        <family val="2"/>
      </rPr>
      <t xml:space="preserve">NO SE  ADELANTO NINGUNA ACTIVIDAD PARA ESTE MES. </t>
    </r>
    <r>
      <rPr>
        <b/>
        <sz val="9"/>
        <rFont val="Arial"/>
        <family val="2"/>
      </rPr>
      <t xml:space="preserve">JUNIO </t>
    </r>
    <r>
      <rPr>
        <sz val="9"/>
        <rFont val="Arial"/>
        <family val="2"/>
      </rPr>
      <t>NO SE  ADELANTO NINGUNA ACTIVIDAD PARA ESTE MES.</t>
    </r>
  </si>
  <si>
    <r>
      <rPr>
        <b/>
        <sz val="9"/>
        <rFont val="Arial"/>
        <family val="2"/>
      </rPr>
      <t xml:space="preserve">ENERO: </t>
    </r>
    <r>
      <rPr>
        <sz val="9"/>
        <rFont val="Arial"/>
        <family val="2"/>
      </rPr>
      <t xml:space="preserve">EN EL MES DE ENERO NO FUERON ASIGNADOS SUBSIDIOS PARA MEJORAMIENTO DE VIVIENDA PARA FAMILIAS CON INTEGRANTES JÓVENES CON HASTA 28 AÑOS Y 364 DÍAS DE EDAD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NO SE  ADELANTO NINGUNA ACTIVIDAD PARA ESTE MES. </t>
    </r>
    <r>
      <rPr>
        <b/>
        <sz val="9"/>
        <rFont val="Arial"/>
        <family val="2"/>
      </rPr>
      <t>ABRIL:</t>
    </r>
    <r>
      <rPr>
        <sz val="9"/>
        <rFont val="Arial"/>
        <family val="2"/>
      </rPr>
      <t xml:space="preserve">   NO SE  ADELANTO NINGUNA ACTIVIDAD PARA ESTE MES. ABRIL.  </t>
    </r>
    <r>
      <rPr>
        <b/>
        <sz val="9"/>
        <rFont val="Arial"/>
        <family val="2"/>
      </rPr>
      <t>MAYO</t>
    </r>
    <r>
      <rPr>
        <sz val="9"/>
        <rFont val="Arial"/>
        <family val="2"/>
      </rPr>
      <t xml:space="preserve">  NO SE  ADELANTO NINGUNA ACTIVIDAD PARA ESTE MES. </t>
    </r>
    <r>
      <rPr>
        <b/>
        <sz val="9"/>
        <rFont val="Arial"/>
        <family val="2"/>
      </rPr>
      <t xml:space="preserve">JUNIO </t>
    </r>
    <r>
      <rPr>
        <sz val="9"/>
        <rFont val="Arial"/>
        <family val="2"/>
      </rPr>
      <t>NO SE  ADELANTO NINGUNA ACTIVIDAD PARA ESTE MES.</t>
    </r>
  </si>
  <si>
    <r>
      <t>ENERO:</t>
    </r>
    <r>
      <rPr>
        <sz val="9"/>
        <rFont val="Arial"/>
        <family val="2"/>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r>
      <rPr>
        <b/>
        <sz val="9"/>
        <rFont val="Arial"/>
        <family val="2"/>
      </rPr>
      <t>FEBRERO</t>
    </r>
    <r>
      <rPr>
        <sz val="9"/>
        <rFont val="Arial"/>
        <family val="2"/>
      </rPr>
      <t xml:space="preserve"> NO SE  ADELANTO NINGUNA ACTIVIDAD PARA ESTE MES.</t>
    </r>
    <r>
      <rPr>
        <b/>
        <sz val="9"/>
        <rFont val="Arial"/>
        <family val="2"/>
      </rPr>
      <t>MARZO:</t>
    </r>
    <r>
      <rPr>
        <sz val="9"/>
        <rFont val="Arial"/>
        <family val="2"/>
      </rPr>
      <t xml:space="preserve">  NO SE  ADELANTO NINGUNA ACTIVIDAD PARA ESTE MES</t>
    </r>
    <r>
      <rPr>
        <b/>
        <sz val="9"/>
        <rFont val="Arial"/>
        <family val="2"/>
      </rPr>
      <t>.ABRIL:</t>
    </r>
    <r>
      <rPr>
        <sz val="9"/>
        <rFont val="Arial"/>
        <family val="2"/>
      </rPr>
      <t xml:space="preserve">  NO SE  ADELANTO NINGUNA ACTIVIDAD PARA ESTE MES. </t>
    </r>
    <r>
      <rPr>
        <b/>
        <sz val="9"/>
        <rFont val="Arial"/>
        <family val="2"/>
      </rPr>
      <t xml:space="preserve">MAYO: </t>
    </r>
    <r>
      <rPr>
        <sz val="9"/>
        <rFont val="Arial"/>
        <family val="2"/>
      </rPr>
      <t xml:space="preserve"> NO SE  ADELANTO NINGUNA ACTIVIDAD PARA ESTE MES. </t>
    </r>
    <r>
      <rPr>
        <b/>
        <sz val="9"/>
        <rFont val="Arial"/>
        <family val="2"/>
      </rPr>
      <t>JUNIO:</t>
    </r>
    <r>
      <rPr>
        <sz val="9"/>
        <rFont val="Arial"/>
        <family val="2"/>
      </rPr>
      <t xml:space="preserve">  NO SE  ADELANTO NINGUNA ACTIVIDAD PARA ESTE MES.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</si>
  <si>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</si>
  <si>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</si>
  <si>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</si>
  <si>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 </t>
    </r>
    <r>
      <rPr>
        <b/>
        <sz val="9"/>
        <rFont val="Arial"/>
        <family val="2"/>
      </rPr>
      <t>ABRIL</t>
    </r>
    <r>
      <rPr>
        <sz val="9"/>
        <rFont val="Arial"/>
        <family val="2"/>
      </rPr>
      <t xml:space="preserve"> EN EL MES DE ABRIL NO FUERON ASIGANDOS SUBSIDIOS PARA MEJORAMIENTO DE VIVIENDA ASIGNADOS POR PL Y PP. </t>
    </r>
    <r>
      <rPr>
        <b/>
        <sz val="9"/>
        <rFont val="Arial"/>
        <family val="2"/>
      </rPr>
      <t>MAYO</t>
    </r>
    <r>
      <rPr>
        <sz val="9"/>
        <rFont val="Arial"/>
        <family val="2"/>
      </rPr>
      <t xml:space="preserve"> 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</si>
  <si>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 xml:space="preserve">EN EL MES DE ABRIL NO FUERON ASIGANDOS SUBSIDIOS PARA MEJORAMIENTO DE VIVIENDA ASIGNADOS POR PL Y PP. </t>
    </r>
    <r>
      <rPr>
        <b/>
        <sz val="9"/>
        <rFont val="Arial"/>
        <family val="2"/>
      </rPr>
      <t xml:space="preserve">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</si>
  <si>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 </t>
    </r>
    <r>
      <rPr>
        <b/>
        <sz val="9"/>
        <rFont val="Arial"/>
        <family val="2"/>
      </rPr>
      <t>ABRIL</t>
    </r>
    <r>
      <rPr>
        <sz val="9"/>
        <rFont val="Arial"/>
        <family val="2"/>
      </rPr>
      <t xml:space="preserve"> EN EL MES DE ABRIL NO FUERON ASIGANDOS SUBSIDIOS PARA MEJORAMIENTO DE VIVIENDA ASIGNADOS POR PL Y PP. </t>
    </r>
    <r>
      <rPr>
        <b/>
        <sz val="9"/>
        <rFont val="Arial"/>
        <family val="2"/>
      </rPr>
      <t>MAYO</t>
    </r>
    <r>
      <rPr>
        <sz val="9"/>
        <rFont val="Arial"/>
        <family val="2"/>
      </rPr>
      <t xml:space="preserve"> 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</si>
  <si>
    <t xml:space="preserve">Julián Henao Zapata </t>
  </si>
  <si>
    <t xml:space="preserve">Profesional Especializado - Subdirección Planeación </t>
  </si>
  <si>
    <t xml:space="preserve">Ejecución Presupuestal Acumulada </t>
  </si>
  <si>
    <t>% de Ejecución Pptal Frente al Presupuesto Asignado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</si>
</sst>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_-&quot;$&quot;* #,##0.00_-;\-&quot;$&quot;* #,##0.00_-;_-&quot;$&quot;* &quot;-&quot;??_-;_-@_-"/>
    <numFmt numFmtId="165" formatCode="_(&quot;$&quot;\ * #,##0.00_);_(&quot;$&quot;\ * \(#,##0.00\);_(&quot;$&quot;\ * &quot;-&quot;??_);_(@_)"/>
    <numFmt numFmtId="166" formatCode="_(* #,##0.00_);_(* \(#,##0.00\);_(* &quot;-&quot;??_);_(@_)"/>
    <numFmt numFmtId="167" formatCode="&quot;$&quot;#,##0"/>
    <numFmt numFmtId="168" formatCode="_(* #,##0_);_(* \(#,##0\);_(* &quot;-&quot;??_);_(@_)"/>
    <numFmt numFmtId="169" formatCode="_(&quot;$&quot;\ * #,##0_);_(&quot;$&quot;\ * \(#,##0\);_(&quot;$&quot;\ * &quot;-&quot;??_);_(@_)"/>
    <numFmt numFmtId="170" formatCode="[$-C0A]dd\-mmm\-yy;@"/>
    <numFmt numFmtId="171" formatCode="_ [$€-2]\ * #,##0.00_ ;_ [$€-2]\ * \-#,##0.00_ ;_ [$€-2]\ * &quot;-&quot;??_ "/>
    <numFmt numFmtId="172" formatCode="&quot;$&quot;\ #,##0;&quot;$&quot;\ \-#,##0"/>
    <numFmt numFmtId="173" formatCode="_-* #,##0.00\ _€_-;\-* #,##0.00\ _€_-;_-* &quot;-&quot;??\ _€_-;_-@_-"/>
    <numFmt numFmtId="174" formatCode="_ * #,##0.00_ ;_ * \-#,##0.00_ ;_ * &quot;-&quot;??_ ;_ @_ "/>
    <numFmt numFmtId="175" formatCode="_(* #,##0.0_);_(* \(#,##0.0\);_(* &quot;-&quot;??_);_(@_)"/>
    <numFmt numFmtId="176" formatCode="&quot;$&quot;\ #,##0;[Red]&quot;$&quot;\ \-#,##0"/>
    <numFmt numFmtId="177" formatCode="_-* #,##0\ _€_-;\-* #,##0\ _€_-;_-* &quot;-&quot;??\ _€_-;_-@_-"/>
    <numFmt numFmtId="178" formatCode="#,##0\ &quot;€&quot;;\-#,##0\ &quot;€&quot;"/>
    <numFmt numFmtId="179" formatCode="_ &quot;$&quot;\ * #,##0.00_ ;_ &quot;$&quot;\ * \-#,##0.00_ ;_ &quot;$&quot;\ * &quot;-&quot;??_ ;_ @_ "/>
    <numFmt numFmtId="180" formatCode="_-* #,##0.00\ &quot;€&quot;_-;\-* #,##0.00\ &quot;€&quot;_-;_-* &quot;-&quot;??\ &quot;€&quot;_-;_-@_-"/>
    <numFmt numFmtId="181" formatCode="_(&quot;$&quot;* #,##0.00_);_(&quot;$&quot;* \(#,##0.00\);_(&quot;$&quot;* &quot;-&quot;??_);_(@_)"/>
    <numFmt numFmtId="182" formatCode="0.0%"/>
    <numFmt numFmtId="183" formatCode="_-* #,##0_-;\-* #,##0_-;_-* &quot;-&quot;??_-;_-@_-"/>
  </numFmts>
  <fonts count="70" x14ac:knownFonts="1">
    <font>
      <sz val="11"/>
      <color theme="1"/>
      <name val="Calibri"/>
      <family val="2"/>
      <scheme val="minor"/>
    </font>
    <font>
      <b/>
      <sz val="9"/>
      <color rgb="FFFFFFFF"/>
      <name val="Calibri"/>
      <family val="2"/>
    </font>
    <font>
      <sz val="9"/>
      <color rgb="FF000000"/>
      <name val="Calibri"/>
      <family val="2"/>
    </font>
    <font>
      <sz val="9"/>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24"/>
      <color theme="1"/>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8"/>
      <name val="Calibri"/>
      <family val="2"/>
      <scheme val="minor"/>
    </font>
    <font>
      <b/>
      <sz val="10"/>
      <color rgb="FFFFFFFF"/>
      <name val="Calibri"/>
      <family val="2"/>
    </font>
    <font>
      <sz val="24"/>
      <color theme="1"/>
      <name val="Calibri"/>
      <family val="2"/>
      <scheme val="minor"/>
    </font>
    <font>
      <b/>
      <sz val="14"/>
      <color rgb="FFFFFFFF"/>
      <name val="Calibri"/>
      <family val="2"/>
    </font>
    <font>
      <b/>
      <sz val="9"/>
      <color theme="1" tint="0.249977111117893"/>
      <name val="Arial"/>
      <family val="2"/>
    </font>
    <font>
      <b/>
      <sz val="9"/>
      <color indexed="8"/>
      <name val="Arial"/>
      <family val="2"/>
    </font>
    <font>
      <sz val="9"/>
      <color theme="1"/>
      <name val="Arial"/>
      <family val="2"/>
    </font>
    <font>
      <sz val="10"/>
      <color theme="1"/>
      <name val="Arial"/>
      <family val="2"/>
    </font>
    <font>
      <sz val="9"/>
      <name val="Arial"/>
      <family val="2"/>
    </font>
    <font>
      <sz val="9"/>
      <color theme="1"/>
      <name val="Calibri"/>
      <family val="2"/>
    </font>
    <font>
      <b/>
      <sz val="9"/>
      <name val="Arial"/>
      <family val="2"/>
    </font>
    <font>
      <b/>
      <sz val="9"/>
      <color indexed="81"/>
      <name val="Tahoma"/>
      <family val="2"/>
    </font>
    <font>
      <sz val="9"/>
      <color indexed="81"/>
      <name val="Tahoma"/>
      <family val="2"/>
    </font>
    <font>
      <sz val="9"/>
      <color rgb="FF000000"/>
      <name val="Arial"/>
      <family val="2"/>
    </font>
    <font>
      <b/>
      <sz val="9"/>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rgb="FF4FEA2A"/>
        <bgColor indexed="64"/>
      </patternFill>
    </fill>
    <fill>
      <patternFill patternType="solid">
        <fgColor rgb="FFFF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2799">
    <xf numFmtId="0" fontId="0" fillId="0" borderId="0"/>
    <xf numFmtId="9"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0" fontId="21" fillId="22"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0" fontId="21" fillId="22"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0" fontId="21" fillId="22"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0" fontId="21" fillId="22"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7"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0" fontId="21" fillId="23"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0" fontId="21" fillId="23"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0" fontId="21" fillId="23"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0" fontId="21" fillId="23"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9"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0" fontId="21" fillId="24"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0" fontId="21" fillId="24"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0" fontId="21" fillId="24"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0" fontId="21" fillId="24"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1"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0" fontId="21" fillId="25"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0" fontId="21" fillId="25"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0" fontId="21" fillId="25"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0" fontId="21" fillId="25"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3"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0" fontId="21" fillId="26"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0" fontId="21" fillId="26"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0" fontId="21" fillId="26"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0" fontId="21" fillId="26"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5"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0" fontId="21" fillId="2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0" fontId="21" fillId="2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0" fontId="21" fillId="2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0" fontId="21" fillId="2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17"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0" fontId="21" fillId="2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0" fontId="21" fillId="2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0" fontId="21" fillId="2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0" fontId="21" fillId="2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8"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0" fontId="21" fillId="29"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0" fontId="21" fillId="29"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0" fontId="21" fillId="29"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0" fontId="21" fillId="29"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0"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0" fontId="21" fillId="30"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0" fontId="21" fillId="30"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0" fontId="21" fillId="30"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0" fontId="21" fillId="30"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2"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0" fontId="21" fillId="25"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0" fontId="21" fillId="25"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0" fontId="21" fillId="25"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0" fontId="21" fillId="25"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4"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0" fontId="21" fillId="28"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0" fontId="21" fillId="28"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0" fontId="21" fillId="28"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0" fontId="21" fillId="28"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6"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0" fontId="21" fillId="31"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0" fontId="21" fillId="31"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0" fontId="21" fillId="31"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0" fontId="21" fillId="31"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170" fontId="4" fillId="1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3" fontId="21" fillId="0" borderId="0" applyFont="0" applyFill="0" applyBorder="0" applyAlignment="0" applyProtection="0"/>
    <xf numFmtId="166" fontId="4" fillId="0" borderId="0" applyFont="0" applyFill="0" applyBorder="0" applyAlignment="0" applyProtection="0"/>
    <xf numFmtId="166" fontId="29" fillId="0" borderId="0" applyFont="0" applyFill="0" applyBorder="0" applyAlignment="0" applyProtection="0"/>
    <xf numFmtId="43" fontId="21" fillId="0" borderId="0" applyFont="0" applyFill="0" applyBorder="0" applyAlignment="0" applyProtection="0"/>
    <xf numFmtId="174"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5" fontId="21" fillId="0" borderId="0" applyFont="0" applyFill="0" applyBorder="0" applyAlignment="0" applyProtection="0"/>
    <xf numFmtId="174" fontId="29" fillId="0" borderId="0" applyFont="0" applyFill="0" applyBorder="0" applyAlignment="0" applyProtection="0"/>
    <xf numFmtId="17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4" fontId="29" fillId="0" borderId="0" applyFont="0" applyFill="0" applyBorder="0" applyAlignment="0" applyProtection="0"/>
    <xf numFmtId="17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6" fontId="21" fillId="0" borderId="0" applyFont="0" applyFill="0" applyBorder="0" applyAlignment="0" applyProtection="0"/>
    <xf numFmtId="177" fontId="21" fillId="0" borderId="0" applyFont="0" applyFill="0" applyBorder="0" applyAlignment="0" applyProtection="0"/>
    <xf numFmtId="169" fontId="21" fillId="0" borderId="0" applyFont="0" applyFill="0" applyBorder="0" applyAlignment="0" applyProtection="0"/>
    <xf numFmtId="166" fontId="4" fillId="0" borderId="0" applyFont="0" applyFill="0" applyBorder="0" applyAlignment="0" applyProtection="0"/>
    <xf numFmtId="177" fontId="21"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43" fontId="4" fillId="0" borderId="0" applyFont="0" applyFill="0" applyBorder="0" applyAlignment="0" applyProtection="0"/>
    <xf numFmtId="166" fontId="29" fillId="0" borderId="0" applyFont="0" applyFill="0" applyBorder="0" applyAlignment="0" applyProtection="0"/>
    <xf numFmtId="173"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29" fillId="0" borderId="0" applyFont="0" applyFill="0" applyBorder="0" applyAlignment="0" applyProtection="0"/>
    <xf numFmtId="166" fontId="4" fillId="0" borderId="0" applyFont="0" applyFill="0" applyBorder="0" applyAlignment="0" applyProtection="0"/>
    <xf numFmtId="166"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4"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3"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8" fontId="21" fillId="0" borderId="0" applyFont="0" applyFill="0" applyBorder="0" applyAlignment="0" applyProtection="0"/>
    <xf numFmtId="178"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1"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7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79" fontId="29" fillId="0" borderId="0" applyFont="0" applyFill="0" applyBorder="0" applyAlignment="0" applyProtection="0"/>
    <xf numFmtId="164" fontId="4" fillId="0" borderId="0" applyFont="0" applyFill="0" applyBorder="0" applyAlignment="0" applyProtection="0"/>
    <xf numFmtId="180" fontId="33" fillId="0" borderId="0" applyFont="0" applyFill="0" applyBorder="0" applyAlignment="0" applyProtection="0"/>
    <xf numFmtId="165" fontId="29" fillId="0" borderId="0" applyFont="0" applyFill="0" applyBorder="0" applyAlignment="0" applyProtection="0"/>
    <xf numFmtId="180" fontId="4" fillId="0" borderId="0" applyFont="0" applyFill="0" applyBorder="0" applyAlignment="0" applyProtection="0"/>
    <xf numFmtId="165" fontId="4" fillId="0" borderId="0" applyFont="0" applyFill="0" applyBorder="0" applyAlignment="0" applyProtection="0"/>
    <xf numFmtId="181" fontId="29" fillId="0" borderId="0" applyFont="0" applyFill="0" applyBorder="0" applyAlignment="0" applyProtection="0"/>
    <xf numFmtId="179" fontId="29" fillId="0" borderId="0" applyFont="0" applyFill="0" applyBorder="0" applyAlignment="0" applyProtection="0"/>
    <xf numFmtId="165" fontId="29" fillId="0" borderId="0" applyFont="0" applyFill="0" applyBorder="0" applyAlignment="0" applyProtection="0"/>
    <xf numFmtId="164" fontId="4" fillId="0" borderId="0" applyFont="0" applyFill="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29"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29" fillId="0" borderId="0"/>
    <xf numFmtId="170" fontId="4" fillId="0" borderId="0"/>
    <xf numFmtId="170" fontId="4" fillId="0" borderId="0"/>
    <xf numFmtId="170" fontId="4" fillId="0" borderId="0"/>
    <xf numFmtId="0" fontId="29" fillId="0" borderId="0"/>
    <xf numFmtId="170" fontId="4" fillId="0" borderId="0"/>
    <xf numFmtId="170" fontId="4" fillId="0" borderId="0"/>
    <xf numFmtId="170" fontId="4" fillId="0" borderId="0"/>
    <xf numFmtId="170" fontId="4" fillId="0" borderId="0"/>
    <xf numFmtId="0" fontId="29" fillId="0" borderId="0"/>
    <xf numFmtId="0" fontId="29" fillId="0" borderId="0"/>
    <xf numFmtId="170" fontId="4" fillId="0" borderId="0"/>
    <xf numFmtId="170" fontId="4" fillId="0" borderId="0"/>
    <xf numFmtId="170" fontId="4" fillId="0" borderId="0"/>
    <xf numFmtId="0" fontId="29"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29" fillId="0" borderId="0"/>
    <xf numFmtId="170" fontId="29" fillId="0" borderId="0"/>
    <xf numFmtId="170" fontId="4" fillId="0" borderId="0"/>
    <xf numFmtId="170" fontId="4" fillId="0" borderId="0"/>
    <xf numFmtId="0" fontId="29"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29" fillId="0" borderId="0"/>
    <xf numFmtId="0" fontId="35"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37" fillId="0" borderId="0"/>
    <xf numFmtId="170" fontId="4" fillId="0" borderId="0"/>
    <xf numFmtId="0" fontId="29" fillId="0" borderId="0"/>
    <xf numFmtId="170" fontId="4" fillId="0" borderId="0"/>
    <xf numFmtId="170" fontId="4" fillId="0" borderId="0"/>
    <xf numFmtId="0" fontId="4" fillId="0" borderId="0"/>
    <xf numFmtId="0" fontId="29" fillId="0" borderId="0"/>
    <xf numFmtId="0" fontId="4" fillId="0" borderId="0"/>
    <xf numFmtId="0" fontId="4" fillId="0" borderId="0"/>
    <xf numFmtId="170" fontId="4" fillId="0" borderId="0"/>
    <xf numFmtId="170" fontId="4" fillId="0" borderId="0"/>
    <xf numFmtId="170" fontId="4" fillId="0" borderId="0"/>
    <xf numFmtId="0" fontId="4" fillId="0" borderId="0"/>
    <xf numFmtId="0" fontId="29" fillId="0" borderId="0"/>
    <xf numFmtId="0" fontId="33" fillId="0" borderId="0"/>
    <xf numFmtId="170" fontId="4" fillId="0" borderId="0"/>
    <xf numFmtId="0" fontId="29"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4" fillId="0" borderId="0"/>
    <xf numFmtId="170" fontId="4" fillId="0" borderId="0"/>
    <xf numFmtId="0" fontId="4" fillId="0" borderId="0"/>
    <xf numFmtId="0" fontId="4" fillId="0" borderId="0"/>
    <xf numFmtId="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170" fontId="4" fillId="0" borderId="0"/>
    <xf numFmtId="17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4" fillId="0" borderId="0"/>
    <xf numFmtId="0" fontId="38" fillId="0" borderId="0">
      <alignment vertical="top"/>
    </xf>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38" fillId="0" borderId="0">
      <alignment vertical="top"/>
    </xf>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39" fillId="0" borderId="0"/>
    <xf numFmtId="170" fontId="4" fillId="0" borderId="0"/>
    <xf numFmtId="170"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0" fontId="29"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0" fontId="4" fillId="6" borderId="2" applyNumberFormat="0" applyFont="0" applyAlignment="0" applyProtection="0"/>
    <xf numFmtId="170" fontId="4" fillId="6" borderId="2" applyNumberFormat="0" applyFont="0" applyAlignment="0" applyProtection="0"/>
    <xf numFmtId="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0" fontId="29" fillId="43" borderId="15"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0" fontId="29" fillId="43" borderId="15"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170" fontId="4" fillId="6" borderId="2"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43" fontId="4" fillId="0" borderId="0" applyFont="0" applyFill="0" applyBorder="0" applyAlignment="0" applyProtection="0"/>
    <xf numFmtId="0" fontId="38" fillId="0" borderId="0"/>
  </cellStyleXfs>
  <cellXfs count="230">
    <xf numFmtId="0" fontId="0" fillId="0" borderId="0" xfId="0"/>
    <xf numFmtId="0" fontId="0" fillId="3" borderId="0" xfId="0" applyFill="1"/>
    <xf numFmtId="49" fontId="0" fillId="3" borderId="0" xfId="0" applyNumberFormat="1" applyFill="1" applyAlignment="1">
      <alignment horizontal="center"/>
    </xf>
    <xf numFmtId="49" fontId="5" fillId="3" borderId="0" xfId="0" applyNumberFormat="1" applyFont="1" applyFill="1" applyAlignment="1">
      <alignment horizontal="left"/>
    </xf>
    <xf numFmtId="49" fontId="8" fillId="3" borderId="0" xfId="0" applyNumberFormat="1" applyFont="1" applyFill="1" applyAlignment="1">
      <alignment vertical="center"/>
    </xf>
    <xf numFmtId="49" fontId="9" fillId="3" borderId="0" xfId="0" applyNumberFormat="1" applyFont="1" applyFill="1" applyAlignment="1">
      <alignment vertical="center"/>
    </xf>
    <xf numFmtId="49" fontId="10" fillId="3" borderId="0" xfId="0" applyNumberFormat="1" applyFont="1" applyFill="1" applyAlignment="1">
      <alignment vertical="center"/>
    </xf>
    <xf numFmtId="0" fontId="6" fillId="3" borderId="0" xfId="0" applyFont="1" applyFill="1" applyAlignment="1">
      <alignment horizontal="center" vertical="center"/>
    </xf>
    <xf numFmtId="167" fontId="8" fillId="3" borderId="0" xfId="0" applyNumberFormat="1" applyFont="1" applyFill="1" applyAlignment="1">
      <alignment vertical="center"/>
    </xf>
    <xf numFmtId="167" fontId="5" fillId="3" borderId="0" xfId="0" applyNumberFormat="1" applyFont="1" applyFill="1" applyAlignment="1">
      <alignment horizontal="center" vertical="center"/>
    </xf>
    <xf numFmtId="167" fontId="0" fillId="3" borderId="0" xfId="0" applyNumberFormat="1" applyFill="1"/>
    <xf numFmtId="167" fontId="0" fillId="3" borderId="0" xfId="0" applyNumberFormat="1" applyFill="1" applyAlignment="1">
      <alignment horizontal="center" vertical="center"/>
    </xf>
    <xf numFmtId="0" fontId="5" fillId="19" borderId="3" xfId="0" applyFont="1" applyFill="1" applyBorder="1" applyAlignment="1">
      <alignment horizontal="center" vertical="center"/>
    </xf>
    <xf numFmtId="168" fontId="5" fillId="19" borderId="4" xfId="2" applyNumberFormat="1" applyFont="1" applyFill="1" applyBorder="1" applyAlignment="1">
      <alignment horizontal="center" vertical="center" wrapText="1"/>
    </xf>
    <xf numFmtId="0" fontId="5" fillId="19" borderId="5" xfId="0" applyFont="1" applyFill="1" applyBorder="1" applyAlignment="1">
      <alignment horizontal="center" vertical="center"/>
    </xf>
    <xf numFmtId="0" fontId="5" fillId="0" borderId="0" xfId="0" applyFont="1" applyAlignment="1">
      <alignment horizontal="center" vertical="center"/>
    </xf>
    <xf numFmtId="0" fontId="0" fillId="0" borderId="6" xfId="0" applyBorder="1"/>
    <xf numFmtId="168" fontId="0" fillId="0" borderId="0" xfId="2" applyNumberFormat="1" applyFont="1" applyBorder="1"/>
    <xf numFmtId="0" fontId="0" fillId="0" borderId="7" xfId="0" applyBorder="1"/>
    <xf numFmtId="0" fontId="0" fillId="4" borderId="6" xfId="0" applyFill="1" applyBorder="1" applyAlignment="1">
      <alignment vertical="center"/>
    </xf>
    <xf numFmtId="168" fontId="0" fillId="4" borderId="0" xfId="2" applyNumberFormat="1" applyFont="1" applyFill="1" applyBorder="1" applyAlignment="1">
      <alignment vertical="center"/>
    </xf>
    <xf numFmtId="168" fontId="14" fillId="4" borderId="0" xfId="2" applyNumberFormat="1" applyFont="1" applyFill="1" applyBorder="1" applyAlignment="1">
      <alignment vertical="center"/>
    </xf>
    <xf numFmtId="0" fontId="6"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68" fontId="0" fillId="0" borderId="0" xfId="2" applyNumberFormat="1" applyFont="1" applyBorder="1" applyAlignment="1">
      <alignment vertical="center"/>
    </xf>
    <xf numFmtId="0" fontId="6"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68" fontId="0" fillId="20" borderId="0" xfId="2" applyNumberFormat="1" applyFont="1" applyFill="1" applyBorder="1"/>
    <xf numFmtId="0" fontId="0" fillId="5" borderId="6" xfId="0" applyFill="1" applyBorder="1"/>
    <xf numFmtId="168" fontId="0" fillId="5" borderId="0" xfId="2" applyNumberFormat="1" applyFont="1" applyFill="1" applyBorder="1"/>
    <xf numFmtId="0" fontId="12" fillId="0" borderId="7" xfId="0" applyFont="1" applyBorder="1"/>
    <xf numFmtId="0" fontId="0" fillId="20" borderId="8" xfId="0" applyFill="1" applyBorder="1"/>
    <xf numFmtId="168" fontId="0" fillId="20" borderId="9" xfId="2" applyNumberFormat="1" applyFont="1" applyFill="1" applyBorder="1"/>
    <xf numFmtId="0" fontId="0" fillId="0" borderId="10" xfId="0" applyBorder="1"/>
    <xf numFmtId="0" fontId="5" fillId="19" borderId="0" xfId="0" applyFont="1" applyFill="1" applyAlignment="1">
      <alignment horizontal="center"/>
    </xf>
    <xf numFmtId="168" fontId="5" fillId="19" borderId="0" xfId="2" applyNumberFormat="1" applyFont="1" applyFill="1"/>
    <xf numFmtId="0" fontId="0" fillId="0" borderId="0" xfId="0" applyAlignment="1">
      <alignment wrapText="1"/>
    </xf>
    <xf numFmtId="168" fontId="0" fillId="0" borderId="0" xfId="2" applyNumberFormat="1" applyFont="1"/>
    <xf numFmtId="168" fontId="5" fillId="0" borderId="0" xfId="2" applyNumberFormat="1" applyFont="1" applyFill="1" applyAlignment="1">
      <alignment horizont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168" fontId="5" fillId="4" borderId="0" xfId="2" applyNumberFormat="1" applyFont="1" applyFill="1" applyAlignment="1">
      <alignment horizontal="center" vertical="center"/>
    </xf>
    <xf numFmtId="168" fontId="5" fillId="5" borderId="7" xfId="2" applyNumberFormat="1" applyFont="1" applyFill="1" applyBorder="1" applyAlignment="1">
      <alignment horizontal="center" vertical="center"/>
    </xf>
    <xf numFmtId="0" fontId="16" fillId="0" borderId="0" xfId="0" applyFont="1" applyAlignment="1">
      <alignment horizontal="justify"/>
    </xf>
    <xf numFmtId="168" fontId="6" fillId="0" borderId="0" xfId="2" applyNumberFormat="1" applyFont="1" applyBorder="1" applyAlignment="1">
      <alignment horizontal="center"/>
    </xf>
    <xf numFmtId="0" fontId="16" fillId="0" borderId="9" xfId="0" applyFont="1" applyBorder="1" applyAlignment="1">
      <alignment horizontal="justify" vertical="center" wrapText="1"/>
    </xf>
    <xf numFmtId="168" fontId="6" fillId="0" borderId="9" xfId="2" applyNumberFormat="1" applyFont="1" applyBorder="1" applyAlignment="1">
      <alignment horizontal="center"/>
    </xf>
    <xf numFmtId="0" fontId="16" fillId="2" borderId="0" xfId="0" applyFont="1" applyFill="1" applyAlignment="1">
      <alignment horizontal="justify"/>
    </xf>
    <xf numFmtId="168" fontId="6" fillId="5" borderId="7" xfId="2" applyNumberFormat="1" applyFont="1" applyFill="1" applyBorder="1" applyAlignment="1">
      <alignment horizontal="justify" vertical="center" wrapText="1"/>
    </xf>
    <xf numFmtId="0" fontId="16" fillId="2" borderId="9" xfId="0" applyFont="1" applyFill="1" applyBorder="1" applyAlignment="1">
      <alignment horizontal="justify" wrapText="1"/>
    </xf>
    <xf numFmtId="168" fontId="6"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6" fillId="0" borderId="9" xfId="0" applyFont="1" applyBorder="1" applyAlignment="1">
      <alignment horizontal="justify" vertical="center"/>
    </xf>
    <xf numFmtId="168" fontId="5" fillId="0" borderId="9" xfId="2" applyNumberFormat="1" applyFont="1" applyBorder="1" applyAlignment="1">
      <alignment vertical="center"/>
    </xf>
    <xf numFmtId="168" fontId="6" fillId="0" borderId="9" xfId="2" applyNumberFormat="1" applyFont="1" applyBorder="1" applyAlignment="1">
      <alignment horizontal="justify" wrapText="1"/>
    </xf>
    <xf numFmtId="0" fontId="16" fillId="0" borderId="9" xfId="0" applyFont="1" applyBorder="1" applyAlignment="1">
      <alignment horizontal="justify"/>
    </xf>
    <xf numFmtId="168" fontId="6" fillId="0" borderId="9" xfId="2" applyNumberFormat="1" applyFont="1" applyBorder="1" applyAlignment="1"/>
    <xf numFmtId="0" fontId="16" fillId="2" borderId="0" xfId="0" applyFont="1" applyFill="1" applyAlignment="1">
      <alignment horizontal="justify" vertical="center" wrapText="1"/>
    </xf>
    <xf numFmtId="168" fontId="6" fillId="0" borderId="0" xfId="2" applyNumberFormat="1" applyFont="1" applyBorder="1" applyAlignment="1">
      <alignment horizontal="center" wrapText="1"/>
    </xf>
    <xf numFmtId="0" fontId="6" fillId="2" borderId="0" xfId="0" applyFont="1" applyFill="1" applyAlignment="1">
      <alignment horizontal="justify"/>
    </xf>
    <xf numFmtId="0" fontId="6" fillId="0" borderId="0" xfId="0" applyFont="1" applyAlignment="1">
      <alignment horizontal="justify" wrapText="1"/>
    </xf>
    <xf numFmtId="0" fontId="6" fillId="2" borderId="0" xfId="0" applyFont="1" applyFill="1" applyAlignment="1">
      <alignment horizontal="justify" wrapText="1"/>
    </xf>
    <xf numFmtId="0" fontId="6" fillId="2" borderId="9" xfId="0" applyFont="1" applyFill="1" applyBorder="1" applyAlignment="1">
      <alignment horizontal="justify" wrapText="1"/>
    </xf>
    <xf numFmtId="0" fontId="0" fillId="0" borderId="0" xfId="0" applyAlignment="1">
      <alignment horizontal="left" wrapText="1"/>
    </xf>
    <xf numFmtId="0" fontId="5" fillId="4" borderId="0" xfId="0" applyFont="1" applyFill="1"/>
    <xf numFmtId="168" fontId="5" fillId="4" borderId="0" xfId="2" applyNumberFormat="1" applyFont="1" applyFill="1" applyAlignment="1">
      <alignment vertical="center"/>
    </xf>
    <xf numFmtId="0" fontId="5" fillId="21" borderId="0" xfId="0" applyFont="1" applyFill="1" applyAlignment="1">
      <alignment horizontal="center"/>
    </xf>
    <xf numFmtId="0" fontId="5" fillId="20" borderId="0" xfId="0" applyFont="1" applyFill="1" applyAlignment="1">
      <alignment horizontal="center"/>
    </xf>
    <xf numFmtId="168" fontId="5" fillId="20" borderId="0" xfId="2" applyNumberFormat="1" applyFont="1" applyFill="1" applyAlignment="1">
      <alignment horizontal="center"/>
    </xf>
    <xf numFmtId="168" fontId="5" fillId="5" borderId="0" xfId="2" applyNumberFormat="1" applyFont="1" applyFill="1" applyAlignment="1">
      <alignment horizontal="center"/>
    </xf>
    <xf numFmtId="168" fontId="0" fillId="0" borderId="0" xfId="2" applyNumberFormat="1" applyFont="1" applyAlignment="1">
      <alignment horizontal="center" vertical="center"/>
    </xf>
    <xf numFmtId="168" fontId="0" fillId="0" borderId="0" xfId="2" applyNumberFormat="1" applyFont="1" applyAlignment="1">
      <alignment vertical="center" wrapText="1"/>
    </xf>
    <xf numFmtId="168" fontId="16" fillId="0" borderId="0" xfId="2" applyNumberFormat="1" applyFont="1" applyAlignment="1">
      <alignment vertical="top" wrapText="1"/>
    </xf>
    <xf numFmtId="168" fontId="16" fillId="5" borderId="0" xfId="2" applyNumberFormat="1" applyFont="1" applyFill="1" applyAlignment="1">
      <alignment vertical="top" wrapText="1"/>
    </xf>
    <xf numFmtId="168" fontId="0" fillId="0" borderId="0" xfId="2" applyNumberFormat="1" applyFont="1" applyAlignment="1">
      <alignment vertical="center"/>
    </xf>
    <xf numFmtId="0" fontId="0" fillId="0" borderId="0" xfId="0" applyAlignment="1">
      <alignment vertical="center" wrapText="1"/>
    </xf>
    <xf numFmtId="168" fontId="6" fillId="0" borderId="0" xfId="2" applyNumberFormat="1" applyFont="1" applyAlignment="1">
      <alignment vertical="center" wrapText="1"/>
    </xf>
    <xf numFmtId="0" fontId="10" fillId="21" borderId="3" xfId="0" applyFont="1" applyFill="1" applyBorder="1" applyAlignment="1">
      <alignment horizontal="center"/>
    </xf>
    <xf numFmtId="0" fontId="10" fillId="21" borderId="5" xfId="0" applyFont="1" applyFill="1" applyBorder="1" applyAlignment="1">
      <alignment horizontal="center"/>
    </xf>
    <xf numFmtId="0" fontId="5" fillId="0" borderId="6" xfId="0" applyFont="1" applyBorder="1" applyAlignment="1">
      <alignment horizontal="left"/>
    </xf>
    <xf numFmtId="168" fontId="5" fillId="0" borderId="7" xfId="2" applyNumberFormat="1" applyFont="1" applyBorder="1" applyAlignment="1">
      <alignment horizontal="center"/>
    </xf>
    <xf numFmtId="168" fontId="0" fillId="0" borderId="7" xfId="2" applyNumberFormat="1" applyFont="1" applyBorder="1"/>
    <xf numFmtId="0" fontId="5" fillId="5" borderId="6" xfId="0" applyFont="1" applyFill="1" applyBorder="1" applyAlignment="1">
      <alignment vertical="center"/>
    </xf>
    <xf numFmtId="168" fontId="5" fillId="5" borderId="7" xfId="2" applyNumberFormat="1" applyFont="1" applyFill="1" applyBorder="1" applyAlignment="1">
      <alignment vertical="center"/>
    </xf>
    <xf numFmtId="168" fontId="7"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5" fillId="4" borderId="0" xfId="0" applyFont="1" applyFill="1" applyAlignment="1">
      <alignment horizontal="center"/>
    </xf>
    <xf numFmtId="0" fontId="5" fillId="0" borderId="0" xfId="0" applyFont="1"/>
    <xf numFmtId="168" fontId="5" fillId="0" borderId="0" xfId="2" applyNumberFormat="1" applyFont="1"/>
    <xf numFmtId="169" fontId="5" fillId="0" borderId="0" xfId="3" applyNumberFormat="1" applyFont="1"/>
    <xf numFmtId="0" fontId="18" fillId="0" borderId="0" xfId="0" applyFont="1"/>
    <xf numFmtId="168" fontId="6" fillId="0" borderId="0" xfId="2" applyNumberFormat="1" applyFont="1"/>
    <xf numFmtId="0" fontId="19" fillId="5" borderId="0" xfId="0" applyFont="1" applyFill="1"/>
    <xf numFmtId="168" fontId="20" fillId="5" borderId="0" xfId="2" applyNumberFormat="1" applyFont="1" applyFill="1"/>
    <xf numFmtId="168" fontId="0" fillId="5" borderId="0" xfId="2" applyNumberFormat="1" applyFont="1" applyFill="1"/>
    <xf numFmtId="0" fontId="5" fillId="19" borderId="0" xfId="0" applyFont="1" applyFill="1"/>
    <xf numFmtId="169" fontId="5" fillId="19" borderId="0" xfId="3" applyNumberFormat="1" applyFont="1" applyFill="1"/>
    <xf numFmtId="168" fontId="15" fillId="0" borderId="0" xfId="2" applyNumberFormat="1" applyFont="1"/>
    <xf numFmtId="10" fontId="2" fillId="0" borderId="1" xfId="1" applyNumberFormat="1" applyFont="1" applyFill="1" applyBorder="1" applyAlignment="1">
      <alignment horizontal="center" vertical="center" wrapText="1"/>
    </xf>
    <xf numFmtId="9" fontId="8" fillId="3" borderId="0" xfId="0" applyNumberFormat="1" applyFont="1" applyFill="1" applyAlignment="1">
      <alignment horizontal="center" vertical="center"/>
    </xf>
    <xf numFmtId="9" fontId="0" fillId="3" borderId="0" xfId="0" applyNumberFormat="1" applyFill="1" applyAlignment="1">
      <alignment horizontal="center" vertical="center"/>
    </xf>
    <xf numFmtId="49" fontId="50" fillId="3" borderId="0" xfId="0" applyNumberFormat="1" applyFont="1" applyFill="1" applyAlignment="1">
      <alignment vertical="center"/>
    </xf>
    <xf numFmtId="0" fontId="0" fillId="3" borderId="0" xfId="0" applyFill="1" applyAlignment="1">
      <alignment horizontal="center" vertical="center"/>
    </xf>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167" fontId="1" fillId="45" borderId="1" xfId="0" applyNumberFormat="1" applyFont="1" applyFill="1" applyBorder="1" applyAlignment="1">
      <alignment horizontal="center" vertical="center" wrapText="1"/>
    </xf>
    <xf numFmtId="0" fontId="1" fillId="45" borderId="1" xfId="0" applyFont="1" applyFill="1" applyBorder="1" applyAlignment="1">
      <alignment horizontal="center" vertical="center" wrapText="1"/>
    </xf>
    <xf numFmtId="0" fontId="1" fillId="44" borderId="1" xfId="0" applyFont="1" applyFill="1" applyBorder="1" applyAlignment="1">
      <alignment horizontal="center" vertical="center" wrapText="1"/>
    </xf>
    <xf numFmtId="49" fontId="51" fillId="3" borderId="0" xfId="0" applyNumberFormat="1" applyFont="1" applyFill="1" applyAlignment="1">
      <alignment horizontal="left" vertical="center" wrapText="1"/>
    </xf>
    <xf numFmtId="9" fontId="2" fillId="0" borderId="1" xfId="1" applyFont="1" applyFill="1" applyBorder="1" applyAlignment="1">
      <alignment horizontal="center" vertical="center" wrapText="1"/>
    </xf>
    <xf numFmtId="10" fontId="2" fillId="0" borderId="1" xfId="0" applyNumberFormat="1" applyFont="1" applyBorder="1" applyAlignment="1">
      <alignment horizontal="center" vertical="center" wrapText="1"/>
    </xf>
    <xf numFmtId="49" fontId="57" fillId="3" borderId="0" xfId="0" applyNumberFormat="1" applyFont="1" applyFill="1" applyAlignment="1">
      <alignment vertical="center"/>
    </xf>
    <xf numFmtId="49" fontId="50" fillId="3" borderId="0" xfId="0" applyNumberFormat="1" applyFont="1" applyFill="1" applyAlignment="1">
      <alignment horizontal="right" vertical="center" wrapText="1"/>
    </xf>
    <xf numFmtId="0" fontId="60" fillId="47" borderId="1" xfId="2798" applyFont="1" applyFill="1" applyBorder="1" applyAlignment="1">
      <alignment horizontal="center" vertical="center"/>
    </xf>
    <xf numFmtId="0" fontId="60" fillId="47" borderId="1" xfId="2798" applyFont="1" applyFill="1" applyBorder="1" applyAlignment="1">
      <alignment horizontal="center" vertical="center" wrapText="1"/>
    </xf>
    <xf numFmtId="0" fontId="61" fillId="0" borderId="1" xfId="0" applyFont="1" applyBorder="1" applyAlignment="1">
      <alignment horizontal="center" vertical="center"/>
    </xf>
    <xf numFmtId="0" fontId="61" fillId="47" borderId="1" xfId="0" applyFont="1" applyFill="1" applyBorder="1" applyAlignment="1">
      <alignment horizontal="center" vertical="center" wrapText="1"/>
    </xf>
    <xf numFmtId="3" fontId="61" fillId="0" borderId="1" xfId="1" applyNumberFormat="1" applyFont="1" applyFill="1" applyBorder="1" applyAlignment="1" applyProtection="1">
      <alignment horizontal="center" vertical="center"/>
    </xf>
    <xf numFmtId="9" fontId="63" fillId="0" borderId="1" xfId="1" applyFont="1" applyFill="1" applyBorder="1" applyAlignment="1" applyProtection="1">
      <alignment horizontal="center" vertical="center"/>
    </xf>
    <xf numFmtId="3" fontId="63" fillId="0" borderId="1" xfId="1" applyNumberFormat="1" applyFont="1" applyFill="1" applyBorder="1" applyAlignment="1" applyProtection="1">
      <alignment horizontal="center" vertical="center"/>
    </xf>
    <xf numFmtId="3" fontId="62" fillId="46" borderId="1" xfId="1" applyNumberFormat="1" applyFont="1" applyFill="1" applyBorder="1" applyAlignment="1" applyProtection="1">
      <alignment horizontal="center" vertical="center"/>
    </xf>
    <xf numFmtId="9" fontId="29" fillId="46" borderId="1" xfId="1" applyFont="1" applyFill="1" applyBorder="1" applyAlignment="1" applyProtection="1">
      <alignment horizontal="center" vertical="center"/>
    </xf>
    <xf numFmtId="3" fontId="29" fillId="46" borderId="1" xfId="1" applyNumberFormat="1" applyFont="1" applyFill="1" applyBorder="1" applyAlignment="1" applyProtection="1">
      <alignment horizontal="center" vertical="center"/>
    </xf>
    <xf numFmtId="3" fontId="62" fillId="46" borderId="1" xfId="0" applyNumberFormat="1" applyFont="1" applyFill="1" applyBorder="1" applyAlignment="1">
      <alignment horizontal="center" vertical="center"/>
    </xf>
    <xf numFmtId="3" fontId="29" fillId="46" borderId="1" xfId="0" applyNumberFormat="1" applyFont="1" applyFill="1" applyBorder="1" applyAlignment="1">
      <alignment horizontal="center" vertical="center"/>
    </xf>
    <xf numFmtId="1" fontId="62" fillId="46" borderId="1" xfId="0" applyNumberFormat="1" applyFont="1" applyFill="1" applyBorder="1" applyAlignment="1">
      <alignment horizontal="center" vertical="center"/>
    </xf>
    <xf numFmtId="0" fontId="62" fillId="46" borderId="1" xfId="0" applyFont="1" applyFill="1" applyBorder="1" applyAlignment="1">
      <alignment horizontal="center" vertical="center"/>
    </xf>
    <xf numFmtId="3" fontId="63" fillId="3" borderId="1" xfId="1" applyNumberFormat="1" applyFont="1" applyFill="1" applyBorder="1" applyAlignment="1" applyProtection="1">
      <alignment horizontal="center" vertical="center"/>
    </xf>
    <xf numFmtId="183" fontId="61" fillId="0" borderId="1" xfId="2797" applyNumberFormat="1" applyFont="1" applyFill="1" applyBorder="1" applyAlignment="1" applyProtection="1">
      <alignment horizontal="center" vertical="center"/>
    </xf>
    <xf numFmtId="9" fontId="61" fillId="0" borderId="1" xfId="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3" borderId="1" xfId="0" applyFont="1" applyFill="1" applyBorder="1" applyAlignment="1">
      <alignment horizontal="center" vertical="center"/>
    </xf>
    <xf numFmtId="0" fontId="63" fillId="0" borderId="1" xfId="0" applyFont="1" applyBorder="1" applyAlignment="1">
      <alignment horizontal="center" vertical="center"/>
    </xf>
    <xf numFmtId="43" fontId="2" fillId="0" borderId="1" xfId="2797" applyFont="1" applyFill="1" applyBorder="1" applyAlignment="1">
      <alignment horizontal="center" vertical="center" wrapText="1"/>
    </xf>
    <xf numFmtId="183" fontId="2" fillId="0" borderId="1" xfId="2797" applyNumberFormat="1" applyFont="1" applyFill="1" applyBorder="1" applyAlignment="1">
      <alignment horizontal="left" vertical="center" wrapText="1"/>
    </xf>
    <xf numFmtId="183" fontId="2" fillId="0" borderId="1" xfId="2797" applyNumberFormat="1" applyFont="1" applyFill="1" applyBorder="1" applyAlignment="1">
      <alignment horizontal="center" vertical="center" wrapText="1"/>
    </xf>
    <xf numFmtId="182" fontId="2" fillId="0" borderId="1" xfId="1" applyNumberFormat="1" applyFont="1" applyFill="1" applyBorder="1" applyAlignment="1">
      <alignment horizontal="center" vertical="center" wrapText="1"/>
    </xf>
    <xf numFmtId="49" fontId="50" fillId="3" borderId="0" xfId="0" applyNumberFormat="1" applyFont="1" applyFill="1" applyAlignment="1">
      <alignment horizontal="center" vertical="center" wrapText="1"/>
    </xf>
    <xf numFmtId="49" fontId="57" fillId="3" borderId="0" xfId="0" applyNumberFormat="1" applyFont="1" applyFill="1" applyAlignment="1">
      <alignment vertical="center" wrapText="1"/>
    </xf>
    <xf numFmtId="49" fontId="50" fillId="3" borderId="0" xfId="0" applyNumberFormat="1" applyFont="1" applyFill="1" applyAlignment="1">
      <alignment vertical="center" wrapText="1"/>
    </xf>
    <xf numFmtId="182" fontId="3" fillId="0" borderId="1" xfId="1" applyNumberFormat="1" applyFont="1" applyFill="1" applyBorder="1" applyAlignment="1">
      <alignment horizontal="center" vertical="center" wrapText="1"/>
    </xf>
    <xf numFmtId="43" fontId="3" fillId="0" borderId="1" xfId="2797" applyFont="1" applyFill="1" applyBorder="1" applyAlignment="1">
      <alignment horizontal="center" vertical="center" wrapText="1"/>
    </xf>
    <xf numFmtId="183" fontId="3" fillId="0" borderId="1" xfId="2797" applyNumberFormat="1" applyFont="1" applyFill="1" applyBorder="1" applyAlignment="1">
      <alignment horizontal="center" vertical="center" wrapText="1"/>
    </xf>
    <xf numFmtId="0" fontId="11" fillId="3" borderId="1" xfId="0" applyFont="1" applyFill="1" applyBorder="1" applyAlignment="1">
      <alignment horizontal="left" vertical="center"/>
    </xf>
    <xf numFmtId="9" fontId="64" fillId="0" borderId="1" xfId="1" applyFont="1" applyFill="1" applyBorder="1" applyAlignment="1">
      <alignment horizontal="center" vertical="center" wrapText="1"/>
    </xf>
    <xf numFmtId="0" fontId="63" fillId="0" borderId="1" xfId="0" applyFont="1" applyBorder="1" applyAlignment="1">
      <alignment horizontal="center" vertical="center" wrapText="1"/>
    </xf>
    <xf numFmtId="0" fontId="58" fillId="44" borderId="1" xfId="0" applyFont="1" applyFill="1" applyBorder="1" applyAlignment="1">
      <alignment horizontal="center" vertical="center" wrapText="1"/>
    </xf>
    <xf numFmtId="0" fontId="56" fillId="44" borderId="1" xfId="0" applyFont="1" applyFill="1" applyBorder="1" applyAlignment="1">
      <alignment horizontal="center" vertical="center" wrapText="1"/>
    </xf>
    <xf numFmtId="0" fontId="56" fillId="2" borderId="1" xfId="0" applyFont="1" applyFill="1" applyBorder="1" applyAlignment="1">
      <alignment horizontal="center" vertical="center" wrapText="1"/>
    </xf>
    <xf numFmtId="182" fontId="61" fillId="0" borderId="1" xfId="1" applyNumberFormat="1" applyFont="1" applyFill="1" applyBorder="1" applyAlignment="1" applyProtection="1">
      <alignment horizontal="center" vertical="center"/>
    </xf>
    <xf numFmtId="182" fontId="61" fillId="3" borderId="1" xfId="1" applyNumberFormat="1" applyFont="1" applyFill="1" applyBorder="1" applyAlignment="1" applyProtection="1">
      <alignment horizontal="center" vertical="center"/>
    </xf>
    <xf numFmtId="182" fontId="63"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183" fontId="61" fillId="0" borderId="1" xfId="2797" applyNumberFormat="1" applyFont="1" applyFill="1" applyBorder="1" applyAlignment="1">
      <alignment horizontal="center" vertical="center"/>
    </xf>
    <xf numFmtId="10" fontId="61" fillId="0" borderId="1" xfId="1" applyNumberFormat="1" applyFont="1" applyFill="1" applyBorder="1" applyAlignment="1">
      <alignment horizontal="center" vertical="center"/>
    </xf>
    <xf numFmtId="0" fontId="11" fillId="3" borderId="29" xfId="0" applyFont="1" applyFill="1" applyBorder="1" applyAlignment="1">
      <alignment horizontal="left" vertical="center"/>
    </xf>
    <xf numFmtId="0" fontId="1" fillId="44" borderId="29" xfId="0" applyFont="1" applyFill="1" applyBorder="1" applyAlignment="1">
      <alignment horizontal="center" vertical="center" wrapText="1"/>
    </xf>
    <xf numFmtId="0" fontId="65" fillId="0" borderId="1" xfId="0" applyFont="1" applyBorder="1" applyAlignment="1">
      <alignment horizontal="left" vertical="center" wrapText="1"/>
    </xf>
    <xf numFmtId="0" fontId="63" fillId="0" borderId="1" xfId="0" applyFont="1" applyBorder="1" applyAlignment="1">
      <alignment horizontal="left" vertical="center" wrapText="1"/>
    </xf>
    <xf numFmtId="0" fontId="12" fillId="3" borderId="0" xfId="0" applyFont="1" applyFill="1"/>
    <xf numFmtId="0" fontId="61" fillId="3" borderId="1" xfId="0" applyFont="1" applyFill="1" applyBorder="1" applyAlignment="1">
      <alignment horizontal="center" vertical="center" wrapText="1"/>
    </xf>
    <xf numFmtId="0" fontId="61" fillId="46" borderId="1" xfId="0" applyFont="1" applyFill="1" applyBorder="1" applyAlignment="1">
      <alignment horizontal="center" vertical="center" wrapText="1"/>
    </xf>
    <xf numFmtId="9" fontId="62" fillId="46" borderId="1" xfId="1" applyFont="1" applyFill="1" applyBorder="1" applyAlignment="1" applyProtection="1">
      <alignment horizontal="center" vertical="center"/>
    </xf>
    <xf numFmtId="0" fontId="68" fillId="0" borderId="1" xfId="0" applyFont="1" applyBorder="1" applyAlignment="1">
      <alignment horizontal="center" vertical="center" wrapText="1"/>
    </xf>
    <xf numFmtId="0" fontId="69" fillId="46" borderId="1" xfId="0" applyFont="1" applyFill="1" applyBorder="1" applyAlignment="1">
      <alignment horizontal="center" vertical="center" wrapText="1"/>
    </xf>
    <xf numFmtId="0" fontId="69" fillId="47" borderId="1" xfId="0" applyFont="1" applyFill="1" applyBorder="1" applyAlignment="1">
      <alignment horizontal="center" vertical="center" wrapText="1"/>
    </xf>
    <xf numFmtId="0" fontId="69" fillId="47" borderId="1" xfId="0" applyFont="1" applyFill="1" applyBorder="1" applyAlignment="1">
      <alignment horizontal="center" vertical="center"/>
    </xf>
    <xf numFmtId="49" fontId="11" fillId="48" borderId="1" xfId="0" applyNumberFormat="1" applyFont="1" applyFill="1" applyBorder="1" applyAlignment="1">
      <alignment horizontal="center" vertical="center" wrapText="1"/>
    </xf>
    <xf numFmtId="0" fontId="12" fillId="5" borderId="1" xfId="0" applyFont="1" applyFill="1" applyBorder="1" applyAlignment="1">
      <alignment horizontal="center" wrapText="1"/>
    </xf>
    <xf numFmtId="49" fontId="11" fillId="49"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68" fillId="0" borderId="1" xfId="0" applyFont="1" applyBorder="1" applyAlignment="1">
      <alignment horizontal="center" vertical="center"/>
    </xf>
    <xf numFmtId="0" fontId="68" fillId="0" borderId="1" xfId="0" applyFont="1" applyBorder="1" applyAlignment="1">
      <alignment horizontal="center" vertical="center" wrapText="1" readingOrder="1"/>
    </xf>
    <xf numFmtId="0" fontId="68" fillId="0" borderId="1" xfId="0" applyFont="1" applyBorder="1" applyAlignment="1">
      <alignment horizontal="center" vertical="center" wrapText="1"/>
    </xf>
    <xf numFmtId="49" fontId="48" fillId="2" borderId="1" xfId="0" applyNumberFormat="1" applyFont="1" applyFill="1" applyBorder="1" applyAlignment="1">
      <alignment horizontal="center" vertical="center"/>
    </xf>
    <xf numFmtId="49" fontId="10" fillId="44" borderId="1" xfId="0" applyNumberFormat="1" applyFont="1" applyFill="1" applyBorder="1" applyAlignment="1">
      <alignment horizontal="center" vertical="center"/>
    </xf>
    <xf numFmtId="0" fontId="59" fillId="47" borderId="1" xfId="2798" applyFont="1" applyFill="1" applyBorder="1" applyAlignment="1">
      <alignment horizontal="center" vertical="center" wrapText="1"/>
    </xf>
    <xf numFmtId="0" fontId="59" fillId="47" borderId="1" xfId="0" applyFont="1" applyFill="1" applyBorder="1" applyAlignment="1">
      <alignment horizontal="center" vertical="center" wrapText="1"/>
    </xf>
    <xf numFmtId="49" fontId="0" fillId="3" borderId="21" xfId="0" applyNumberFormat="1" applyFill="1" applyBorder="1" applyAlignment="1">
      <alignment horizontal="center"/>
    </xf>
    <xf numFmtId="49" fontId="0" fillId="3" borderId="22" xfId="0" applyNumberFormat="1" applyFill="1" applyBorder="1" applyAlignment="1">
      <alignment horizontal="center"/>
    </xf>
    <xf numFmtId="49" fontId="0" fillId="3" borderId="23" xfId="0" applyNumberFormat="1" applyFill="1" applyBorder="1" applyAlignment="1">
      <alignment horizontal="center"/>
    </xf>
    <xf numFmtId="49" fontId="0" fillId="3" borderId="27" xfId="0" applyNumberFormat="1" applyFill="1" applyBorder="1" applyAlignment="1">
      <alignment horizontal="center"/>
    </xf>
    <xf numFmtId="49" fontId="0" fillId="3" borderId="0" xfId="0" applyNumberFormat="1" applyFill="1" applyAlignment="1">
      <alignment horizontal="center"/>
    </xf>
    <xf numFmtId="49" fontId="0" fillId="3" borderId="28" xfId="0" applyNumberFormat="1" applyFill="1" applyBorder="1" applyAlignment="1">
      <alignment horizontal="center"/>
    </xf>
    <xf numFmtId="49" fontId="0" fillId="3" borderId="24" xfId="0" applyNumberFormat="1" applyFill="1" applyBorder="1" applyAlignment="1">
      <alignment horizontal="center"/>
    </xf>
    <xf numFmtId="49" fontId="0" fillId="3" borderId="25" xfId="0" applyNumberFormat="1" applyFill="1" applyBorder="1" applyAlignment="1">
      <alignment horizontal="center"/>
    </xf>
    <xf numFmtId="49" fontId="0" fillId="3" borderId="26" xfId="0" applyNumberFormat="1" applyFill="1" applyBorder="1" applyAlignment="1">
      <alignment horizontal="center"/>
    </xf>
    <xf numFmtId="0" fontId="54" fillId="3" borderId="1" xfId="0" applyFont="1" applyFill="1" applyBorder="1" applyAlignment="1">
      <alignment horizontal="center" vertical="center"/>
    </xf>
    <xf numFmtId="183" fontId="61" fillId="0" borderId="1" xfId="2797" applyNumberFormat="1" applyFont="1" applyFill="1" applyBorder="1" applyAlignment="1" applyProtection="1">
      <alignment horizontal="center" vertical="center"/>
    </xf>
    <xf numFmtId="10" fontId="61" fillId="0" borderId="1" xfId="1" applyNumberFormat="1" applyFont="1" applyFill="1" applyBorder="1" applyAlignment="1" applyProtection="1">
      <alignment horizontal="center" vertical="center"/>
    </xf>
    <xf numFmtId="167" fontId="48"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8"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183" fontId="61" fillId="0" borderId="1" xfId="2797" applyNumberFormat="1" applyFont="1" applyFill="1" applyBorder="1" applyAlignment="1">
      <alignment horizontal="center" vertical="center"/>
    </xf>
    <xf numFmtId="10" fontId="61" fillId="0" borderId="1" xfId="1" applyNumberFormat="1" applyFont="1" applyFill="1" applyBorder="1" applyAlignment="1">
      <alignment horizontal="center" vertical="center"/>
    </xf>
    <xf numFmtId="1" fontId="61" fillId="0" borderId="1" xfId="0" applyNumberFormat="1" applyFont="1" applyBorder="1" applyAlignment="1">
      <alignment horizontal="center" vertical="center"/>
    </xf>
    <xf numFmtId="49" fontId="51" fillId="3" borderId="0" xfId="0" applyNumberFormat="1" applyFont="1" applyFill="1" applyAlignment="1">
      <alignment horizontal="left" vertical="center" wrapText="1"/>
    </xf>
    <xf numFmtId="0" fontId="61" fillId="0" borderId="1" xfId="0" applyFont="1" applyBorder="1" applyAlignment="1">
      <alignment horizontal="center" vertical="center" wrapText="1"/>
    </xf>
    <xf numFmtId="0" fontId="61" fillId="0" borderId="1" xfId="0" applyFont="1" applyBorder="1" applyAlignment="1">
      <alignment horizontal="center" vertical="center"/>
    </xf>
    <xf numFmtId="49" fontId="0" fillId="3" borderId="1" xfId="0" applyNumberFormat="1" applyFill="1" applyBorder="1" applyAlignment="1">
      <alignment horizontal="center"/>
    </xf>
    <xf numFmtId="0" fontId="60" fillId="47" borderId="1" xfId="2798" applyFont="1" applyFill="1" applyBorder="1" applyAlignment="1">
      <alignment horizontal="center" vertical="center"/>
    </xf>
    <xf numFmtId="0" fontId="60" fillId="47" borderId="1" xfId="2798" applyFont="1" applyFill="1" applyBorder="1" applyAlignment="1">
      <alignment horizontal="center" vertical="center" wrapText="1"/>
    </xf>
    <xf numFmtId="168" fontId="6" fillId="5" borderId="7" xfId="2" applyNumberFormat="1" applyFont="1" applyFill="1" applyBorder="1" applyAlignment="1">
      <alignment horizontal="justify" vertical="center" wrapText="1"/>
    </xf>
    <xf numFmtId="168" fontId="6" fillId="5" borderId="10" xfId="2" applyNumberFormat="1" applyFont="1" applyFill="1" applyBorder="1" applyAlignment="1">
      <alignment horizontal="justify" vertical="center" wrapText="1"/>
    </xf>
    <xf numFmtId="0" fontId="5"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68" fontId="5" fillId="0" borderId="0" xfId="2" applyNumberFormat="1" applyFont="1" applyBorder="1" applyAlignment="1">
      <alignment vertical="center"/>
    </xf>
    <xf numFmtId="168" fontId="5" fillId="0" borderId="9" xfId="2" applyNumberFormat="1" applyFont="1" applyBorder="1" applyAlignment="1">
      <alignment vertical="center"/>
    </xf>
    <xf numFmtId="168" fontId="6" fillId="0" borderId="0" xfId="2" applyNumberFormat="1" applyFont="1" applyBorder="1" applyAlignment="1">
      <alignment horizontal="justify" vertical="center" wrapText="1"/>
    </xf>
    <xf numFmtId="168" fontId="6" fillId="0" borderId="9" xfId="2" applyNumberFormat="1" applyFont="1" applyBorder="1" applyAlignment="1">
      <alignment horizontal="justify" vertical="center" wrapText="1"/>
    </xf>
    <xf numFmtId="0" fontId="0" fillId="0" borderId="4" xfId="0" applyBorder="1" applyAlignment="1">
      <alignment horizontal="left" vertical="center" wrapText="1"/>
    </xf>
    <xf numFmtId="168" fontId="5" fillId="0" borderId="4" xfId="2" applyNumberFormat="1" applyFont="1" applyBorder="1" applyAlignment="1">
      <alignment horizontal="center" vertical="center"/>
    </xf>
    <xf numFmtId="168" fontId="5" fillId="0" borderId="9" xfId="2" applyNumberFormat="1" applyFont="1" applyBorder="1" applyAlignment="1">
      <alignment horizontal="center" vertical="center"/>
    </xf>
    <xf numFmtId="168" fontId="6" fillId="0" borderId="4" xfId="2" applyNumberFormat="1" applyFont="1" applyBorder="1" applyAlignment="1">
      <alignment horizontal="center"/>
    </xf>
    <xf numFmtId="168" fontId="6" fillId="0" borderId="9" xfId="2" applyNumberFormat="1" applyFont="1" applyBorder="1" applyAlignment="1">
      <alignment horizontal="center"/>
    </xf>
    <xf numFmtId="168" fontId="6" fillId="5" borderId="5" xfId="2" applyNumberFormat="1" applyFont="1" applyFill="1" applyBorder="1" applyAlignment="1">
      <alignment horizontal="justify" vertical="center" wrapText="1"/>
    </xf>
    <xf numFmtId="168" fontId="6" fillId="0" borderId="4" xfId="2" applyNumberFormat="1" applyFont="1" applyBorder="1" applyAlignment="1">
      <alignment horizontal="justify" wrapText="1"/>
    </xf>
    <xf numFmtId="168" fontId="6" fillId="0" borderId="9" xfId="2" applyNumberFormat="1" applyFont="1" applyBorder="1" applyAlignment="1">
      <alignment horizontal="justify" wrapText="1"/>
    </xf>
    <xf numFmtId="168" fontId="5" fillId="0" borderId="0" xfId="2" applyNumberFormat="1" applyFont="1" applyBorder="1" applyAlignment="1">
      <alignment horizontal="center" vertical="center"/>
    </xf>
    <xf numFmtId="168" fontId="6" fillId="0" borderId="0" xfId="2" applyNumberFormat="1" applyFont="1" applyBorder="1" applyAlignment="1">
      <alignment horizontal="justify" wrapText="1"/>
    </xf>
    <xf numFmtId="168" fontId="0" fillId="0" borderId="0" xfId="2" applyNumberFormat="1" applyFont="1" applyBorder="1" applyAlignment="1">
      <alignment horizontal="justify"/>
    </xf>
    <xf numFmtId="168"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rmal_Hoja2" xfId="2798" xr:uid="{A1C87DBE-E9D3-4FCA-9D83-95C10169F0DF}"/>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9">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4FEA2A"/>
      <color rgb="FF0AD093"/>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412144</xdr:colOff>
      <xdr:row>1</xdr:row>
      <xdr:rowOff>53859</xdr:rowOff>
    </xdr:from>
    <xdr:to>
      <xdr:col>0</xdr:col>
      <xdr:colOff>1449457</xdr:colOff>
      <xdr:row>3</xdr:row>
      <xdr:rowOff>55219</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412144" y="316142"/>
          <a:ext cx="1037313" cy="6501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C46"/>
  <sheetViews>
    <sheetView tabSelected="1" zoomScale="71" zoomScaleNormal="71" workbookViewId="0">
      <pane ySplit="1" topLeftCell="A16" activePane="bottomLeft" state="frozen"/>
      <selection pane="bottomLeft" activeCell="N29" sqref="N29"/>
    </sheetView>
  </sheetViews>
  <sheetFormatPr baseColWidth="10" defaultColWidth="11.42578125" defaultRowHeight="15" x14ac:dyDescent="0.25"/>
  <cols>
    <col min="1" max="1" width="31.5703125" style="2" customWidth="1"/>
    <col min="2" max="2" width="33.85546875" style="2" customWidth="1"/>
    <col min="3" max="3" width="20.140625" style="2" customWidth="1"/>
    <col min="4" max="4" width="28.42578125" style="1" customWidth="1"/>
    <col min="5" max="5" width="14.28515625" style="1" customWidth="1"/>
    <col min="6" max="6" width="7.85546875" style="1" customWidth="1"/>
    <col min="7" max="7" width="8.42578125" style="1" customWidth="1"/>
    <col min="8" max="8" width="8.5703125" style="1" customWidth="1"/>
    <col min="9" max="9" width="8.42578125" style="1" customWidth="1"/>
    <col min="10" max="10" width="6.7109375" style="1" customWidth="1"/>
    <col min="11" max="12" width="8.42578125" style="1" customWidth="1"/>
    <col min="13" max="13" width="10.28515625" style="1" customWidth="1"/>
    <col min="14" max="14" width="12.42578125" style="1" customWidth="1"/>
    <col min="15" max="15" width="7" style="1" customWidth="1"/>
    <col min="16" max="16" width="7.42578125" style="1" customWidth="1"/>
    <col min="17" max="17" width="8.140625" style="1" customWidth="1"/>
    <col min="18" max="18" width="8.28515625" style="1" customWidth="1"/>
    <col min="19" max="19" width="8" style="1" customWidth="1"/>
    <col min="20" max="20" width="8.7109375" style="1" customWidth="1"/>
    <col min="21" max="21" width="10.140625" style="1" customWidth="1"/>
    <col min="22" max="22" width="11.42578125" style="106" customWidth="1"/>
    <col min="23" max="23" width="14.140625" style="106" customWidth="1"/>
    <col min="24" max="24" width="13.85546875" style="106" customWidth="1"/>
    <col min="25" max="25" width="18.42578125" style="10" customWidth="1"/>
    <col min="26" max="26" width="17.42578125" style="11" customWidth="1"/>
    <col min="27" max="27" width="20.5703125" style="1" customWidth="1"/>
    <col min="28" max="28" width="23" style="7" customWidth="1"/>
    <col min="29" max="29" width="103" style="7" customWidth="1"/>
    <col min="30" max="16384" width="11.42578125" style="1"/>
  </cols>
  <sheetData>
    <row r="1" spans="1:29" ht="20.25" customHeight="1" x14ac:dyDescent="0.25">
      <c r="A1" s="184"/>
      <c r="B1" s="185"/>
      <c r="C1" s="186"/>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61" t="s">
        <v>145</v>
      </c>
    </row>
    <row r="2" spans="1:29" ht="22.5" customHeight="1" x14ac:dyDescent="0.25">
      <c r="A2" s="187"/>
      <c r="B2" s="188"/>
      <c r="C2" s="189"/>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49" t="s">
        <v>149</v>
      </c>
    </row>
    <row r="3" spans="1:29" ht="28.5" customHeight="1" x14ac:dyDescent="0.25">
      <c r="A3" s="187"/>
      <c r="B3" s="188"/>
      <c r="C3" s="189"/>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49" t="s">
        <v>150</v>
      </c>
    </row>
    <row r="4" spans="1:29" x14ac:dyDescent="0.25">
      <c r="A4" s="190"/>
      <c r="B4" s="191"/>
      <c r="C4" s="192"/>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49" t="s">
        <v>146</v>
      </c>
    </row>
    <row r="5" spans="1:29" hidden="1" x14ac:dyDescent="0.25"/>
    <row r="7" spans="1:29" ht="59.25" customHeight="1" x14ac:dyDescent="0.25">
      <c r="A7" s="143" t="s">
        <v>147</v>
      </c>
      <c r="B7" s="144" t="s">
        <v>151</v>
      </c>
      <c r="C7" s="145"/>
      <c r="D7" s="4"/>
      <c r="E7" s="4"/>
      <c r="F7" s="4"/>
      <c r="G7" s="4"/>
      <c r="H7" s="4"/>
      <c r="I7" s="4"/>
      <c r="J7" s="4"/>
      <c r="K7" s="4"/>
      <c r="L7" s="4"/>
      <c r="M7" s="4"/>
      <c r="N7" s="4"/>
      <c r="O7" s="4"/>
      <c r="P7" s="4"/>
      <c r="Q7" s="4"/>
      <c r="R7" s="4"/>
      <c r="S7" s="4"/>
      <c r="T7" s="4"/>
      <c r="U7" s="4"/>
      <c r="V7" s="105"/>
      <c r="W7" s="105"/>
      <c r="X7" s="105"/>
      <c r="Y7" s="8"/>
      <c r="Z7" s="9"/>
      <c r="AA7" s="3"/>
    </row>
    <row r="8" spans="1:29" ht="53.25" customHeight="1" x14ac:dyDescent="0.25">
      <c r="A8" s="118" t="s">
        <v>148</v>
      </c>
      <c r="B8" s="117" t="s">
        <v>152</v>
      </c>
      <c r="C8" s="107"/>
      <c r="D8" s="4"/>
      <c r="E8" s="4"/>
      <c r="F8" s="4"/>
      <c r="H8" s="4"/>
      <c r="I8" s="4"/>
      <c r="J8" s="4"/>
      <c r="L8" s="4"/>
      <c r="M8" s="4"/>
      <c r="N8" s="4"/>
      <c r="P8" s="5"/>
      <c r="Q8" s="5"/>
      <c r="R8" s="4"/>
      <c r="S8" s="4"/>
      <c r="T8" s="4"/>
      <c r="U8" s="4"/>
      <c r="V8" s="105"/>
      <c r="W8" s="105"/>
      <c r="X8" s="105"/>
      <c r="Y8" s="5"/>
      <c r="Z8" s="9"/>
      <c r="AA8" s="3"/>
    </row>
    <row r="9" spans="1:29" ht="21" hidden="1" x14ac:dyDescent="0.25">
      <c r="A9" s="4"/>
      <c r="B9" s="4"/>
      <c r="C9" s="4"/>
      <c r="D9" s="4"/>
      <c r="E9" s="4"/>
      <c r="F9" s="4"/>
      <c r="H9" s="4"/>
      <c r="I9" s="4"/>
      <c r="J9" s="4"/>
      <c r="L9" s="4"/>
      <c r="P9" s="6"/>
      <c r="Q9" s="6"/>
      <c r="R9" s="4"/>
      <c r="S9" s="4"/>
      <c r="T9" s="4"/>
      <c r="U9" s="4"/>
      <c r="V9" s="105"/>
      <c r="W9" s="105"/>
      <c r="X9" s="105"/>
      <c r="Y9" s="6"/>
      <c r="Z9" s="9"/>
      <c r="AA9" s="3"/>
    </row>
    <row r="10" spans="1:29" ht="21" hidden="1" x14ac:dyDescent="0.25">
      <c r="A10" s="4"/>
      <c r="B10" s="4"/>
      <c r="C10" s="4"/>
      <c r="D10" s="4"/>
      <c r="E10" s="4"/>
      <c r="F10" s="4"/>
      <c r="H10" s="4"/>
      <c r="I10" s="4"/>
      <c r="J10" s="4"/>
      <c r="L10" s="4"/>
      <c r="P10" s="6"/>
      <c r="Q10" s="6"/>
      <c r="R10" s="4"/>
      <c r="S10" s="4"/>
      <c r="T10" s="4"/>
      <c r="U10" s="4"/>
      <c r="V10" s="105"/>
      <c r="W10" s="105"/>
      <c r="X10" s="105"/>
      <c r="Y10" s="6"/>
      <c r="Z10" s="9"/>
      <c r="AA10" s="3"/>
    </row>
    <row r="11" spans="1:29" s="108" customFormat="1" ht="27.75" customHeight="1" x14ac:dyDescent="0.25">
      <c r="A11" s="181"/>
      <c r="B11" s="181"/>
      <c r="C11" s="181"/>
      <c r="D11" s="181"/>
      <c r="E11" s="181"/>
      <c r="F11" s="181"/>
      <c r="G11" s="199" t="s">
        <v>210</v>
      </c>
      <c r="H11" s="199"/>
      <c r="I11" s="199"/>
      <c r="J11" s="199"/>
      <c r="K11" s="199"/>
      <c r="L11" s="199"/>
      <c r="M11" s="199"/>
      <c r="N11" s="199"/>
      <c r="O11" s="199"/>
      <c r="P11" s="199"/>
      <c r="Q11" s="199"/>
      <c r="R11" s="199"/>
      <c r="S11" s="199"/>
      <c r="T11" s="199"/>
      <c r="U11" s="199"/>
      <c r="V11" s="199"/>
      <c r="W11" s="199"/>
      <c r="X11" s="199"/>
      <c r="Y11" s="196" t="s">
        <v>207</v>
      </c>
      <c r="Z11" s="196"/>
      <c r="AA11" s="196"/>
      <c r="AB11" s="197" t="s">
        <v>136</v>
      </c>
      <c r="AC11" s="197"/>
    </row>
    <row r="12" spans="1:29" s="108" customFormat="1" ht="41.25" customHeight="1" x14ac:dyDescent="0.25">
      <c r="A12" s="181"/>
      <c r="B12" s="181"/>
      <c r="C12" s="181"/>
      <c r="D12" s="181"/>
      <c r="E12" s="181"/>
      <c r="F12" s="181"/>
      <c r="G12" s="180" t="s">
        <v>208</v>
      </c>
      <c r="H12" s="180"/>
      <c r="I12" s="180"/>
      <c r="J12" s="180"/>
      <c r="K12" s="180"/>
      <c r="L12" s="180"/>
      <c r="M12" s="180"/>
      <c r="N12" s="180"/>
      <c r="O12" s="180" t="s">
        <v>209</v>
      </c>
      <c r="P12" s="180"/>
      <c r="Q12" s="180"/>
      <c r="R12" s="180"/>
      <c r="S12" s="180"/>
      <c r="T12" s="180"/>
      <c r="U12" s="180"/>
      <c r="V12" s="180"/>
      <c r="W12" s="198" t="s">
        <v>211</v>
      </c>
      <c r="X12" s="198"/>
      <c r="Y12" s="196"/>
      <c r="Z12" s="196"/>
      <c r="AA12" s="196"/>
      <c r="AB12" s="197"/>
      <c r="AC12" s="197"/>
    </row>
    <row r="13" spans="1:29" s="108" customFormat="1" ht="86.25" customHeight="1" x14ac:dyDescent="0.25">
      <c r="A13" s="152" t="s">
        <v>153</v>
      </c>
      <c r="B13" s="152" t="s">
        <v>154</v>
      </c>
      <c r="C13" s="153" t="s">
        <v>155</v>
      </c>
      <c r="D13" s="153" t="s">
        <v>156</v>
      </c>
      <c r="E13" s="154" t="s">
        <v>157</v>
      </c>
      <c r="F13" s="109" t="s">
        <v>182</v>
      </c>
      <c r="G13" s="110" t="s">
        <v>130</v>
      </c>
      <c r="H13" s="110" t="s">
        <v>119</v>
      </c>
      <c r="I13" s="110" t="s">
        <v>120</v>
      </c>
      <c r="J13" s="110" t="s">
        <v>121</v>
      </c>
      <c r="K13" s="110" t="s">
        <v>122</v>
      </c>
      <c r="L13" s="110" t="s">
        <v>123</v>
      </c>
      <c r="M13" s="109" t="s">
        <v>142</v>
      </c>
      <c r="N13" s="109" t="s">
        <v>141</v>
      </c>
      <c r="O13" s="109" t="s">
        <v>124</v>
      </c>
      <c r="P13" s="109" t="s">
        <v>125</v>
      </c>
      <c r="Q13" s="109" t="s">
        <v>126</v>
      </c>
      <c r="R13" s="109" t="s">
        <v>127</v>
      </c>
      <c r="S13" s="109" t="s">
        <v>128</v>
      </c>
      <c r="T13" s="109" t="s">
        <v>129</v>
      </c>
      <c r="U13" s="109" t="s">
        <v>143</v>
      </c>
      <c r="V13" s="109" t="s">
        <v>144</v>
      </c>
      <c r="W13" s="109" t="s">
        <v>131</v>
      </c>
      <c r="X13" s="109" t="s">
        <v>132</v>
      </c>
      <c r="Y13" s="111" t="s">
        <v>133</v>
      </c>
      <c r="Z13" s="111" t="s">
        <v>250</v>
      </c>
      <c r="AA13" s="112" t="s">
        <v>251</v>
      </c>
      <c r="AB13" s="113" t="s">
        <v>134</v>
      </c>
      <c r="AC13" s="162" t="s">
        <v>221</v>
      </c>
    </row>
    <row r="14" spans="1:29" ht="93" customHeight="1" x14ac:dyDescent="0.25">
      <c r="A14" s="182">
        <v>200402</v>
      </c>
      <c r="B14" s="183" t="s">
        <v>158</v>
      </c>
      <c r="C14" s="171" t="s">
        <v>159</v>
      </c>
      <c r="D14" s="170" t="s">
        <v>206</v>
      </c>
      <c r="E14" s="132" t="s">
        <v>160</v>
      </c>
      <c r="F14" s="168">
        <v>0</v>
      </c>
      <c r="G14" s="155">
        <v>5.0000000000000001E-3</v>
      </c>
      <c r="H14" s="156">
        <v>0</v>
      </c>
      <c r="I14" s="155">
        <v>5.0000000000000001E-3</v>
      </c>
      <c r="J14" s="157">
        <v>5.0000000000000001E-3</v>
      </c>
      <c r="K14" s="155">
        <v>0.02</v>
      </c>
      <c r="L14" s="156">
        <v>0</v>
      </c>
      <c r="M14" s="142">
        <f>+SUM(G14:L14)</f>
        <v>3.5000000000000003E-2</v>
      </c>
      <c r="N14" s="104" t="e">
        <f>+M14/F14</f>
        <v>#DIV/0!</v>
      </c>
      <c r="O14" s="115"/>
      <c r="P14" s="115"/>
      <c r="Q14" s="115"/>
      <c r="R14" s="115"/>
      <c r="S14" s="115"/>
      <c r="T14" s="115"/>
      <c r="U14" s="115">
        <f>+SUM(O14:T14)</f>
        <v>0</v>
      </c>
      <c r="V14" s="115" t="e">
        <f>+U14/F14</f>
        <v>#DIV/0!</v>
      </c>
      <c r="W14" s="146">
        <f>+M14+U14</f>
        <v>3.5000000000000003E-2</v>
      </c>
      <c r="X14" s="142" t="e">
        <f>+W14/F14</f>
        <v>#DIV/0!</v>
      </c>
      <c r="Y14" s="194">
        <v>3645000000</v>
      </c>
      <c r="Z14" s="194">
        <v>539417510</v>
      </c>
      <c r="AA14" s="195">
        <f>Z14/Y14</f>
        <v>0.14798834293552812</v>
      </c>
      <c r="AB14" s="158" t="s">
        <v>212</v>
      </c>
      <c r="AC14" s="163" t="s">
        <v>229</v>
      </c>
    </row>
    <row r="15" spans="1:29" ht="95.25" customHeight="1" x14ac:dyDescent="0.25">
      <c r="A15" s="182"/>
      <c r="B15" s="183"/>
      <c r="C15" s="171" t="s">
        <v>161</v>
      </c>
      <c r="D15" s="170" t="s">
        <v>162</v>
      </c>
      <c r="E15" s="132" t="s">
        <v>163</v>
      </c>
      <c r="F15" s="126">
        <v>3000</v>
      </c>
      <c r="G15" s="125">
        <v>339</v>
      </c>
      <c r="H15" s="133">
        <v>305</v>
      </c>
      <c r="I15" s="133">
        <v>254</v>
      </c>
      <c r="J15" s="133">
        <v>383</v>
      </c>
      <c r="K15" s="134">
        <v>542</v>
      </c>
      <c r="L15" s="134">
        <v>281</v>
      </c>
      <c r="M15" s="140">
        <f>+SUM(G15:L15)</f>
        <v>2104</v>
      </c>
      <c r="N15" s="142">
        <f t="shared" ref="N15:N32" si="0">+M15/F15</f>
        <v>0.70133333333333336</v>
      </c>
      <c r="O15" s="116"/>
      <c r="P15" s="116"/>
      <c r="Q15" s="116"/>
      <c r="R15" s="116"/>
      <c r="S15" s="116"/>
      <c r="T15" s="116"/>
      <c r="U15" s="139">
        <f t="shared" ref="U15:U32" si="1">+SUM(O15:T15)</f>
        <v>0</v>
      </c>
      <c r="V15" s="115">
        <f t="shared" ref="V15:V32" si="2">+U15/F15</f>
        <v>0</v>
      </c>
      <c r="W15" s="148">
        <f t="shared" ref="W15:W32" si="3">+M15+U15</f>
        <v>2104</v>
      </c>
      <c r="X15" s="142">
        <f t="shared" ref="X15:X32" si="4">+W15/F15</f>
        <v>0.70133333333333336</v>
      </c>
      <c r="Y15" s="194"/>
      <c r="Z15" s="194"/>
      <c r="AA15" s="195"/>
      <c r="AB15" s="158" t="s">
        <v>228</v>
      </c>
      <c r="AC15" s="163" t="s">
        <v>230</v>
      </c>
    </row>
    <row r="16" spans="1:29" ht="84" customHeight="1" x14ac:dyDescent="0.25">
      <c r="A16" s="182"/>
      <c r="B16" s="183"/>
      <c r="C16" s="171" t="s">
        <v>164</v>
      </c>
      <c r="D16" s="170" t="s">
        <v>193</v>
      </c>
      <c r="E16" s="132" t="s">
        <v>160</v>
      </c>
      <c r="F16" s="127">
        <v>1</v>
      </c>
      <c r="G16" s="155">
        <v>5.0000000000000001E-3</v>
      </c>
      <c r="H16" s="156">
        <v>5.0000000000000001E-3</v>
      </c>
      <c r="I16" s="135">
        <v>0.03</v>
      </c>
      <c r="J16" s="124">
        <v>0.05</v>
      </c>
      <c r="K16" s="135">
        <v>0.12</v>
      </c>
      <c r="L16" s="135">
        <v>0.05</v>
      </c>
      <c r="M16" s="142">
        <f>+SUM(G16:L16)</f>
        <v>0.26</v>
      </c>
      <c r="N16" s="142">
        <f>+M16/F16</f>
        <v>0.26</v>
      </c>
      <c r="O16" s="116"/>
      <c r="P16" s="116"/>
      <c r="Q16" s="116"/>
      <c r="R16" s="116"/>
      <c r="S16" s="116"/>
      <c r="T16" s="116"/>
      <c r="U16" s="115">
        <f t="shared" si="1"/>
        <v>0</v>
      </c>
      <c r="V16" s="115">
        <f t="shared" si="2"/>
        <v>0</v>
      </c>
      <c r="W16" s="146">
        <f t="shared" si="3"/>
        <v>0.26</v>
      </c>
      <c r="X16" s="142">
        <f t="shared" si="4"/>
        <v>0.26</v>
      </c>
      <c r="Y16" s="194"/>
      <c r="Z16" s="194"/>
      <c r="AA16" s="195"/>
      <c r="AB16" s="158" t="s">
        <v>212</v>
      </c>
      <c r="AC16" s="164" t="s">
        <v>231</v>
      </c>
    </row>
    <row r="17" spans="1:29" ht="45.75" customHeight="1" x14ac:dyDescent="0.25">
      <c r="A17" s="182">
        <v>200403</v>
      </c>
      <c r="B17" s="183" t="s">
        <v>165</v>
      </c>
      <c r="C17" s="171" t="s">
        <v>166</v>
      </c>
      <c r="D17" s="170" t="s">
        <v>194</v>
      </c>
      <c r="E17" s="132" t="s">
        <v>163</v>
      </c>
      <c r="F17" s="126">
        <v>2816</v>
      </c>
      <c r="G17" s="125">
        <v>2720</v>
      </c>
      <c r="H17" s="125">
        <v>2710</v>
      </c>
      <c r="I17" s="125">
        <v>2701</v>
      </c>
      <c r="J17" s="125">
        <v>2690</v>
      </c>
      <c r="K17" s="134">
        <v>2690</v>
      </c>
      <c r="L17" s="134">
        <v>2690</v>
      </c>
      <c r="M17" s="141">
        <f>+(G17+H17+I17+J17+K17+L17)/6</f>
        <v>2700.1666666666665</v>
      </c>
      <c r="N17" s="142">
        <f t="shared" si="0"/>
        <v>0.95886600378787878</v>
      </c>
      <c r="O17" s="116"/>
      <c r="P17" s="116"/>
      <c r="Q17" s="116"/>
      <c r="R17" s="116"/>
      <c r="S17" s="116"/>
      <c r="T17" s="116"/>
      <c r="U17" s="150">
        <v>0</v>
      </c>
      <c r="V17" s="115">
        <f t="shared" si="2"/>
        <v>0</v>
      </c>
      <c r="W17" s="148">
        <f t="shared" si="3"/>
        <v>2700.1666666666665</v>
      </c>
      <c r="X17" s="142">
        <f t="shared" si="4"/>
        <v>0.95886600378787878</v>
      </c>
      <c r="Y17" s="194">
        <v>48648271287</v>
      </c>
      <c r="Z17" s="194">
        <v>25815932365</v>
      </c>
      <c r="AA17" s="195">
        <f>Z17/Y17</f>
        <v>0.53066494825066157</v>
      </c>
      <c r="AB17" s="158" t="s">
        <v>220</v>
      </c>
      <c r="AC17" s="164" t="s">
        <v>232</v>
      </c>
    </row>
    <row r="18" spans="1:29" ht="96" x14ac:dyDescent="0.25">
      <c r="A18" s="182"/>
      <c r="B18" s="183"/>
      <c r="C18" s="122" t="s">
        <v>167</v>
      </c>
      <c r="D18" s="167" t="s">
        <v>195</v>
      </c>
      <c r="E18" s="132" t="s">
        <v>168</v>
      </c>
      <c r="F18" s="128">
        <v>0</v>
      </c>
      <c r="G18" s="123">
        <v>0</v>
      </c>
      <c r="H18" s="136">
        <v>0</v>
      </c>
      <c r="I18" s="123">
        <v>0</v>
      </c>
      <c r="J18" s="125">
        <v>0</v>
      </c>
      <c r="K18" s="123">
        <v>0</v>
      </c>
      <c r="L18" s="123">
        <v>0</v>
      </c>
      <c r="M18" s="139">
        <f>+SUM(G18:L18)</f>
        <v>0</v>
      </c>
      <c r="N18" s="142" t="e">
        <f>+M18/F18</f>
        <v>#DIV/0!</v>
      </c>
      <c r="O18" s="116"/>
      <c r="P18" s="116"/>
      <c r="Q18" s="116"/>
      <c r="R18" s="116"/>
      <c r="S18" s="116"/>
      <c r="T18" s="116"/>
      <c r="U18" s="139">
        <f t="shared" si="1"/>
        <v>0</v>
      </c>
      <c r="V18" s="115" t="e">
        <f t="shared" si="2"/>
        <v>#DIV/0!</v>
      </c>
      <c r="W18" s="147">
        <f t="shared" si="3"/>
        <v>0</v>
      </c>
      <c r="X18" s="142" t="e">
        <f t="shared" si="4"/>
        <v>#DIV/0!</v>
      </c>
      <c r="Y18" s="194"/>
      <c r="Z18" s="194"/>
      <c r="AA18" s="195"/>
      <c r="AB18" s="151" t="s">
        <v>213</v>
      </c>
      <c r="AC18" s="164" t="s">
        <v>233</v>
      </c>
    </row>
    <row r="19" spans="1:29" ht="72" x14ac:dyDescent="0.25">
      <c r="A19" s="182"/>
      <c r="B19" s="183"/>
      <c r="C19" s="122" t="s">
        <v>184</v>
      </c>
      <c r="D19" s="167" t="s">
        <v>196</v>
      </c>
      <c r="E19" s="132" t="s">
        <v>168</v>
      </c>
      <c r="F19" s="126">
        <v>500</v>
      </c>
      <c r="G19" s="123">
        <v>0</v>
      </c>
      <c r="H19" s="136">
        <v>0</v>
      </c>
      <c r="I19" s="123">
        <v>0</v>
      </c>
      <c r="J19" s="125">
        <v>0</v>
      </c>
      <c r="K19" s="123">
        <v>0</v>
      </c>
      <c r="L19" s="123">
        <v>0</v>
      </c>
      <c r="M19" s="139">
        <f t="shared" ref="M19:M32" si="5">+SUM(G19:L19)</f>
        <v>0</v>
      </c>
      <c r="N19" s="142">
        <f t="shared" si="0"/>
        <v>0</v>
      </c>
      <c r="O19" s="116"/>
      <c r="P19" s="116"/>
      <c r="Q19" s="116"/>
      <c r="R19" s="116"/>
      <c r="S19" s="116"/>
      <c r="T19" s="116"/>
      <c r="U19" s="139">
        <f t="shared" si="1"/>
        <v>0</v>
      </c>
      <c r="V19" s="115">
        <f t="shared" si="2"/>
        <v>0</v>
      </c>
      <c r="W19" s="147">
        <f t="shared" si="3"/>
        <v>0</v>
      </c>
      <c r="X19" s="142">
        <f t="shared" si="4"/>
        <v>0</v>
      </c>
      <c r="Y19" s="194"/>
      <c r="Z19" s="194"/>
      <c r="AA19" s="195"/>
      <c r="AB19" s="151" t="s">
        <v>214</v>
      </c>
      <c r="AC19" s="164" t="s">
        <v>234</v>
      </c>
    </row>
    <row r="20" spans="1:29" ht="96" x14ac:dyDescent="0.25">
      <c r="A20" s="182"/>
      <c r="B20" s="183"/>
      <c r="C20" s="122" t="s">
        <v>169</v>
      </c>
      <c r="D20" s="167" t="s">
        <v>170</v>
      </c>
      <c r="E20" s="132" t="s">
        <v>168</v>
      </c>
      <c r="F20" s="128">
        <v>0</v>
      </c>
      <c r="G20" s="123">
        <v>0</v>
      </c>
      <c r="H20" s="123">
        <v>0</v>
      </c>
      <c r="I20" s="123">
        <v>0</v>
      </c>
      <c r="J20" s="125">
        <v>0</v>
      </c>
      <c r="K20" s="123">
        <v>0</v>
      </c>
      <c r="L20" s="123">
        <v>0</v>
      </c>
      <c r="M20" s="139">
        <f t="shared" si="5"/>
        <v>0</v>
      </c>
      <c r="N20" s="142" t="e">
        <f t="shared" si="0"/>
        <v>#DIV/0!</v>
      </c>
      <c r="O20" s="116"/>
      <c r="P20" s="116"/>
      <c r="Q20" s="116"/>
      <c r="R20" s="116"/>
      <c r="S20" s="116"/>
      <c r="T20" s="116"/>
      <c r="U20" s="139">
        <f t="shared" si="1"/>
        <v>0</v>
      </c>
      <c r="V20" s="115" t="e">
        <f t="shared" si="2"/>
        <v>#DIV/0!</v>
      </c>
      <c r="W20" s="147">
        <f t="shared" si="3"/>
        <v>0</v>
      </c>
      <c r="X20" s="142" t="e">
        <f t="shared" si="4"/>
        <v>#DIV/0!</v>
      </c>
      <c r="Y20" s="194"/>
      <c r="Z20" s="194"/>
      <c r="AA20" s="195"/>
      <c r="AB20" s="151" t="s">
        <v>213</v>
      </c>
      <c r="AC20" s="164" t="s">
        <v>235</v>
      </c>
    </row>
    <row r="21" spans="1:29" ht="132" x14ac:dyDescent="0.25">
      <c r="A21" s="182"/>
      <c r="B21" s="183"/>
      <c r="C21" s="171" t="s">
        <v>185</v>
      </c>
      <c r="D21" s="170" t="s">
        <v>197</v>
      </c>
      <c r="E21" s="132" t="s">
        <v>168</v>
      </c>
      <c r="F21" s="126">
        <v>111</v>
      </c>
      <c r="G21" s="123">
        <v>87</v>
      </c>
      <c r="H21" s="136">
        <v>3</v>
      </c>
      <c r="I21" s="123">
        <v>0</v>
      </c>
      <c r="J21" s="125">
        <v>0</v>
      </c>
      <c r="K21" s="123">
        <v>0</v>
      </c>
      <c r="L21" s="123">
        <v>0</v>
      </c>
      <c r="M21" s="141">
        <f t="shared" si="5"/>
        <v>90</v>
      </c>
      <c r="N21" s="142">
        <f t="shared" si="0"/>
        <v>0.81081081081081086</v>
      </c>
      <c r="O21" s="116"/>
      <c r="P21" s="116"/>
      <c r="Q21" s="116"/>
      <c r="R21" s="116"/>
      <c r="S21" s="116"/>
      <c r="T21" s="116"/>
      <c r="U21" s="139">
        <f t="shared" si="1"/>
        <v>0</v>
      </c>
      <c r="V21" s="115">
        <f t="shared" si="2"/>
        <v>0</v>
      </c>
      <c r="W21" s="148">
        <f t="shared" si="3"/>
        <v>90</v>
      </c>
      <c r="X21" s="142">
        <f t="shared" si="4"/>
        <v>0.81081081081081086</v>
      </c>
      <c r="Y21" s="194"/>
      <c r="Z21" s="194"/>
      <c r="AA21" s="195"/>
      <c r="AB21" s="151" t="s">
        <v>213</v>
      </c>
      <c r="AC21" s="164" t="s">
        <v>236</v>
      </c>
    </row>
    <row r="22" spans="1:29" ht="75" customHeight="1" x14ac:dyDescent="0.25">
      <c r="A22" s="182">
        <v>200404</v>
      </c>
      <c r="B22" s="183" t="s">
        <v>171</v>
      </c>
      <c r="C22" s="171" t="s">
        <v>186</v>
      </c>
      <c r="D22" s="170" t="s">
        <v>172</v>
      </c>
      <c r="E22" s="132" t="s">
        <v>168</v>
      </c>
      <c r="F22" s="129">
        <v>1000</v>
      </c>
      <c r="G22" s="121">
        <v>0</v>
      </c>
      <c r="H22" s="137">
        <v>0</v>
      </c>
      <c r="I22" s="121">
        <v>0</v>
      </c>
      <c r="J22" s="121">
        <v>0</v>
      </c>
      <c r="K22" s="123">
        <v>0</v>
      </c>
      <c r="L22" s="123">
        <v>0</v>
      </c>
      <c r="M22" s="139">
        <f t="shared" si="5"/>
        <v>0</v>
      </c>
      <c r="N22" s="142">
        <f t="shared" si="0"/>
        <v>0</v>
      </c>
      <c r="O22" s="116"/>
      <c r="P22" s="116"/>
      <c r="Q22" s="116"/>
      <c r="R22" s="116"/>
      <c r="S22" s="116"/>
      <c r="T22" s="116"/>
      <c r="U22" s="139">
        <f t="shared" si="1"/>
        <v>0</v>
      </c>
      <c r="V22" s="115">
        <f t="shared" si="2"/>
        <v>0</v>
      </c>
      <c r="W22" s="147">
        <f t="shared" si="3"/>
        <v>0</v>
      </c>
      <c r="X22" s="142">
        <f t="shared" si="4"/>
        <v>0</v>
      </c>
      <c r="Y22" s="200">
        <v>28087300327</v>
      </c>
      <c r="Z22" s="200">
        <v>5973403257</v>
      </c>
      <c r="AA22" s="201">
        <f>Z22/Y22</f>
        <v>0.21267274488669299</v>
      </c>
      <c r="AB22" s="158" t="s">
        <v>215</v>
      </c>
      <c r="AC22" s="164" t="s">
        <v>237</v>
      </c>
    </row>
    <row r="23" spans="1:29" ht="60" x14ac:dyDescent="0.25">
      <c r="A23" s="182"/>
      <c r="B23" s="183"/>
      <c r="C23" s="122" t="s">
        <v>187</v>
      </c>
      <c r="D23" s="167" t="s">
        <v>173</v>
      </c>
      <c r="E23" s="132" t="s">
        <v>168</v>
      </c>
      <c r="F23" s="128">
        <v>0</v>
      </c>
      <c r="G23" s="123">
        <v>0</v>
      </c>
      <c r="H23" s="136">
        <v>0</v>
      </c>
      <c r="I23" s="123">
        <v>0</v>
      </c>
      <c r="J23" s="123">
        <v>0</v>
      </c>
      <c r="K23" s="123">
        <v>0</v>
      </c>
      <c r="L23" s="123">
        <v>0</v>
      </c>
      <c r="M23" s="139">
        <f t="shared" si="5"/>
        <v>0</v>
      </c>
      <c r="N23" s="142" t="e">
        <f t="shared" si="0"/>
        <v>#DIV/0!</v>
      </c>
      <c r="O23" s="116"/>
      <c r="P23" s="116"/>
      <c r="Q23" s="116"/>
      <c r="R23" s="116"/>
      <c r="S23" s="116"/>
      <c r="T23" s="116"/>
      <c r="U23" s="139">
        <f t="shared" si="1"/>
        <v>0</v>
      </c>
      <c r="V23" s="115" t="e">
        <f t="shared" si="2"/>
        <v>#DIV/0!</v>
      </c>
      <c r="W23" s="147">
        <f t="shared" si="3"/>
        <v>0</v>
      </c>
      <c r="X23" s="142" t="e">
        <f t="shared" si="4"/>
        <v>#DIV/0!</v>
      </c>
      <c r="Y23" s="200"/>
      <c r="Z23" s="200"/>
      <c r="AA23" s="201"/>
      <c r="AB23" s="158" t="s">
        <v>215</v>
      </c>
      <c r="AC23" s="163" t="s">
        <v>238</v>
      </c>
    </row>
    <row r="24" spans="1:29" ht="60" x14ac:dyDescent="0.25">
      <c r="A24" s="182"/>
      <c r="B24" s="183"/>
      <c r="C24" s="122" t="s">
        <v>174</v>
      </c>
      <c r="D24" s="167" t="s">
        <v>198</v>
      </c>
      <c r="E24" s="132" t="s">
        <v>168</v>
      </c>
      <c r="F24" s="130">
        <v>0</v>
      </c>
      <c r="G24" s="121">
        <v>0</v>
      </c>
      <c r="H24" s="137">
        <v>0</v>
      </c>
      <c r="I24" s="121">
        <v>0</v>
      </c>
      <c r="J24" s="121">
        <v>0</v>
      </c>
      <c r="K24" s="123">
        <v>0</v>
      </c>
      <c r="L24" s="123">
        <v>0</v>
      </c>
      <c r="M24" s="139">
        <f t="shared" si="5"/>
        <v>0</v>
      </c>
      <c r="N24" s="142" t="e">
        <f t="shared" si="0"/>
        <v>#DIV/0!</v>
      </c>
      <c r="O24" s="116"/>
      <c r="P24" s="116"/>
      <c r="Q24" s="116"/>
      <c r="R24" s="116"/>
      <c r="S24" s="116"/>
      <c r="T24" s="116"/>
      <c r="U24" s="139">
        <f t="shared" si="1"/>
        <v>0</v>
      </c>
      <c r="V24" s="115" t="e">
        <f t="shared" si="2"/>
        <v>#DIV/0!</v>
      </c>
      <c r="W24" s="147">
        <f t="shared" si="3"/>
        <v>0</v>
      </c>
      <c r="X24" s="142" t="e">
        <f t="shared" si="4"/>
        <v>#DIV/0!</v>
      </c>
      <c r="Y24" s="200"/>
      <c r="Z24" s="200"/>
      <c r="AA24" s="201"/>
      <c r="AB24" s="158" t="s">
        <v>215</v>
      </c>
      <c r="AC24" s="163" t="s">
        <v>239</v>
      </c>
    </row>
    <row r="25" spans="1:29" ht="60" x14ac:dyDescent="0.25">
      <c r="A25" s="182"/>
      <c r="B25" s="183"/>
      <c r="C25" s="122" t="s">
        <v>175</v>
      </c>
      <c r="D25" s="167" t="s">
        <v>199</v>
      </c>
      <c r="E25" s="132" t="s">
        <v>168</v>
      </c>
      <c r="F25" s="130">
        <v>0</v>
      </c>
      <c r="G25" s="121">
        <v>0</v>
      </c>
      <c r="H25" s="137">
        <v>0</v>
      </c>
      <c r="I25" s="121">
        <v>0</v>
      </c>
      <c r="J25" s="121">
        <v>0</v>
      </c>
      <c r="K25" s="123">
        <v>0</v>
      </c>
      <c r="L25" s="123">
        <v>0</v>
      </c>
      <c r="M25" s="139">
        <f t="shared" si="5"/>
        <v>0</v>
      </c>
      <c r="N25" s="142" t="e">
        <f t="shared" si="0"/>
        <v>#DIV/0!</v>
      </c>
      <c r="O25" s="104"/>
      <c r="P25" s="104"/>
      <c r="Q25" s="104"/>
      <c r="R25" s="116"/>
      <c r="S25" s="116"/>
      <c r="T25" s="116"/>
      <c r="U25" s="139">
        <f t="shared" si="1"/>
        <v>0</v>
      </c>
      <c r="V25" s="115" t="e">
        <f t="shared" si="2"/>
        <v>#DIV/0!</v>
      </c>
      <c r="W25" s="147">
        <f t="shared" si="3"/>
        <v>0</v>
      </c>
      <c r="X25" s="142" t="e">
        <f t="shared" si="4"/>
        <v>#DIV/0!</v>
      </c>
      <c r="Y25" s="200"/>
      <c r="Z25" s="200"/>
      <c r="AA25" s="201"/>
      <c r="AB25" s="158" t="s">
        <v>215</v>
      </c>
      <c r="AC25" s="164" t="s">
        <v>240</v>
      </c>
    </row>
    <row r="26" spans="1:29" ht="84" x14ac:dyDescent="0.25">
      <c r="A26" s="119">
        <v>200405</v>
      </c>
      <c r="B26" s="120" t="s">
        <v>176</v>
      </c>
      <c r="C26" s="122" t="s">
        <v>177</v>
      </c>
      <c r="D26" s="167" t="s">
        <v>178</v>
      </c>
      <c r="E26" s="132" t="s">
        <v>168</v>
      </c>
      <c r="F26" s="131">
        <v>1</v>
      </c>
      <c r="G26" s="121">
        <v>0</v>
      </c>
      <c r="H26" s="137">
        <v>0</v>
      </c>
      <c r="I26" s="121">
        <v>0</v>
      </c>
      <c r="J26" s="138">
        <v>0</v>
      </c>
      <c r="K26" s="123">
        <v>0</v>
      </c>
      <c r="L26" s="123">
        <v>0</v>
      </c>
      <c r="M26" s="139">
        <f t="shared" si="5"/>
        <v>0</v>
      </c>
      <c r="N26" s="142">
        <f t="shared" si="0"/>
        <v>0</v>
      </c>
      <c r="O26" s="104"/>
      <c r="P26" s="104"/>
      <c r="Q26" s="104"/>
      <c r="R26" s="116"/>
      <c r="S26" s="116"/>
      <c r="T26" s="116"/>
      <c r="U26" s="139">
        <f t="shared" si="1"/>
        <v>0</v>
      </c>
      <c r="V26" s="115">
        <f t="shared" si="2"/>
        <v>0</v>
      </c>
      <c r="W26" s="147">
        <f t="shared" si="3"/>
        <v>0</v>
      </c>
      <c r="X26" s="142">
        <f t="shared" si="4"/>
        <v>0</v>
      </c>
      <c r="Y26" s="159">
        <v>302400000</v>
      </c>
      <c r="Z26" s="159">
        <v>166868967</v>
      </c>
      <c r="AA26" s="160">
        <f>Z26/Y26</f>
        <v>0.5518153670634921</v>
      </c>
      <c r="AB26" s="151" t="s">
        <v>216</v>
      </c>
      <c r="AC26" s="163" t="s">
        <v>241</v>
      </c>
    </row>
    <row r="27" spans="1:29" ht="105.75" customHeight="1" x14ac:dyDescent="0.25">
      <c r="A27" s="119">
        <v>200406</v>
      </c>
      <c r="B27" s="120" t="s">
        <v>179</v>
      </c>
      <c r="C27" s="171" t="s">
        <v>188</v>
      </c>
      <c r="D27" s="170" t="s">
        <v>200</v>
      </c>
      <c r="E27" s="132" t="s">
        <v>168</v>
      </c>
      <c r="F27" s="131">
        <v>550</v>
      </c>
      <c r="G27" s="121">
        <v>51</v>
      </c>
      <c r="H27" s="137">
        <v>0</v>
      </c>
      <c r="I27" s="121">
        <v>0</v>
      </c>
      <c r="J27" s="121">
        <v>0</v>
      </c>
      <c r="K27" s="123">
        <v>35</v>
      </c>
      <c r="L27" s="123">
        <v>110</v>
      </c>
      <c r="M27" s="141">
        <f t="shared" si="5"/>
        <v>196</v>
      </c>
      <c r="N27" s="142">
        <f t="shared" si="0"/>
        <v>0.35636363636363638</v>
      </c>
      <c r="O27" s="104"/>
      <c r="P27" s="104"/>
      <c r="Q27" s="104"/>
      <c r="R27" s="116"/>
      <c r="S27" s="116"/>
      <c r="T27" s="116"/>
      <c r="U27" s="139">
        <f t="shared" si="1"/>
        <v>0</v>
      </c>
      <c r="V27" s="115">
        <f t="shared" si="2"/>
        <v>0</v>
      </c>
      <c r="W27" s="148">
        <f t="shared" si="3"/>
        <v>196</v>
      </c>
      <c r="X27" s="142">
        <f t="shared" si="4"/>
        <v>0.35636363636363638</v>
      </c>
      <c r="Y27" s="159">
        <v>2216900000</v>
      </c>
      <c r="Z27" s="159">
        <v>1406409177</v>
      </c>
      <c r="AA27" s="160">
        <f>Z27/Y27</f>
        <v>0.63440352609499751</v>
      </c>
      <c r="AB27" s="158" t="s">
        <v>217</v>
      </c>
      <c r="AC27" s="163" t="s">
        <v>242</v>
      </c>
    </row>
    <row r="28" spans="1:29" ht="69.75" customHeight="1" x14ac:dyDescent="0.25">
      <c r="A28" s="119">
        <v>200407</v>
      </c>
      <c r="B28" s="120" t="s">
        <v>180</v>
      </c>
      <c r="C28" s="171" t="s">
        <v>181</v>
      </c>
      <c r="D28" s="170" t="s">
        <v>201</v>
      </c>
      <c r="E28" s="132" t="s">
        <v>168</v>
      </c>
      <c r="F28" s="132">
        <v>150</v>
      </c>
      <c r="G28" s="121">
        <v>0</v>
      </c>
      <c r="H28" s="137">
        <v>0</v>
      </c>
      <c r="I28" s="121">
        <v>0</v>
      </c>
      <c r="J28" s="121">
        <v>0</v>
      </c>
      <c r="K28" s="123">
        <v>11</v>
      </c>
      <c r="L28" s="123">
        <v>7</v>
      </c>
      <c r="M28" s="141">
        <f t="shared" si="5"/>
        <v>18</v>
      </c>
      <c r="N28" s="142">
        <f t="shared" si="0"/>
        <v>0.12</v>
      </c>
      <c r="O28" s="104"/>
      <c r="P28" s="104"/>
      <c r="Q28" s="104"/>
      <c r="R28" s="116"/>
      <c r="S28" s="116"/>
      <c r="T28" s="116"/>
      <c r="U28" s="139">
        <f t="shared" si="1"/>
        <v>0</v>
      </c>
      <c r="V28" s="115">
        <f t="shared" si="2"/>
        <v>0</v>
      </c>
      <c r="W28" s="148">
        <f t="shared" si="3"/>
        <v>18</v>
      </c>
      <c r="X28" s="142">
        <f t="shared" si="4"/>
        <v>0.12</v>
      </c>
      <c r="Y28" s="159">
        <v>820400000</v>
      </c>
      <c r="Z28" s="159">
        <v>468595543</v>
      </c>
      <c r="AA28" s="160">
        <f>Z28/Y28</f>
        <v>0.571179355192589</v>
      </c>
      <c r="AB28" s="151" t="s">
        <v>218</v>
      </c>
      <c r="AC28" s="163" t="s">
        <v>243</v>
      </c>
    </row>
    <row r="29" spans="1:29" ht="96" x14ac:dyDescent="0.25">
      <c r="A29" s="207">
        <v>230044</v>
      </c>
      <c r="B29" s="208" t="s">
        <v>183</v>
      </c>
      <c r="C29" s="172" t="s">
        <v>189</v>
      </c>
      <c r="D29" s="170" t="s">
        <v>202</v>
      </c>
      <c r="E29" s="132" t="s">
        <v>168</v>
      </c>
      <c r="F29" s="132">
        <v>15</v>
      </c>
      <c r="G29" s="137">
        <v>0</v>
      </c>
      <c r="H29" s="137">
        <v>0</v>
      </c>
      <c r="I29" s="137">
        <v>0</v>
      </c>
      <c r="J29" s="137">
        <v>0</v>
      </c>
      <c r="K29" s="137">
        <v>0</v>
      </c>
      <c r="L29" s="121">
        <v>0</v>
      </c>
      <c r="M29" s="139">
        <f t="shared" si="5"/>
        <v>0</v>
      </c>
      <c r="N29" s="142">
        <f t="shared" si="0"/>
        <v>0</v>
      </c>
      <c r="O29" s="104"/>
      <c r="P29" s="104"/>
      <c r="Q29" s="104"/>
      <c r="R29" s="116"/>
      <c r="S29" s="116"/>
      <c r="T29" s="116"/>
      <c r="U29" s="139">
        <f t="shared" si="1"/>
        <v>0</v>
      </c>
      <c r="V29" s="115">
        <f t="shared" si="2"/>
        <v>0</v>
      </c>
      <c r="W29" s="147">
        <f t="shared" si="3"/>
        <v>0</v>
      </c>
      <c r="X29" s="142">
        <f t="shared" si="4"/>
        <v>0</v>
      </c>
      <c r="Y29" s="200">
        <v>1646040000</v>
      </c>
      <c r="Z29" s="202">
        <v>0</v>
      </c>
      <c r="AA29" s="202">
        <v>0</v>
      </c>
      <c r="AB29" s="204" t="s">
        <v>219</v>
      </c>
      <c r="AC29" s="163" t="s">
        <v>244</v>
      </c>
    </row>
    <row r="30" spans="1:29" ht="74.25" customHeight="1" x14ac:dyDescent="0.25">
      <c r="A30" s="207"/>
      <c r="B30" s="208"/>
      <c r="C30" s="172" t="s">
        <v>190</v>
      </c>
      <c r="D30" s="170" t="s">
        <v>203</v>
      </c>
      <c r="E30" s="132" t="s">
        <v>168</v>
      </c>
      <c r="F30" s="132">
        <v>10</v>
      </c>
      <c r="G30" s="137">
        <v>0</v>
      </c>
      <c r="H30" s="137">
        <v>0</v>
      </c>
      <c r="I30" s="137">
        <v>0</v>
      </c>
      <c r="J30" s="137">
        <v>0</v>
      </c>
      <c r="K30" s="137">
        <v>0</v>
      </c>
      <c r="L30" s="121">
        <v>0</v>
      </c>
      <c r="M30" s="139">
        <f t="shared" si="5"/>
        <v>0</v>
      </c>
      <c r="N30" s="142">
        <f t="shared" si="0"/>
        <v>0</v>
      </c>
      <c r="O30" s="104"/>
      <c r="P30" s="104"/>
      <c r="Q30" s="104"/>
      <c r="R30" s="116"/>
      <c r="S30" s="116"/>
      <c r="T30" s="116"/>
      <c r="U30" s="139">
        <f t="shared" si="1"/>
        <v>0</v>
      </c>
      <c r="V30" s="115">
        <f t="shared" si="2"/>
        <v>0</v>
      </c>
      <c r="W30" s="147">
        <f t="shared" si="3"/>
        <v>0</v>
      </c>
      <c r="X30" s="142">
        <f t="shared" si="4"/>
        <v>0</v>
      </c>
      <c r="Y30" s="200"/>
      <c r="Z30" s="202"/>
      <c r="AA30" s="202"/>
      <c r="AB30" s="205"/>
      <c r="AC30" s="164" t="s">
        <v>245</v>
      </c>
    </row>
    <row r="31" spans="1:29" ht="54" customHeight="1" x14ac:dyDescent="0.25">
      <c r="A31" s="207"/>
      <c r="B31" s="208"/>
      <c r="C31" s="172" t="s">
        <v>191</v>
      </c>
      <c r="D31" s="170" t="s">
        <v>204</v>
      </c>
      <c r="E31" s="132" t="s">
        <v>168</v>
      </c>
      <c r="F31" s="132">
        <v>46</v>
      </c>
      <c r="G31" s="137">
        <v>0</v>
      </c>
      <c r="H31" s="137">
        <v>0</v>
      </c>
      <c r="I31" s="137">
        <v>0</v>
      </c>
      <c r="J31" s="137">
        <v>0</v>
      </c>
      <c r="K31" s="137">
        <v>0</v>
      </c>
      <c r="L31" s="121">
        <v>0</v>
      </c>
      <c r="M31" s="139">
        <f t="shared" si="5"/>
        <v>0</v>
      </c>
      <c r="N31" s="142">
        <f t="shared" si="0"/>
        <v>0</v>
      </c>
      <c r="O31" s="104"/>
      <c r="P31" s="104"/>
      <c r="Q31" s="104"/>
      <c r="R31" s="116"/>
      <c r="S31" s="116"/>
      <c r="T31" s="116"/>
      <c r="U31" s="139">
        <f t="shared" si="1"/>
        <v>0</v>
      </c>
      <c r="V31" s="115">
        <f t="shared" si="2"/>
        <v>0</v>
      </c>
      <c r="W31" s="147">
        <f t="shared" si="3"/>
        <v>0</v>
      </c>
      <c r="X31" s="142">
        <f t="shared" si="4"/>
        <v>0</v>
      </c>
      <c r="Y31" s="200"/>
      <c r="Z31" s="202"/>
      <c r="AA31" s="202"/>
      <c r="AB31" s="205"/>
      <c r="AC31" s="164" t="s">
        <v>246</v>
      </c>
    </row>
    <row r="32" spans="1:29" ht="96" x14ac:dyDescent="0.25">
      <c r="A32" s="207"/>
      <c r="B32" s="208"/>
      <c r="C32" s="172" t="s">
        <v>192</v>
      </c>
      <c r="D32" s="170" t="s">
        <v>205</v>
      </c>
      <c r="E32" s="132" t="s">
        <v>168</v>
      </c>
      <c r="F32" s="132">
        <v>15</v>
      </c>
      <c r="G32" s="137">
        <v>0</v>
      </c>
      <c r="H32" s="137">
        <v>0</v>
      </c>
      <c r="I32" s="137">
        <v>0</v>
      </c>
      <c r="J32" s="137">
        <v>0</v>
      </c>
      <c r="K32" s="137">
        <v>0</v>
      </c>
      <c r="L32" s="121">
        <v>0</v>
      </c>
      <c r="M32" s="139">
        <f t="shared" si="5"/>
        <v>0</v>
      </c>
      <c r="N32" s="142">
        <f t="shared" si="0"/>
        <v>0</v>
      </c>
      <c r="O32" s="104"/>
      <c r="P32" s="104"/>
      <c r="Q32" s="104"/>
      <c r="R32" s="116"/>
      <c r="S32" s="116"/>
      <c r="T32" s="116"/>
      <c r="U32" s="139">
        <f t="shared" si="1"/>
        <v>0</v>
      </c>
      <c r="V32" s="115">
        <f t="shared" si="2"/>
        <v>0</v>
      </c>
      <c r="W32" s="147">
        <f t="shared" si="3"/>
        <v>0</v>
      </c>
      <c r="X32" s="142">
        <f t="shared" si="4"/>
        <v>0</v>
      </c>
      <c r="Y32" s="200"/>
      <c r="Z32" s="202"/>
      <c r="AA32" s="202"/>
      <c r="AB32" s="205"/>
      <c r="AC32" s="164" t="s">
        <v>247</v>
      </c>
    </row>
    <row r="36" spans="1:11" ht="31.5" x14ac:dyDescent="0.25">
      <c r="A36" s="107" t="s">
        <v>135</v>
      </c>
      <c r="B36" s="107"/>
      <c r="C36" s="107"/>
    </row>
    <row r="37" spans="1:11" ht="20.25" customHeight="1" x14ac:dyDescent="0.25">
      <c r="A37" s="206"/>
      <c r="B37" s="206"/>
      <c r="C37" s="206"/>
      <c r="D37" s="206"/>
      <c r="E37" s="206"/>
      <c r="F37" s="206"/>
    </row>
    <row r="39" spans="1:11" ht="7.5" customHeight="1" x14ac:dyDescent="0.25"/>
    <row r="40" spans="1:11" ht="18.75" x14ac:dyDescent="0.25">
      <c r="A40" s="5" t="s">
        <v>140</v>
      </c>
      <c r="B40" s="1"/>
      <c r="C40" s="165"/>
    </row>
    <row r="41" spans="1:11" ht="34.5" customHeight="1" x14ac:dyDescent="0.25">
      <c r="A41" s="203" t="s">
        <v>137</v>
      </c>
      <c r="B41" s="203"/>
      <c r="C41" s="173"/>
      <c r="D41" s="114"/>
      <c r="E41" s="114"/>
      <c r="F41" s="114"/>
    </row>
    <row r="42" spans="1:11" ht="36.75" customHeight="1" x14ac:dyDescent="0.25">
      <c r="A42" s="203" t="s">
        <v>138</v>
      </c>
      <c r="B42" s="203"/>
      <c r="C42" s="174"/>
      <c r="D42" s="114"/>
      <c r="E42" s="114"/>
      <c r="F42" s="114"/>
    </row>
    <row r="43" spans="1:11" ht="33.75" customHeight="1" x14ac:dyDescent="0.25">
      <c r="A43" s="203" t="s">
        <v>139</v>
      </c>
      <c r="B43" s="203"/>
      <c r="C43" s="175"/>
      <c r="D43" s="114"/>
      <c r="E43" s="114"/>
      <c r="F43" s="114"/>
    </row>
    <row r="44" spans="1:11" ht="33.75" customHeight="1" x14ac:dyDescent="0.25">
      <c r="A44" s="114"/>
      <c r="B44" s="114"/>
      <c r="C44" s="114"/>
      <c r="D44" s="114"/>
      <c r="E44" s="114"/>
      <c r="F44" s="114"/>
    </row>
    <row r="45" spans="1:11" ht="24" customHeight="1" x14ac:dyDescent="0.25">
      <c r="A45" s="176" t="s">
        <v>118</v>
      </c>
      <c r="B45" s="137" t="s">
        <v>222</v>
      </c>
      <c r="C45" s="177" t="s">
        <v>223</v>
      </c>
      <c r="D45" s="169" t="s">
        <v>248</v>
      </c>
      <c r="E45" s="178" t="s">
        <v>224</v>
      </c>
      <c r="F45" s="179" t="s">
        <v>225</v>
      </c>
      <c r="G45" s="179"/>
      <c r="H45" s="179"/>
      <c r="I45" s="179"/>
      <c r="J45" s="179"/>
      <c r="K45" s="179"/>
    </row>
    <row r="46" spans="1:11" ht="26.25" customHeight="1" x14ac:dyDescent="0.25">
      <c r="A46" s="176"/>
      <c r="B46" s="166" t="s">
        <v>226</v>
      </c>
      <c r="C46" s="177"/>
      <c r="D46" s="169" t="s">
        <v>249</v>
      </c>
      <c r="E46" s="178"/>
      <c r="F46" s="179" t="s">
        <v>227</v>
      </c>
      <c r="G46" s="179"/>
      <c r="H46" s="179"/>
      <c r="I46" s="179"/>
      <c r="J46" s="179"/>
      <c r="K46" s="179"/>
    </row>
  </sheetData>
  <mergeCells count="39">
    <mergeCell ref="A43:B43"/>
    <mergeCell ref="A42:B42"/>
    <mergeCell ref="AB29:AB32"/>
    <mergeCell ref="A41:B41"/>
    <mergeCell ref="A37:F37"/>
    <mergeCell ref="A29:A32"/>
    <mergeCell ref="B29:B32"/>
    <mergeCell ref="Y22:Y25"/>
    <mergeCell ref="Z22:Z25"/>
    <mergeCell ref="AA22:AA25"/>
    <mergeCell ref="Y29:Y32"/>
    <mergeCell ref="Z29:Z32"/>
    <mergeCell ref="AA29:AA32"/>
    <mergeCell ref="A1:C4"/>
    <mergeCell ref="D1:AB4"/>
    <mergeCell ref="A14:A16"/>
    <mergeCell ref="B14:B16"/>
    <mergeCell ref="A17:A21"/>
    <mergeCell ref="B17:B21"/>
    <mergeCell ref="Y14:Y16"/>
    <mergeCell ref="Z14:Z16"/>
    <mergeCell ref="AA14:AA16"/>
    <mergeCell ref="Y17:Y21"/>
    <mergeCell ref="Z17:Z21"/>
    <mergeCell ref="AA17:AA21"/>
    <mergeCell ref="Y11:AA12"/>
    <mergeCell ref="AB11:AC12"/>
    <mergeCell ref="W12:X12"/>
    <mergeCell ref="G11:X11"/>
    <mergeCell ref="G12:N12"/>
    <mergeCell ref="O12:V12"/>
    <mergeCell ref="A11:F12"/>
    <mergeCell ref="A22:A25"/>
    <mergeCell ref="B22:B25"/>
    <mergeCell ref="A45:A46"/>
    <mergeCell ref="C45:C46"/>
    <mergeCell ref="E45:E46"/>
    <mergeCell ref="F45:K45"/>
    <mergeCell ref="F46:K46"/>
  </mergeCells>
  <phoneticPr fontId="55" type="noConversion"/>
  <conditionalFormatting sqref="N14:N32">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X14:X32">
    <cfRule type="cellIs" dxfId="5" priority="4" operator="lessThan">
      <formula>0.01</formula>
    </cfRule>
    <cfRule type="cellIs" dxfId="4" priority="5" operator="between">
      <formula>0.01</formula>
      <formula>0.49</formula>
    </cfRule>
    <cfRule type="cellIs" dxfId="3" priority="6" operator="greaterThan">
      <formula>0.5</formula>
    </cfRule>
  </conditionalFormatting>
  <conditionalFormatting sqref="AA14:AA32">
    <cfRule type="cellIs" dxfId="2" priority="1" operator="lessThan">
      <formula>0.01</formula>
    </cfRule>
    <cfRule type="cellIs" dxfId="1" priority="2" operator="between">
      <formula>0.01</formula>
      <formula>0.49</formula>
    </cfRule>
    <cfRule type="cellIs" dxfId="0" priority="3" operator="greaterThan">
      <formula>0.5</formula>
    </cfRule>
  </conditionalFormatting>
  <pageMargins left="0.25" right="0.25" top="0.75" bottom="0.75" header="0.3" footer="0.3"/>
  <pageSetup scale="5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5" x14ac:dyDescent="0.25"/>
  <cols>
    <col min="1" max="1" width="44.42578125" style="39" customWidth="1"/>
    <col min="2" max="2" width="63.5703125" customWidth="1"/>
    <col min="3" max="3" width="24" style="40" customWidth="1"/>
    <col min="4" max="4" width="23.5703125" style="40" customWidth="1"/>
    <col min="5" max="5" width="34.85546875" style="40" customWidth="1"/>
    <col min="6" max="6" width="37.42578125" customWidth="1"/>
    <col min="7" max="7" width="20.5703125" customWidth="1"/>
  </cols>
  <sheetData>
    <row r="1" spans="1:5" s="15" customFormat="1" ht="45" x14ac:dyDescent="0.25">
      <c r="A1" s="12" t="s">
        <v>1</v>
      </c>
      <c r="B1" s="13" t="s">
        <v>2</v>
      </c>
      <c r="C1" s="13" t="s">
        <v>3</v>
      </c>
      <c r="D1" s="13" t="s">
        <v>4</v>
      </c>
      <c r="E1" s="14" t="s">
        <v>5</v>
      </c>
    </row>
    <row r="2" spans="1:5" x14ac:dyDescent="0.25">
      <c r="A2" s="16" t="s">
        <v>6</v>
      </c>
      <c r="B2" s="17">
        <v>462837515</v>
      </c>
      <c r="C2" s="17">
        <v>458544520.75015002</v>
      </c>
      <c r="D2" s="17">
        <f t="shared" ref="D2:D24" si="0">+B2-C2</f>
        <v>4292994.2498499751</v>
      </c>
      <c r="E2" s="18"/>
    </row>
    <row r="3" spans="1:5" ht="24" x14ac:dyDescent="0.25">
      <c r="A3" s="19" t="s">
        <v>7</v>
      </c>
      <c r="B3" s="20">
        <v>14321969830</v>
      </c>
      <c r="C3" s="20">
        <v>22744637270.214577</v>
      </c>
      <c r="D3" s="21">
        <f>+B3-C3</f>
        <v>-8422667440.2145767</v>
      </c>
      <c r="E3" s="22" t="s">
        <v>8</v>
      </c>
    </row>
    <row r="4" spans="1:5" x14ac:dyDescent="0.25">
      <c r="A4" s="16" t="s">
        <v>9</v>
      </c>
      <c r="B4" s="17">
        <v>41513478872</v>
      </c>
      <c r="C4" s="17">
        <v>40772810534.447693</v>
      </c>
      <c r="D4" s="17">
        <f t="shared" si="0"/>
        <v>740668337.55230713</v>
      </c>
      <c r="E4" s="18"/>
    </row>
    <row r="5" spans="1:5" ht="45" x14ac:dyDescent="0.25">
      <c r="A5" s="23" t="s">
        <v>10</v>
      </c>
      <c r="B5" s="17">
        <v>17609115631</v>
      </c>
      <c r="C5" s="17">
        <v>12578571952.608334</v>
      </c>
      <c r="D5" s="17">
        <f t="shared" si="0"/>
        <v>5030543678.3916664</v>
      </c>
      <c r="E5" s="18"/>
    </row>
    <row r="6" spans="1:5" x14ac:dyDescent="0.25">
      <c r="A6" s="16" t="s">
        <v>11</v>
      </c>
      <c r="B6" s="17">
        <v>1795538738</v>
      </c>
      <c r="C6" s="17">
        <v>148615160.66496599</v>
      </c>
      <c r="D6" s="17">
        <f t="shared" si="0"/>
        <v>1646923577.3350339</v>
      </c>
      <c r="E6" s="18"/>
    </row>
    <row r="7" spans="1:5" x14ac:dyDescent="0.25">
      <c r="A7" s="16" t="s">
        <v>12</v>
      </c>
      <c r="B7" s="17">
        <v>5027695390</v>
      </c>
      <c r="C7" s="17">
        <v>4126412237.5356622</v>
      </c>
      <c r="D7" s="17">
        <f t="shared" si="0"/>
        <v>901283152.46433783</v>
      </c>
      <c r="E7" s="18"/>
    </row>
    <row r="8" spans="1:5" x14ac:dyDescent="0.25">
      <c r="A8" s="16" t="s">
        <v>13</v>
      </c>
      <c r="B8" s="17">
        <v>284805801</v>
      </c>
      <c r="C8" s="17">
        <v>284805801.37796807</v>
      </c>
      <c r="D8" s="17">
        <f t="shared" si="0"/>
        <v>-0.37796807289123535</v>
      </c>
      <c r="E8" s="18"/>
    </row>
    <row r="9" spans="1:5" x14ac:dyDescent="0.25">
      <c r="A9" s="16" t="s">
        <v>14</v>
      </c>
      <c r="B9" s="17">
        <v>1060000000</v>
      </c>
      <c r="C9" s="17">
        <v>955211693.6768893</v>
      </c>
      <c r="D9" s="17">
        <f t="shared" si="0"/>
        <v>104788306.3231107</v>
      </c>
      <c r="E9" s="18"/>
    </row>
    <row r="10" spans="1:5" ht="24" x14ac:dyDescent="0.25">
      <c r="A10" s="24" t="s">
        <v>15</v>
      </c>
      <c r="B10" s="25">
        <v>1339252071</v>
      </c>
      <c r="C10" s="25">
        <v>1339252071.3330276</v>
      </c>
      <c r="D10" s="25">
        <f t="shared" si="0"/>
        <v>-0.33302760124206543</v>
      </c>
      <c r="E10" s="26" t="s">
        <v>16</v>
      </c>
    </row>
    <row r="11" spans="1:5" x14ac:dyDescent="0.25">
      <c r="A11" s="16" t="s">
        <v>17</v>
      </c>
      <c r="B11" s="17">
        <v>434351340</v>
      </c>
      <c r="C11" s="17">
        <v>317674487.30708599</v>
      </c>
      <c r="D11" s="17">
        <f t="shared" si="0"/>
        <v>116676852.69291401</v>
      </c>
      <c r="E11" s="18"/>
    </row>
    <row r="12" spans="1:5" x14ac:dyDescent="0.25">
      <c r="A12" s="16" t="s">
        <v>18</v>
      </c>
      <c r="B12" s="17">
        <v>146000000</v>
      </c>
      <c r="C12" s="17">
        <v>145739698.41422197</v>
      </c>
      <c r="D12" s="17">
        <f t="shared" si="0"/>
        <v>260301.58577802777</v>
      </c>
      <c r="E12" s="18"/>
    </row>
    <row r="13" spans="1:5" ht="30" x14ac:dyDescent="0.25">
      <c r="A13" s="27" t="s">
        <v>19</v>
      </c>
      <c r="B13" s="25">
        <v>7831590388</v>
      </c>
      <c r="C13" s="25">
        <v>7115239857.4586487</v>
      </c>
      <c r="D13" s="25">
        <f t="shared" si="0"/>
        <v>716350530.54135132</v>
      </c>
      <c r="E13" s="28"/>
    </row>
    <row r="14" spans="1:5" ht="45" x14ac:dyDescent="0.25">
      <c r="A14" s="27" t="s">
        <v>20</v>
      </c>
      <c r="B14" s="25">
        <v>16041260647</v>
      </c>
      <c r="C14" s="25">
        <v>6601774947.3160334</v>
      </c>
      <c r="D14" s="25">
        <f t="shared" si="0"/>
        <v>9439485699.6839676</v>
      </c>
      <c r="E14" s="26"/>
    </row>
    <row r="15" spans="1:5" x14ac:dyDescent="0.25">
      <c r="A15" s="16" t="s">
        <v>21</v>
      </c>
      <c r="B15" s="17">
        <v>50000000</v>
      </c>
      <c r="C15" s="17">
        <v>49897706.387439996</v>
      </c>
      <c r="D15" s="17">
        <f t="shared" si="0"/>
        <v>102293.612560004</v>
      </c>
      <c r="E15" s="18"/>
    </row>
    <row r="16" spans="1:5" x14ac:dyDescent="0.25">
      <c r="A16" s="16" t="s">
        <v>22</v>
      </c>
      <c r="B16" s="17">
        <v>274833082</v>
      </c>
      <c r="C16" s="17">
        <v>273710549.38619</v>
      </c>
      <c r="D16" s="17">
        <f t="shared" si="0"/>
        <v>1122532.6138100028</v>
      </c>
      <c r="E16" s="18"/>
    </row>
    <row r="17" spans="1:7" ht="16.5" customHeight="1" x14ac:dyDescent="0.25">
      <c r="A17" s="29" t="s">
        <v>23</v>
      </c>
      <c r="B17" s="30">
        <v>1768461537</v>
      </c>
      <c r="C17" s="30">
        <v>1768461537</v>
      </c>
      <c r="D17" s="30">
        <f t="shared" si="0"/>
        <v>0</v>
      </c>
      <c r="E17" s="18"/>
    </row>
    <row r="18" spans="1:7" x14ac:dyDescent="0.25">
      <c r="A18" s="29" t="s">
        <v>24</v>
      </c>
      <c r="B18" s="30">
        <v>1495909812</v>
      </c>
      <c r="C18" s="30">
        <v>1495909812</v>
      </c>
      <c r="D18" s="30">
        <f t="shared" si="0"/>
        <v>0</v>
      </c>
      <c r="E18" s="18"/>
    </row>
    <row r="19" spans="1:7" x14ac:dyDescent="0.25">
      <c r="A19" s="29" t="s">
        <v>25</v>
      </c>
      <c r="B19" s="30">
        <v>3104297472</v>
      </c>
      <c r="C19" s="30">
        <v>3104297472</v>
      </c>
      <c r="D19" s="30">
        <f t="shared" si="0"/>
        <v>0</v>
      </c>
      <c r="E19" s="18"/>
    </row>
    <row r="20" spans="1:7" x14ac:dyDescent="0.25">
      <c r="A20" s="29" t="s">
        <v>26</v>
      </c>
      <c r="B20" s="30">
        <v>257506262</v>
      </c>
      <c r="C20" s="30">
        <v>257506262</v>
      </c>
      <c r="D20" s="30">
        <f t="shared" si="0"/>
        <v>0</v>
      </c>
      <c r="E20" s="18"/>
    </row>
    <row r="21" spans="1:7" x14ac:dyDescent="0.25">
      <c r="A21" s="29" t="s">
        <v>27</v>
      </c>
      <c r="B21" s="30">
        <v>8588622123</v>
      </c>
      <c r="C21" s="30">
        <v>8588622123</v>
      </c>
      <c r="D21" s="30">
        <f t="shared" si="0"/>
        <v>0</v>
      </c>
      <c r="E21" s="18"/>
    </row>
    <row r="22" spans="1:7" x14ac:dyDescent="0.25">
      <c r="A22" s="31" t="s">
        <v>28</v>
      </c>
      <c r="B22" s="32">
        <v>5000000000</v>
      </c>
      <c r="C22" s="32">
        <v>5000000000</v>
      </c>
      <c r="D22" s="32">
        <f t="shared" si="0"/>
        <v>0</v>
      </c>
      <c r="E22" s="33" t="s">
        <v>29</v>
      </c>
    </row>
    <row r="23" spans="1:7" x14ac:dyDescent="0.25">
      <c r="A23" s="31" t="s">
        <v>30</v>
      </c>
      <c r="B23" s="32">
        <v>224000000</v>
      </c>
      <c r="C23" s="32">
        <v>224000000</v>
      </c>
      <c r="D23" s="32">
        <f t="shared" si="0"/>
        <v>0</v>
      </c>
      <c r="E23" s="33" t="s">
        <v>29</v>
      </c>
    </row>
    <row r="24" spans="1:7" ht="15.75" thickBot="1" x14ac:dyDescent="0.3">
      <c r="A24" s="34" t="s">
        <v>31</v>
      </c>
      <c r="B24" s="35">
        <v>825938353</v>
      </c>
      <c r="C24" s="35">
        <v>825938353</v>
      </c>
      <c r="D24" s="35">
        <f t="shared" si="0"/>
        <v>0</v>
      </c>
      <c r="E24" s="36"/>
    </row>
    <row r="25" spans="1:7" x14ac:dyDescent="0.25">
      <c r="A25" s="37" t="s">
        <v>32</v>
      </c>
      <c r="B25" s="38">
        <f>SUM(B2:B24)</f>
        <v>129457464864</v>
      </c>
      <c r="C25" s="38">
        <f t="shared" ref="C25" si="1">SUM(C2:C24)</f>
        <v>119177634047.87888</v>
      </c>
      <c r="D25" s="38">
        <f>SUM(D2:D24)</f>
        <v>10279830816.121115</v>
      </c>
      <c r="E25"/>
    </row>
    <row r="26" spans="1:7" x14ac:dyDescent="0.25">
      <c r="E26" s="41"/>
    </row>
    <row r="29" spans="1:7" x14ac:dyDescent="0.25">
      <c r="A29" s="211" t="s">
        <v>33</v>
      </c>
      <c r="B29" s="211"/>
      <c r="C29" s="211"/>
      <c r="D29" s="211"/>
      <c r="E29" s="211"/>
      <c r="F29" s="211"/>
    </row>
    <row r="30" spans="1:7" x14ac:dyDescent="0.25">
      <c r="A30" s="42" t="s">
        <v>34</v>
      </c>
      <c r="B30" s="43" t="s">
        <v>35</v>
      </c>
      <c r="C30" s="44" t="s">
        <v>36</v>
      </c>
      <c r="D30" s="44" t="s">
        <v>37</v>
      </c>
      <c r="E30" s="44" t="s">
        <v>38</v>
      </c>
      <c r="F30" s="45" t="s">
        <v>39</v>
      </c>
      <c r="G30" s="45" t="s">
        <v>0</v>
      </c>
    </row>
    <row r="31" spans="1:7" ht="15" customHeight="1" x14ac:dyDescent="0.25">
      <c r="A31" s="212" t="s">
        <v>9</v>
      </c>
      <c r="B31" s="46" t="s">
        <v>40</v>
      </c>
      <c r="C31" s="214">
        <f>+D4</f>
        <v>740668337.55230713</v>
      </c>
      <c r="D31" s="47" t="s">
        <v>41</v>
      </c>
      <c r="E31" s="216"/>
      <c r="F31" s="209" t="s">
        <v>42</v>
      </c>
      <c r="G31" s="209" t="s">
        <v>43</v>
      </c>
    </row>
    <row r="32" spans="1:7" ht="23.25" thickBot="1" x14ac:dyDescent="0.3">
      <c r="A32" s="213"/>
      <c r="B32" s="48" t="s">
        <v>44</v>
      </c>
      <c r="C32" s="215"/>
      <c r="D32" s="49" t="s">
        <v>41</v>
      </c>
      <c r="E32" s="217"/>
      <c r="F32" s="210"/>
      <c r="G32" s="210"/>
    </row>
    <row r="33" spans="1:7" ht="15" customHeight="1" x14ac:dyDescent="0.25">
      <c r="A33" s="218" t="s">
        <v>10</v>
      </c>
      <c r="B33" s="50" t="s">
        <v>45</v>
      </c>
      <c r="C33" s="219">
        <f>+D5</f>
        <v>5030543678.3916664</v>
      </c>
      <c r="D33" s="221" t="s">
        <v>46</v>
      </c>
      <c r="E33" s="216"/>
      <c r="F33" s="51"/>
      <c r="G33" s="51"/>
    </row>
    <row r="34" spans="1:7" ht="81.75" customHeight="1" thickBot="1" x14ac:dyDescent="0.3">
      <c r="A34" s="213"/>
      <c r="B34" s="52" t="s">
        <v>47</v>
      </c>
      <c r="C34" s="220"/>
      <c r="D34" s="222"/>
      <c r="E34" s="217"/>
      <c r="F34" s="53" t="s">
        <v>48</v>
      </c>
      <c r="G34" s="53" t="s">
        <v>49</v>
      </c>
    </row>
    <row r="35" spans="1:7" ht="71.25" customHeight="1" thickBot="1" x14ac:dyDescent="0.3">
      <c r="A35" s="54" t="s">
        <v>11</v>
      </c>
      <c r="B35" s="55" t="s">
        <v>50</v>
      </c>
      <c r="C35" s="56">
        <f>+D6</f>
        <v>1646923577.3350339</v>
      </c>
      <c r="D35" s="49" t="s">
        <v>41</v>
      </c>
      <c r="E35" s="57" t="s">
        <v>51</v>
      </c>
      <c r="F35" s="53" t="s">
        <v>52</v>
      </c>
      <c r="G35" s="53" t="s">
        <v>53</v>
      </c>
    </row>
    <row r="36" spans="1:7" ht="45.75" customHeight="1" thickBot="1" x14ac:dyDescent="0.3">
      <c r="A36" s="54" t="s">
        <v>54</v>
      </c>
      <c r="B36" s="55" t="s">
        <v>55</v>
      </c>
      <c r="C36" s="56">
        <f>+D7</f>
        <v>901283152.46433783</v>
      </c>
      <c r="D36" s="49" t="s">
        <v>41</v>
      </c>
      <c r="E36" s="57" t="s">
        <v>56</v>
      </c>
      <c r="F36" s="53" t="s">
        <v>57</v>
      </c>
      <c r="G36" s="53" t="s">
        <v>58</v>
      </c>
    </row>
    <row r="37" spans="1:7" ht="18" customHeight="1" x14ac:dyDescent="0.25">
      <c r="A37" s="218" t="s">
        <v>14</v>
      </c>
      <c r="B37" s="46" t="s">
        <v>59</v>
      </c>
      <c r="C37" s="219"/>
      <c r="D37" s="47" t="s">
        <v>60</v>
      </c>
      <c r="E37" s="216" t="s">
        <v>61</v>
      </c>
      <c r="F37" s="223" t="s">
        <v>62</v>
      </c>
      <c r="G37" s="223" t="s">
        <v>63</v>
      </c>
    </row>
    <row r="38" spans="1:7" ht="27" customHeight="1" thickBot="1" x14ac:dyDescent="0.3">
      <c r="A38" s="213"/>
      <c r="B38" s="58" t="s">
        <v>64</v>
      </c>
      <c r="C38" s="220"/>
      <c r="D38" s="49"/>
      <c r="E38" s="217"/>
      <c r="F38" s="210"/>
      <c r="G38" s="210"/>
    </row>
    <row r="39" spans="1:7" ht="26.25" customHeight="1" x14ac:dyDescent="0.25">
      <c r="A39" s="212" t="s">
        <v>17</v>
      </c>
      <c r="B39" s="46" t="s">
        <v>65</v>
      </c>
      <c r="C39" s="219">
        <f>+D11</f>
        <v>116676852.69291401</v>
      </c>
      <c r="D39" s="47" t="s">
        <v>46</v>
      </c>
      <c r="E39" s="224" t="s">
        <v>66</v>
      </c>
      <c r="F39" s="223" t="s">
        <v>67</v>
      </c>
      <c r="G39" s="223" t="s">
        <v>68</v>
      </c>
    </row>
    <row r="40" spans="1:7" ht="30" customHeight="1" thickBot="1" x14ac:dyDescent="0.3">
      <c r="A40" s="213"/>
      <c r="B40" s="58" t="s">
        <v>69</v>
      </c>
      <c r="C40" s="220"/>
      <c r="D40" s="59"/>
      <c r="E40" s="225"/>
      <c r="F40" s="210"/>
      <c r="G40" s="210"/>
    </row>
    <row r="41" spans="1:7" x14ac:dyDescent="0.25">
      <c r="A41" s="218" t="s">
        <v>19</v>
      </c>
      <c r="B41" s="60" t="s">
        <v>70</v>
      </c>
      <c r="C41" s="219">
        <f>+D13</f>
        <v>716350530.54135132</v>
      </c>
      <c r="D41" s="47" t="s">
        <v>41</v>
      </c>
      <c r="E41" s="227" t="s">
        <v>71</v>
      </c>
      <c r="F41" s="51" t="s">
        <v>72</v>
      </c>
      <c r="G41" s="51" t="s">
        <v>73</v>
      </c>
    </row>
    <row r="42" spans="1:7" ht="24.75" x14ac:dyDescent="0.25">
      <c r="A42" s="212"/>
      <c r="B42" s="60" t="s">
        <v>74</v>
      </c>
      <c r="C42" s="226"/>
      <c r="D42" s="61" t="s">
        <v>75</v>
      </c>
      <c r="E42" s="227"/>
      <c r="F42" s="51"/>
      <c r="G42" s="51"/>
    </row>
    <row r="43" spans="1:7" ht="15.75" thickBot="1" x14ac:dyDescent="0.3">
      <c r="A43" s="213"/>
      <c r="B43" s="58" t="s">
        <v>76</v>
      </c>
      <c r="C43" s="220"/>
      <c r="D43" s="49" t="s">
        <v>60</v>
      </c>
      <c r="E43" s="225"/>
      <c r="F43" s="53" t="s">
        <v>77</v>
      </c>
      <c r="G43" s="53" t="s">
        <v>78</v>
      </c>
    </row>
    <row r="44" spans="1:7" ht="24.75" customHeight="1" x14ac:dyDescent="0.25">
      <c r="A44" s="218" t="s">
        <v>20</v>
      </c>
      <c r="B44" s="62" t="s">
        <v>79</v>
      </c>
      <c r="C44" s="219">
        <f>+D14</f>
        <v>9439485699.6839676</v>
      </c>
      <c r="D44" s="47" t="s">
        <v>41</v>
      </c>
      <c r="E44" s="228"/>
      <c r="F44" s="209" t="s">
        <v>80</v>
      </c>
      <c r="G44" s="209" t="s">
        <v>73</v>
      </c>
    </row>
    <row r="45" spans="1:7" ht="24.75" x14ac:dyDescent="0.25">
      <c r="A45" s="212"/>
      <c r="B45" s="63" t="s">
        <v>81</v>
      </c>
      <c r="C45" s="226"/>
      <c r="D45" s="47" t="s">
        <v>41</v>
      </c>
      <c r="E45" s="228"/>
      <c r="F45" s="209"/>
      <c r="G45" s="209"/>
    </row>
    <row r="46" spans="1:7" ht="25.5" customHeight="1" x14ac:dyDescent="0.25">
      <c r="A46" s="212"/>
      <c r="B46" s="64" t="s">
        <v>82</v>
      </c>
      <c r="C46" s="226"/>
      <c r="D46" s="47" t="s">
        <v>41</v>
      </c>
      <c r="E46" s="228"/>
      <c r="F46" s="209"/>
      <c r="G46" s="209"/>
    </row>
    <row r="47" spans="1:7" ht="41.25" customHeight="1" thickBot="1" x14ac:dyDescent="0.3">
      <c r="A47" s="213"/>
      <c r="B47" s="65" t="s">
        <v>83</v>
      </c>
      <c r="C47" s="220"/>
      <c r="D47" s="59"/>
      <c r="E47" s="229"/>
      <c r="F47" s="53" t="s">
        <v>84</v>
      </c>
      <c r="G47" s="53" t="s">
        <v>49</v>
      </c>
    </row>
    <row r="48" spans="1:7" x14ac:dyDescent="0.25">
      <c r="A48" s="66"/>
      <c r="B48" s="67" t="s">
        <v>85</v>
      </c>
      <c r="C48" s="68">
        <f>SUM(C31:C47)</f>
        <v>18591931828.661579</v>
      </c>
    </row>
    <row r="50" spans="1:5" x14ac:dyDescent="0.25">
      <c r="A50" s="69" t="s">
        <v>86</v>
      </c>
      <c r="B50" s="69"/>
      <c r="C50" s="69"/>
      <c r="D50" s="69"/>
      <c r="E50"/>
    </row>
    <row r="51" spans="1:5" x14ac:dyDescent="0.25">
      <c r="A51" s="70" t="s">
        <v>87</v>
      </c>
      <c r="B51" s="71" t="s">
        <v>36</v>
      </c>
      <c r="C51" s="71" t="s">
        <v>88</v>
      </c>
      <c r="D51" s="71" t="s">
        <v>89</v>
      </c>
      <c r="E51" s="72" t="s">
        <v>90</v>
      </c>
    </row>
    <row r="52" spans="1:5" ht="56.25" x14ac:dyDescent="0.25">
      <c r="A52" s="27" t="s">
        <v>20</v>
      </c>
      <c r="B52" s="73">
        <f>+D3</f>
        <v>-8422667440.2145767</v>
      </c>
      <c r="C52" s="74" t="s">
        <v>7</v>
      </c>
      <c r="D52" s="75" t="s">
        <v>91</v>
      </c>
      <c r="E52" s="76" t="s">
        <v>92</v>
      </c>
    </row>
    <row r="53" spans="1:5" ht="48" x14ac:dyDescent="0.25">
      <c r="A53" s="24" t="s">
        <v>12</v>
      </c>
      <c r="B53" s="77">
        <v>159027035</v>
      </c>
      <c r="C53" s="78" t="s">
        <v>13</v>
      </c>
      <c r="D53" s="79" t="s">
        <v>93</v>
      </c>
      <c r="E53" s="76" t="s">
        <v>94</v>
      </c>
    </row>
    <row r="54" spans="1:5" x14ac:dyDescent="0.25">
      <c r="A54"/>
      <c r="B54" s="40"/>
      <c r="E54"/>
    </row>
    <row r="55" spans="1:5" ht="15.75" thickBot="1" x14ac:dyDescent="0.3">
      <c r="A55"/>
      <c r="B55" s="40"/>
      <c r="E55"/>
    </row>
    <row r="56" spans="1:5" ht="15.75" x14ac:dyDescent="0.25">
      <c r="A56" s="80" t="s">
        <v>95</v>
      </c>
      <c r="B56" s="81"/>
      <c r="E56"/>
    </row>
    <row r="57" spans="1:5" x14ac:dyDescent="0.25">
      <c r="A57" s="82" t="s">
        <v>96</v>
      </c>
      <c r="B57" s="83" t="s">
        <v>36</v>
      </c>
      <c r="E57"/>
    </row>
    <row r="58" spans="1:5" x14ac:dyDescent="0.25">
      <c r="A58" s="16" t="s">
        <v>97</v>
      </c>
      <c r="B58" s="84">
        <f>+C78</f>
        <v>126052345944</v>
      </c>
      <c r="E58"/>
    </row>
    <row r="59" spans="1:5" x14ac:dyDescent="0.25">
      <c r="A59" s="16" t="s">
        <v>98</v>
      </c>
      <c r="B59" s="84">
        <f>+C83</f>
        <v>28064619790</v>
      </c>
      <c r="E59"/>
    </row>
    <row r="60" spans="1:5" ht="24" x14ac:dyDescent="0.25">
      <c r="A60" s="85" t="s">
        <v>99</v>
      </c>
      <c r="B60" s="86">
        <f>+C79-B59</f>
        <v>6136338428</v>
      </c>
      <c r="C60" s="87" t="s">
        <v>100</v>
      </c>
      <c r="E60"/>
    </row>
    <row r="61" spans="1:5" x14ac:dyDescent="0.25">
      <c r="A61" s="16" t="s">
        <v>101</v>
      </c>
      <c r="B61" s="84">
        <f>+B58-B59-B60</f>
        <v>91851387726</v>
      </c>
      <c r="E61"/>
    </row>
    <row r="62" spans="1:5" ht="15.75" thickBot="1" x14ac:dyDescent="0.3">
      <c r="A62" s="88" t="s">
        <v>102</v>
      </c>
      <c r="B62" s="89">
        <f>+B59/B58</f>
        <v>0.22264258217350422</v>
      </c>
      <c r="E62"/>
    </row>
    <row r="63" spans="1:5" x14ac:dyDescent="0.25">
      <c r="A63"/>
      <c r="B63" s="90"/>
      <c r="E63"/>
    </row>
    <row r="64" spans="1:5" x14ac:dyDescent="0.25">
      <c r="A64"/>
      <c r="B64" s="91"/>
      <c r="E64"/>
    </row>
    <row r="65" spans="1:5" x14ac:dyDescent="0.25">
      <c r="A65" s="92" t="s">
        <v>103</v>
      </c>
      <c r="B65" s="92"/>
      <c r="C65" s="92"/>
      <c r="E65"/>
    </row>
    <row r="66" spans="1:5" x14ac:dyDescent="0.25">
      <c r="A66" s="93" t="s">
        <v>104</v>
      </c>
      <c r="B66" s="94"/>
      <c r="C66" s="95">
        <v>118704526772</v>
      </c>
      <c r="E66"/>
    </row>
    <row r="67" spans="1:5" x14ac:dyDescent="0.25">
      <c r="A67" s="96" t="s">
        <v>105</v>
      </c>
      <c r="B67" s="40"/>
      <c r="C67" s="40">
        <f>+B68+B69+B70+B71</f>
        <v>12752938092</v>
      </c>
      <c r="E67"/>
    </row>
    <row r="68" spans="1:5" x14ac:dyDescent="0.25">
      <c r="A68" t="s">
        <v>106</v>
      </c>
      <c r="B68" s="97">
        <v>7025971007</v>
      </c>
      <c r="E68"/>
    </row>
    <row r="69" spans="1:5" x14ac:dyDescent="0.25">
      <c r="A69" t="s">
        <v>107</v>
      </c>
      <c r="B69" s="97">
        <v>1495909812</v>
      </c>
      <c r="E69"/>
    </row>
    <row r="70" spans="1:5" x14ac:dyDescent="0.25">
      <c r="A70" t="s">
        <v>108</v>
      </c>
      <c r="B70" s="97">
        <v>825938353</v>
      </c>
      <c r="E70"/>
    </row>
    <row r="71" spans="1:5" x14ac:dyDescent="0.25">
      <c r="A71" s="98" t="s">
        <v>109</v>
      </c>
      <c r="B71" s="99">
        <v>3405118920</v>
      </c>
      <c r="C71" s="100"/>
      <c r="E71"/>
    </row>
    <row r="72" spans="1:5" x14ac:dyDescent="0.25">
      <c r="A72" s="96" t="s">
        <v>110</v>
      </c>
      <c r="B72" s="97"/>
      <c r="C72" s="40">
        <f>-B73</f>
        <v>-2000000000</v>
      </c>
      <c r="E72"/>
    </row>
    <row r="73" spans="1:5" x14ac:dyDescent="0.25">
      <c r="A73" t="s">
        <v>111</v>
      </c>
      <c r="B73" s="97">
        <v>2000000000</v>
      </c>
      <c r="E73"/>
    </row>
    <row r="74" spans="1:5" x14ac:dyDescent="0.25">
      <c r="A74" s="101" t="s">
        <v>112</v>
      </c>
      <c r="B74" s="38"/>
      <c r="C74" s="102">
        <f>+C66+C67+C72</f>
        <v>129457464864</v>
      </c>
      <c r="E74"/>
    </row>
    <row r="78" spans="1:5" x14ac:dyDescent="0.25">
      <c r="B78" s="103" t="s">
        <v>113</v>
      </c>
      <c r="C78" s="103">
        <v>126052345944</v>
      </c>
    </row>
    <row r="79" spans="1:5" x14ac:dyDescent="0.25">
      <c r="B79" s="103" t="s">
        <v>114</v>
      </c>
      <c r="C79" s="103">
        <v>34200958218</v>
      </c>
    </row>
    <row r="80" spans="1:5" x14ac:dyDescent="0.25">
      <c r="B80" s="103" t="s">
        <v>115</v>
      </c>
      <c r="C80" s="103">
        <v>91851387726</v>
      </c>
    </row>
    <row r="81" spans="2:3" x14ac:dyDescent="0.25">
      <c r="B81" s="103" t="s">
        <v>39</v>
      </c>
      <c r="C81" s="103">
        <v>11074423275</v>
      </c>
    </row>
    <row r="82" spans="2:3" x14ac:dyDescent="0.25">
      <c r="B82" s="103" t="s">
        <v>116</v>
      </c>
      <c r="C82" s="103">
        <v>16990196515</v>
      </c>
    </row>
    <row r="83" spans="2:3" x14ac:dyDescent="0.25">
      <c r="B83" s="103" t="s">
        <v>98</v>
      </c>
      <c r="C83" s="103">
        <f>+C81+C82</f>
        <v>28064619790</v>
      </c>
    </row>
    <row r="84" spans="2:3" x14ac:dyDescent="0.25">
      <c r="B84" s="103" t="s">
        <v>117</v>
      </c>
      <c r="C84" s="103">
        <f>+C79-C83</f>
        <v>6136338428</v>
      </c>
    </row>
    <row r="85" spans="2:3" x14ac:dyDescent="0.25">
      <c r="B85" s="103"/>
      <c r="C85" s="103">
        <f>+C78-C80</f>
        <v>34200958218</v>
      </c>
    </row>
    <row r="86" spans="2:3" x14ac:dyDescent="0.25">
      <c r="B86" s="103"/>
      <c r="C86" s="103">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PA - 2024</vt:lpstr>
      <vt:lpstr>Resumen</vt:lpstr>
      <vt:lpstr>'PA - 2024'!Área_de_impresión</vt:lpstr>
      <vt:lpstr>'PA - 2024'!Títulos_a_imprimir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Claudia Andrea Pineda Monsalve</cp:lastModifiedBy>
  <cp:lastPrinted>2017-10-26T22:01:30Z</cp:lastPrinted>
  <dcterms:created xsi:type="dcterms:W3CDTF">2016-12-14T23:54:39Z</dcterms:created>
  <dcterms:modified xsi:type="dcterms:W3CDTF">2024-07-07T23:44:18Z</dcterms:modified>
</cp:coreProperties>
</file>