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11. NOVIEMBRE 2025 - PA - PI\"/>
    </mc:Choice>
  </mc:AlternateContent>
  <xr:revisionPtr revIDLastSave="0" documentId="13_ncr:1_{7C0BE130-AE27-47D4-AD6D-52C84966B1F4}"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Y12" i="1"/>
  <c r="Y16" i="1"/>
  <c r="Z15" i="1" l="1"/>
  <c r="Y11" i="1"/>
  <c r="AA11" i="1" s="1"/>
  <c r="AB11" i="1" s="1"/>
  <c r="R11" i="1"/>
  <c r="R15" i="1"/>
  <c r="Q11" i="1"/>
  <c r="AA12" i="1"/>
  <c r="Z11" i="1" l="1"/>
  <c r="AA15" i="1"/>
  <c r="Y17" i="1"/>
  <c r="Z17" i="1" s="1"/>
  <c r="Z16" i="1"/>
  <c r="Q15" i="1"/>
  <c r="AA17" i="1" l="1"/>
  <c r="AB17" i="1" s="1"/>
  <c r="AE11" i="1"/>
  <c r="Q12" i="1"/>
  <c r="Z12" i="1"/>
  <c r="AE12" i="1"/>
  <c r="Q13" i="1"/>
  <c r="R13" i="1" s="1"/>
  <c r="Y13" i="1"/>
  <c r="Q14" i="1"/>
  <c r="R14" i="1" s="1"/>
  <c r="Y14" i="1"/>
  <c r="Z14" i="1" s="1"/>
  <c r="AE15" i="1"/>
  <c r="Q16" i="1"/>
  <c r="Q17" i="1"/>
  <c r="R17" i="1" s="1"/>
  <c r="Q18" i="1"/>
  <c r="R18" i="1" s="1"/>
  <c r="Y18" i="1"/>
  <c r="Z18" i="1" s="1"/>
  <c r="AE18" i="1"/>
  <c r="AA13" i="1" l="1"/>
  <c r="AB13" i="1" s="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<sst xmlns="http://schemas.openxmlformats.org/spreadsheetml/2006/main" count="285" uniqueCount="242">
  <si>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</si>
  <si>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</si>
  <si>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</si>
  <si>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</si>
  <si>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</si>
  <si>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</si>
  <si>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</si>
  <si>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</si>
  <si>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</si>
  <si>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</si>
  <si>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</si>
  <si>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</si>
  <si>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</si>
  <si>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</si>
  <si>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</si>
  <si>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</si>
  <si>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</si>
  <si>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</si>
  <si>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</si>
  <si>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</si>
  <si>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</si>
  <si>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</si>
  <si>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</si>
  <si>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</si>
  <si>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</si>
  <si>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</si>
  <si>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</si>
  <si>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</si>
  <si>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</si>
  <si>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</si>
  <si>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</si>
  <si>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</si>
  <si>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</si>
  <si>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</si>
  <si>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</si>
  <si>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</si>
  <si>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</si>
  <si>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</si>
  <si>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</si>
  <si>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</si>
  <si>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</si>
  <si>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</si>
  <si>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</si>
  <si>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</si>
  <si>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</si>
  <si>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</si>
  <si>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</si>
  <si>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</si>
  <si>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</si>
  <si>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</si>
  <si>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</si>
  <si>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</si>
  <si>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</si>
  <si>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</si>
  <si>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</si>
  <si>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</si>
  <si>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</si>
  <si>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</si>
  <si>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</si>
  <si>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</si>
  <si>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</si>
  <si>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</si>
  <si>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</si>
  <si>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</si>
  <si>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</si>
  <si>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</si>
  <si>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</si>
  <si>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</si>
  <si>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</si>
  <si>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</si>
  <si>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</si>
  <si>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</si>
  <si>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</si>
  <si>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</si>
  <si>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</si>
  <si>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</si>
  <si>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</si>
  <si>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</si>
  <si>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</si>
  <si>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</si>
  <si>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</si>
  <si>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</si>
  <si>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</si>
  <si>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</si>
  <si>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</si>
  <si>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</si>
  <si>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</si>
  <si>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</si>
  <si>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</si>
  <si>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</si>
  <si>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</si>
  <si>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</si>
  <si>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</si>
  <si>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</si>
  <si>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</si>
  <si>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</si>
  <si>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</si>
  <si>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</si>
  <si>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</si>
  <si>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</si>
  <si>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</si>
  <si>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</si>
  <si>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</si>
  <si>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</si>
  <si>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</si>
  <si>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</si>
  <si>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</si>
  <si>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</si>
  <si>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</si>
  <si>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</si>
  <si>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</si>
  <si>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</si>
  <si>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</si>
  <si>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</si>
  <si>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</si>
  <si>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</si>
  <si>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</si>
  <si>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</si>
  <si>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</si>
  <si>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</si>
  <si>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</si>
  <si>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</si>
  <si>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</si>
  <si>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</si>
  <si>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</si>
  <si>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</si>
  <si>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</si>
  <si>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</si>
  <si>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</si>
  <si>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</si>
  <si>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</si>
  <si>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</si>
  <si>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</si>
  <si>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</si>
  <si>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</si>
  <si>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</si>
  <si>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</si>
  <si>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</si>
  <si>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</si>
  <si>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</si>
  <si>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</si>
  <si>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</si>
  <si>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</si>
  <si>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</si>
  <si>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</si>
  <si>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</si>
  <si>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</si>
  <si>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</si>
  <si>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</si>
  <si>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</si>
  <si>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</si>
  <si>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</si>
  <si>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</si>
  <si>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</si>
  <si>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</si>
  <si>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</si>
  <si>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</si>
  <si>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</si>
  <si>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</si>
  <si>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</si>
  <si>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</si>
  <si>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</si>
  <si>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</si>
  <si>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</si>
  <si>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</si>
  <si>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</si>
  <si>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</si>
  <si>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</si>
  <si>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</si>
  <si>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</si>
  <si>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</si>
  <si>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</si>
  <si>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</si>
  <si>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</si>
  <si>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</si>
  <si>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</si>
  <si>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</si>
  <si>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</si>
  <si>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</si>
  <si>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</si>
  <si>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</si>
  <si>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</si>
  <si>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</si>
  <si>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</si>
  <si>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</si>
  <si>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</si>
  <si>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</si>
  <si>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</si>
  <si>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</si>
  <si>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</si>
  <si>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</si>
  <si>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</si>
  <si>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</si>
  <si>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</si>
  <si>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Realizaremos dos (2) sesiones del Consejo Consultivo Distrital de Política Habitacional (CCDPH) para dinamizar el subsistema habitacional PEHMED2030 y avanzar en la implementación de las políticas habitacionales del Distrito.
</t>
  </si>
  <si>
    <t xml:space="preserve">Otorgaremos 1.300 subsidios distritales.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</si>
  <si>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</si>
  <si>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</si>
  <si>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</si>
  <si>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</si>
  <si>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</si>
  <si>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</si>
  <si>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</si>
  <si>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</si>
  <si>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</si>
  <si>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</si>
  <si>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</si>
  <si>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</si>
  <si>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</si>
  <si>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</si>
  <si>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</si>
  <si>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</si>
  <si>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</si>
  <si>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</si>
  <si>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</si>
  <si>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</si>
  <si>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</si>
  <si>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</si>
  <si>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</si>
  <si>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</si>
  <si>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</si>
  <si>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</si>
  <si>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</si>
  <si>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</si>
  <si>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</si>
  <si>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</si>
  <si>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Planeación / Sandra Correa</t>
  </si>
  <si>
    <t>Subdirección Jurídica / David Gómez</t>
  </si>
  <si>
    <t xml:space="preserve">
Se han acompañado socialmente a 301  inquilinatos priorizados al corte de diciembre, superando la meta establecida. </t>
  </si>
  <si>
    <t>NOVIEMBRE</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</si>
  <si>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r>
      <rPr>
        <b/>
        <sz val="8"/>
        <rFont val="Arial"/>
        <family val="2"/>
      </rPr>
      <t xml:space="preserve">
SEPTIEMBRE:</t>
    </r>
    <r>
      <rPr>
        <sz val="8"/>
        <rFont val="Arial"/>
        <family val="2"/>
      </rPr>
      <t xml:space="preserve"> ESTE INDICADOR TIENE UNA MEDICIÓN SEMESTRAL; POR LO TANTO SU REPORTE SERÍA EN EL MES DE DICIEMBRE.
</t>
    </r>
    <r>
      <rPr>
        <b/>
        <sz val="8"/>
        <rFont val="Arial"/>
        <family val="2"/>
      </rPr>
      <t xml:space="preserve">OCTUBRE: </t>
    </r>
    <r>
      <rPr>
        <sz val="8"/>
        <rFont val="Arial"/>
        <family val="2"/>
      </rPr>
      <t>ESTE INDICADOR TIENE UNA MEDICIÓN SEMESTRAL; POR LO TANTO SU REPORTE SERÍA EN EL MES DE DICIEMBRE.</t>
    </r>
    <r>
      <rPr>
        <b/>
        <sz val="8"/>
        <rFont val="Arial"/>
        <family val="2"/>
      </rPr>
      <t xml:space="preserve">
NOVIEMBRE:</t>
    </r>
    <r>
      <rPr>
        <sz val="8"/>
        <rFont val="Arial"/>
        <family val="2"/>
      </rPr>
      <t>ESTE INDICADOR TIENE UNA MEDICIÓN SEMESTRAL; POR LO TANTO SU REPORTE SERÍA EN EL MES DE DICIEMBRE.</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</si>
  <si>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r>
      <rPr>
        <b/>
        <sz val="8"/>
        <rFont val="Arial"/>
        <family val="2"/>
      </rPr>
      <t xml:space="preserve">
SEPTIEMBRE: </t>
    </r>
    <r>
      <rPr>
        <sz val="8"/>
        <rFont val="Arial"/>
        <family val="2"/>
      </rPr>
      <t>EN EL MES DE SEPTIEMBRE NO SE OBTUVIERON RESOLUCIONES DE RECONOCIMIENTO DE EDIFICACIONES, SE RADICARON 29 CBML, 73 UNIDADES DE VIVIENDA EN LA CURADURÍA CUARTA.</t>
    </r>
    <r>
      <rPr>
        <b/>
        <sz val="8"/>
        <rFont val="Arial"/>
        <family val="2"/>
      </rPr>
      <t xml:space="preserve">
OCTUBRE: 	</t>
    </r>
    <r>
      <rPr>
        <sz val="8"/>
        <rFont val="Arial"/>
        <family val="2"/>
      </rPr>
      <t>EN EL MES DE OCTUBRE SE RECIBIERON RESOLUCIONES DE 10 CBML, 20 UNIDADES DE VIVIENDA DE LA CURADURÍA CERO. Y, SE RECIBIERON RESOLUCIONES DE 32 CBML, 75 UNIDADES DE VIVIENDA DE LA CURADURÍA CUARTA. PARA UN TOTAL DE 42 CBML Y 95 UNIDADES DE VIVIENDA.</t>
    </r>
    <r>
      <rPr>
        <b/>
        <sz val="8"/>
        <rFont val="Arial"/>
        <family val="2"/>
      </rPr>
      <t xml:space="preserve">
NOVIEMBRE: 	</t>
    </r>
    <r>
      <rPr>
        <sz val="8"/>
        <rFont val="Arial"/>
        <family val="2"/>
      </rPr>
      <t>EN EL MES DE NOVIEMBRE SE RECIBIERON RESOLUCIONES DE 13 CBML, 30 UNIDADES DE VIVIENDA DE LA CURADURÍA CERO. Y, SE RECIBIERON RESOLUCIONES DE 95 CBML, 208 UNIDADES DE VIVIENDA DE LA CURADURÍA CUARTA; PARA UN TOTAL DE 108 CBML Y 238 UNIDADES DE VIVIENDA.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</si>
  <si>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rFont val="Arial"/>
        <family val="2"/>
      </rPr>
      <t xml:space="preserve">
SEPTIEMBRE: </t>
    </r>
    <r>
      <rPr>
        <sz val="8"/>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r>
      <rPr>
        <b/>
        <sz val="8"/>
        <rFont val="Arial"/>
        <family val="2"/>
      </rPr>
      <t xml:space="preserve">
OCTUBRE: </t>
    </r>
    <r>
      <rPr>
        <sz val="8"/>
        <rFont val="Arial"/>
        <family val="2"/>
      </rPr>
      <t xml:space="preserve">DURANTE EL MES DE OCTUBRE DE 2025 SE TUVIERON, EN CABEZA DEL JEFE DE HOGAR, UN TOTAL DE 170 ASIGNACIONES: CON 124 RESOLUCIONES EXPEDIDAS POR EL ISVIMED DISTRIBUIDAS DE LA SIGUIENTE MANERA: 3 ASIGNACIONES CORRESPONDIENTES A LA INVITACIÓN 005 DE 2024 SOCYA; 95 ASIGNACIONES CORRESPONDIENTES AL CI 281 DE 2025 COMFAMA; 26 ASIGNACIONES CORRESPONDIENTES A LA INVITACIÓN 001 DE 2025 COSEICO PP. Y, 46 RESOLUCIONES EXPEDIDAS POR EL MINISTERIO DE VIVIENDA ASÍ: 25 ASIGNACIONES DE LA RESOLUCIÓN 766 DE 2025; Y, 21 ASIGNACIONES DE LA RESOLUCIÓN 830 DE 2025.
</t>
    </r>
    <r>
      <rPr>
        <b/>
        <sz val="8"/>
        <rFont val="Arial"/>
        <family val="2"/>
      </rPr>
      <t xml:space="preserve">NOVIEMBRE: </t>
    </r>
    <r>
      <rPr>
        <sz val="8"/>
        <rFont val="Arial"/>
        <family val="2"/>
      </rPr>
      <t xml:space="preserve">	DURANTE EL MES DE NOVIEMBRE DE 2025 SE TUVIERON, EN CABEZA DEL JEFE DE HOGAR, UN TOTAL DE 35 ASIGNACIONES: 9 RESOLUCIONES EXPEDIDAS POR EL ISVIMED ASÍ: 9 ASIGNACIONES INVITACION 001 DE 2025 COSEICO PP. Y, 26 RESOLUCIONES EXPEDIDAS POR EL MINISTERIO DE VIVIENDA ASÍ: 3 ASIGNACIONES RESOLUCION 0814 DE 2025, 17 ASIGNACIONES RESOLUCION 0963 DE 2025, Y, 6 ASIGNACIONES RESOLUCION 0963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</si>
  <si>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SEPTIEMBRE: </t>
    </r>
    <r>
      <rPr>
        <sz val="8"/>
        <rFont val="Arial"/>
        <family val="2"/>
      </rPr>
      <t xml:space="preserve">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OCTUBRE: </t>
    </r>
    <r>
      <rPr>
        <sz val="8"/>
        <rFont val="Arial"/>
        <family val="2"/>
      </rPr>
      <t xml:space="preserve">	PARA ESTE MES DE OCTUBRE REPORTAMOS UN TOTAL DE 34 UNIDADES PREDIALES CEDIDAS Y REGISTRADAS EFECTIVAMENTE A LOS BENEFICIARIOS DEL PROGRAMA DE TITULACIÓN DE BIENES FISCALES URBANOS CORRESPONDIENTES A 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NOVIEMBRE: </t>
    </r>
    <r>
      <rPr>
        <sz val="8"/>
        <rFont val="Arial"/>
        <family val="2"/>
      </rPr>
      <t>PARA ESTE MES DE NOVIEMBRE REPORTAMOS UN TOTAL DE 4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 CONSTANCIA DE INSCRIPCION DE REGISTRO EN LA CARPETA DEL TEAMS TITULACION RESOLUCIONES REGISTRADAS. A LA FECHA SE ENCUENTRAN EN REGISTRO DE INSTRUMENTOS PUBLICOS 111 UNIDADES PREDIALES PARA COMPLETAR LQA META DE ESTE AÑO AL 100%.</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</si>
  <si>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rFont val="Arial"/>
        <family val="2"/>
      </rPr>
      <t xml:space="preserve">.
SEPTIEMBRE: </t>
    </r>
    <r>
      <rPr>
        <sz val="8"/>
        <rFont val="Arial"/>
        <family val="2"/>
      </rPr>
      <t xml:space="preserve">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
</t>
    </r>
    <r>
      <rPr>
        <b/>
        <sz val="8"/>
        <rFont val="Arial"/>
        <family val="2"/>
      </rPr>
      <t xml:space="preserve">OCTUBRE: </t>
    </r>
    <r>
      <rPr>
        <sz val="8"/>
        <rFont val="Arial"/>
        <family val="2"/>
      </rPr>
      <t xml:space="preserve">	PARA EL MES DE OCTUBRE SE REALIZARON 241 NOTIFICACIONES DE INGRESO PARA EL SUBSIDIO DISTRITAL DE ARRENDAMIENTO TEMPORAL - SDAT A HOGARES QUE CUMPLEN CON LOS REQUISITOS DEL DECRETO 0809 DE 2024 , Y SE VALIDO UN SOLO CONTRATO NUEVO. PARA EL MES DE OCTUBRE SE PRESENTAN UN TOTAL DE 2230 HOGARES ACTIVOS BENEFICIARIOS DEL SDAT.
</t>
    </r>
    <r>
      <rPr>
        <b/>
        <sz val="8"/>
        <rFont val="Arial"/>
        <family val="2"/>
      </rPr>
      <t xml:space="preserve">NOVIEMBRE: </t>
    </r>
    <r>
      <rPr>
        <sz val="8"/>
        <rFont val="Arial"/>
        <family val="2"/>
      </rPr>
      <t>PARA EL MES DE NOVIEMBRE SE REALIZARON 70 NOTIFICACIONES DE INGRESO PARA EL SUBSIDIO DISTRITAL DE ARRENDAMIENTO TEMPORAL - SDAT A HOGARES QUE CUMPLEN CON LOS REQUISITOS DEL DECRETO 0809 DE 2024 , Y SE VALIDO SOLO UN CONTRATO NUEVO. PARA EL MES DE NOVIEMBRE SE PRESENTAN UN TOTAL DE 2235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</si>
  <si>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rFont val="Arial"/>
        <family val="2"/>
      </rPr>
      <t xml:space="preserve">
SEPTIEMBRE: </t>
    </r>
    <r>
      <rPr>
        <sz val="8"/>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r>
      <rPr>
        <b/>
        <sz val="8"/>
        <rFont val="Arial"/>
        <family val="2"/>
      </rPr>
      <t xml:space="preserve">
OCTUBRE: 	</t>
    </r>
    <r>
      <rPr>
        <sz val="8"/>
        <rFont val="Arial"/>
        <family val="2"/>
      </rPr>
      <t xml:space="preserve">EN EL MES DE OCTUBRE DEL PRESENTE AÑO SE ASIGNARON UN TOTAL DE TREINTA Y DOS (32) SUBSIDIOS DISTRITALES DE VIVIENDA. DE ESTOS, UNO (1) FUE OTORGADO PARA VIVIENDA USADA POR REASENTAMIENTO DEBIDO A OBRA PÚBLICA; ONCE (11) FUERON DESTINADOS A POBLACIÓN EN CONDICIÓN DE ARRENDAMIENTO TEMPORAL; Y VEINTE (20) SE ASIGNARON A POBLACIÓN DE DEMANDA LIBRE, DE LOS CUALES DIECINUEVE (19) SE OTORGARON EN EL MARCO DE LA ESTRATEGIA COMPRA TU CASA, Y UNO (1) SE ASIGNÓ AL PROYECTO HABITACIONAL VENTTO.
</t>
    </r>
    <r>
      <rPr>
        <b/>
        <sz val="8"/>
        <rFont val="Arial"/>
        <family val="2"/>
      </rPr>
      <t xml:space="preserve">NOVIEMBRE: </t>
    </r>
    <r>
      <rPr>
        <sz val="8"/>
        <rFont val="Arial"/>
        <family val="2"/>
      </rPr>
      <t>EN EL MES DE NOVIEMBRE DEL PRESENTE AÑO SE ASIGNARON UN TOTAL DE DIECIOCHO (18) SUBSIDIOS DISTRITALES DE VIVIENDA. DE ESTOS, CUATRO (4) FUERON OTORGADOS A LA POBLACIÓN EN ARRENDAMIENTO TEMPORAL PARA VIVIENDA USADA POR REASENTAMIENTO DEBIDO A OBRA PÚBLICA O DESASTRE, Y CATORCE (14) SE DESTINARON A POBLACIÓN DE DEMANDA LIBRE, DE LOS CUALES ONCE (11) FUERON ASIGNADOS EN EL MARCO DE LA ESTRATEGIA COMPRA TU CASA, Y LOS TRES (3) RESTANTES CORRESPONDIERON A LOS PROYECTOS HABITACIONALES EL TIROL, MIRADOR DE LA CASCADA Y LA PLAYITA.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</si>
  <si>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 xml:space="preserve">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t>
    </r>
    <r>
      <rPr>
        <b/>
        <sz val="8"/>
        <color theme="1"/>
        <rFont val="Arial"/>
        <family val="2"/>
      </rPr>
      <t xml:space="preserve">OCTUBRE: </t>
    </r>
    <r>
      <rPr>
        <sz val="8"/>
        <color theme="1"/>
        <rFont val="Arial"/>
        <family val="2"/>
      </rPr>
      <t xml:space="preserve">	DESDE EL PROCESO DE GESTION SOCIAL EN OCTUBRE DE 2025 SE REALIZARON 85 ASISTENCIAS TECNICAS CON UN APROXIMADO DE 4815 PERSONAS ATENDIDAS POR LAS LINEAS DE LA SUBDIRECCION POBLACIONAL. SE DESTACA EL ACOMPAÑAMIENTO A LAS FAMILIAS POST FERIA DE VIVIENDA SOCIAL EN EL PROCESO DE INSCRIPCION Y POSTULACIÓN, LA ARTICULACIÓN INTERINSTITUCIONAL EN SOCIALIZAR NUESTRA OFERTA Y LOS TALLERES DE PREPARACIÓN PARA EL NUEVO HABITAT DEL PROYECTO HABITACIONAL CIUDAD DEL ESTE.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HTTPS://ISVIMEDGOVCO.SHAREPOINT.COM/:X:/S/8POBLACIONAL/ER1QACZYLMBKUV2SVSWH1TYB0DV5HHMZXB0QMFUXPOHBOQ?E=HZT3OR
</t>
    </r>
    <r>
      <rPr>
        <b/>
        <sz val="8"/>
        <color theme="1"/>
        <rFont val="Arial"/>
        <family val="2"/>
      </rPr>
      <t xml:space="preserve">NOVIEMBRE: 	</t>
    </r>
    <r>
      <rPr>
        <sz val="8"/>
        <color theme="1"/>
        <rFont val="Arial"/>
        <family val="2"/>
      </rPr>
      <t>DESDE EL PROCESO DE GESTION SOCIAL EN NOVIEMBRE DE 2025 SE REALIZARON 45 ASISTENCIAS TECNICAS CON UN APROXIMADO DE 1565 PERSONAS ATENDIDAS POR LAS LINEAS DE LA SUBDIRECCION POBLACIONAL. SE DESTACA EL ACOMPAÑAMIENTO A LAS FAMILIAS DEL PROYECTO EL TRIUNFO CON LAS ACTIVIDADES DE LOS SUPER VECINITOS, LOS TALLERES DE PREASAMBLEAS CON LA POBLACIÓN DE CIUDAD DEL ESTE, LOS TALLERES DE SENSIBILIZACION Y LA ACTUALIZACION DE LA CARACTERIZACION CON LAS FAMILIAS DE ARRENDAMIENTO TEMPROAL Y LA ARTICULACIÓN INTERINSTITUCIONAL PARA SOCIALIZAR NUESTRA OFERTA.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HTTPS://ISVIMEDGOVCO.SHAREPOINT.COM/:F:/S/8POBLACIONAL/IGBZFP41XW4SSLATIYNWDVSTAR4TA7RAXM2CGV7YE0Z5NMU?E=KHDJEF.</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</si>
  <si>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rFont val="Arial"/>
        <family val="2"/>
      </rPr>
      <t xml:space="preserve">
SEPTIEMBRE: </t>
    </r>
    <r>
      <rPr>
        <sz val="8"/>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r>
      <rPr>
        <b/>
        <sz val="8"/>
        <rFont val="Arial"/>
        <family val="2"/>
      </rPr>
      <t xml:space="preserve">
OCTUBRE: 	</t>
    </r>
    <r>
      <rPr>
        <sz val="8"/>
        <rFont val="Arial"/>
        <family val="2"/>
      </rPr>
      <t xml:space="preserve">SE REALIZO DESDE LA SECRETARÍA DE EDUCACIÓN ACOMPAÑAMIENTO CON EL PROGRAMA “EN EL COLEGIO CONTAMOS CON VOS” "CAMPAÑA MATRICULA ECCV" EL CUAL IMPACTO UN TOTAL DE 12 INQUILINATOS UBICADOS EN LA COMUNA 10 LA CANDELARIA, EN EL BARRIO VILLA NUEVA Y EL BARRIO LA MANSIÓN, COMUNA 8 VILLA HERMOSA. GESTIONANDO ACOMPAÑAMIENTO A LA COMUNIDAD EN EL ACCESO A LA EDUCACIÓN DE NIÑOS, NIÑAS QUE HOY NO ESTÁN EN LAS INSTITUCIONES EDUCATIVAS DEL SECTOR.
</t>
    </r>
    <r>
      <rPr>
        <b/>
        <sz val="8"/>
        <rFont val="Arial"/>
        <family val="2"/>
      </rPr>
      <t>NOVIEMBRE:</t>
    </r>
    <r>
      <rPr>
        <sz val="8"/>
        <rFont val="Arial"/>
        <family val="2"/>
      </rPr>
      <t xml:space="preserve"> 	DESDE LA MESA DE TRABAJO PARA LOS INQUILINATOS SE REALIZO EL EVENTO DE CIERRE CON EL OBJETIVO DE FAVORECER UN ESPACIO DE RECREACIÓN, INTEGRACIÓN Y BIENESTAR EMOCIONAL PARA NIÑOS Y NIÑAS ENTRE 0 Y 13 AÑOS EN SITUACIÓN DE VULNERABILIDAD, PROMOVIENDO EL JUEGO, LA CONFIANZA, LA EXPRESIÓN EMOCIONAL Y EL FORTALECIMIENTO DEL SENTIDO DE PERTENENCIA Y CUIDADO. IMPACTANDO CON ESTO INQUILINATOS DE LAS COMUNAS 3, 7 Y 10 DE LA CIUDAD DE MEDELLÍN Y UNAS 145 PESRSONAS DE LA POBLACION HABITANTE DE INQUILINATOS.</t>
    </r>
  </si>
  <si>
    <t>Julián Humberto Henao Zapata</t>
  </si>
  <si>
    <t xml:space="preserve">Subdirector de Planeación </t>
  </si>
  <si>
    <t xml:space="preserve">Se  espera avanzar y cumplir con la meta o una gran parte de las 450 unidades prediales. Una vez subsanado todo con el comité de enajenaciones. </t>
  </si>
  <si>
    <t>Se han realizado 4.874 asistencias técnicas de acompañamiento social, superando la meta anual de 2.500, y fortaleciendo la gestión habitacional del Distrito.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</si>
</sst>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48" fillId="0" borderId="31" xfId="0" applyFont="1" applyBorder="1" applyAlignment="1">
      <alignment vertical="center" wrapText="1"/>
    </xf>
    <xf numFmtId="0" fontId="48" fillId="0" borderId="0" xfId="0" applyFont="1" applyAlignment="1">
      <alignment vertical="center"/>
    </xf>
    <xf numFmtId="0" fontId="48" fillId="0" borderId="31" xfId="0" applyFont="1" applyBorder="1" applyAlignment="1">
      <alignment vertical="center"/>
    </xf>
    <xf numFmtId="0" fontId="48" fillId="0" borderId="0" xfId="0" applyFont="1" applyAlignment="1">
      <alignment vertical="center" wrapText="1"/>
    </xf>
    <xf numFmtId="49" fontId="48" fillId="0" borderId="0" xfId="0" applyNumberFormat="1" applyFont="1" applyAlignment="1">
      <alignment vertical="center"/>
    </xf>
    <xf numFmtId="49" fontId="45" fillId="0" borderId="0" xfId="0" applyNumberFormat="1" applyFont="1" applyAlignment="1">
      <alignment horizontal="left" vertical="center" wrapText="1"/>
    </xf>
    <xf numFmtId="184" fontId="48" fillId="0" borderId="1" xfId="2798" applyNumberFormat="1" applyFont="1" applyFill="1" applyBorder="1" applyAlignment="1" applyProtection="1">
      <alignment vertical="center"/>
    </xf>
    <xf numFmtId="9" fontId="45" fillId="0" borderId="0" xfId="0" applyNumberFormat="1" applyFont="1" applyAlignment="1">
      <alignment horizontal="center" vertical="center"/>
    </xf>
    <xf numFmtId="0" fontId="43" fillId="0" borderId="1" xfId="0" applyFont="1" applyBorder="1" applyAlignment="1">
      <alignment horizontal="left" vertical="top"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right" vertical="center"/>
    </xf>
    <xf numFmtId="3" fontId="48" fillId="0" borderId="30" xfId="1782" applyNumberFormat="1" applyFont="1" applyFill="1" applyBorder="1" applyAlignment="1">
      <alignment horizontal="right" vertical="center"/>
    </xf>
    <xf numFmtId="3" fontId="48" fillId="0" borderId="29" xfId="1782" applyNumberFormat="1" applyFont="1" applyFill="1" applyBorder="1" applyAlignment="1">
      <alignment horizontal="right" vertical="center"/>
    </xf>
    <xf numFmtId="10" fontId="48" fillId="5" borderId="28" xfId="1" applyNumberFormat="1" applyFont="1" applyFill="1" applyBorder="1" applyAlignment="1">
      <alignment horizontal="center" vertical="center"/>
    </xf>
    <xf numFmtId="10" fontId="48" fillId="5" borderId="30" xfId="1" applyNumberFormat="1" applyFont="1" applyFill="1" applyBorder="1" applyAlignment="1">
      <alignment horizontal="center" vertical="center"/>
    </xf>
    <xf numFmtId="10" fontId="48"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CA414"/>
      <color rgb="FF4FEA2A"/>
      <color rgb="FF0AD093"/>
      <color rgb="FFE480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L15" zoomScale="71" zoomScaleNormal="71" workbookViewId="0">
      <selection activeCell="Y15" sqref="Y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62" customWidth="1"/>
    <col min="16" max="16" width="14.28515625" style="95" customWidth="1"/>
    <col min="17" max="17" width="14.5703125" style="95" customWidth="1"/>
    <col min="18" max="18" width="24.5703125" style="95" customWidth="1"/>
    <col min="19" max="19" width="10.42578125" style="95" customWidth="1"/>
    <col min="20" max="20" width="11.5703125" style="95" customWidth="1"/>
    <col min="21" max="21" width="8.28515625" style="95" bestFit="1" customWidth="1"/>
    <col min="22" max="22" width="8.85546875" style="94" bestFit="1" customWidth="1"/>
    <col min="23" max="23" width="9.85546875" style="94" bestFit="1" customWidth="1"/>
    <col min="24" max="24" width="10.85546875" style="95" bestFit="1" customWidth="1"/>
    <col min="25" max="25" width="18.140625" style="95" customWidth="1"/>
    <col min="26" max="26" width="25.5703125" style="97" customWidth="1"/>
    <col min="27" max="27" width="14.85546875" style="97" customWidth="1"/>
    <col min="28" max="28" width="18.7109375" style="97" customWidth="1"/>
    <col min="29" max="29" width="19.85546875" style="98" customWidth="1"/>
    <col min="30" max="30" width="21" style="99" customWidth="1"/>
    <col min="31" max="31" width="25.140625" style="95" customWidth="1"/>
    <col min="32" max="32" width="23" style="100" customWidth="1"/>
    <col min="33" max="33" width="29.42578125" style="100" customWidth="1"/>
    <col min="34" max="34" width="255.5703125" style="100" customWidth="1"/>
    <col min="35" max="35" width="51.140625" style="94" customWidth="1"/>
    <col min="36" max="36" width="71.5703125" style="95" customWidth="1"/>
    <col min="37" max="16384" width="11.42578125" style="95"/>
  </cols>
  <sheetData>
    <row r="1" spans="1:36" ht="20.25" customHeight="1" x14ac:dyDescent="0.2">
      <c r="A1" s="210"/>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158"/>
      <c r="AH1" s="96" t="s">
        <v>192</v>
      </c>
    </row>
    <row r="2" spans="1:36" ht="22.5" customHeight="1" x14ac:dyDescent="0.2">
      <c r="A2" s="210"/>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157"/>
      <c r="AH2" s="96" t="s">
        <v>218</v>
      </c>
    </row>
    <row r="3" spans="1:36" ht="28.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157"/>
      <c r="AH3" s="96" t="s">
        <v>219</v>
      </c>
    </row>
    <row r="4" spans="1:36" x14ac:dyDescent="0.2">
      <c r="A4" s="210"/>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157"/>
      <c r="AH4" s="96" t="s">
        <v>193</v>
      </c>
    </row>
    <row r="5" spans="1:36" hidden="1" x14ac:dyDescent="0.25"/>
    <row r="6" spans="1:36" ht="33" customHeight="1" x14ac:dyDescent="0.25">
      <c r="A6" s="101" t="s">
        <v>0</v>
      </c>
      <c r="B6" s="102" t="s">
        <v>187</v>
      </c>
    </row>
    <row r="7" spans="1:36" ht="59.25" customHeight="1" x14ac:dyDescent="0.25">
      <c r="A7" s="103" t="s">
        <v>1</v>
      </c>
      <c r="B7" s="104" t="s">
        <v>229</v>
      </c>
      <c r="C7" s="105"/>
      <c r="D7" s="105"/>
      <c r="E7" s="105"/>
      <c r="F7" s="105"/>
      <c r="G7" s="105"/>
      <c r="H7" s="105"/>
      <c r="I7" s="105"/>
      <c r="J7" s="105"/>
      <c r="K7" s="105"/>
      <c r="L7" s="105"/>
      <c r="M7" s="105"/>
      <c r="N7" s="105"/>
      <c r="O7" s="105"/>
      <c r="P7" s="105"/>
      <c r="Q7" s="105"/>
      <c r="R7" s="105"/>
      <c r="S7" s="105"/>
      <c r="T7" s="105"/>
      <c r="U7" s="105"/>
      <c r="V7" s="174"/>
      <c r="W7" s="174"/>
      <c r="X7" s="105"/>
      <c r="Y7" s="105"/>
      <c r="Z7" s="106"/>
      <c r="AA7" s="106"/>
      <c r="AB7" s="106"/>
      <c r="AC7" s="107"/>
      <c r="AD7" s="108"/>
      <c r="AE7" s="109"/>
    </row>
    <row r="8" spans="1:36" s="100" customFormat="1" ht="39" customHeight="1" x14ac:dyDescent="0.25">
      <c r="A8" s="215" t="s">
        <v>179</v>
      </c>
      <c r="B8" s="216"/>
      <c r="C8" s="216"/>
      <c r="D8" s="216"/>
      <c r="E8" s="216"/>
      <c r="F8" s="216"/>
      <c r="G8" s="216"/>
      <c r="H8" s="217"/>
      <c r="I8" s="110"/>
      <c r="J8" s="110"/>
      <c r="K8" s="214" t="s">
        <v>202</v>
      </c>
      <c r="L8" s="214"/>
      <c r="M8" s="214"/>
      <c r="N8" s="214"/>
      <c r="O8" s="214"/>
      <c r="P8" s="214"/>
      <c r="Q8" s="214"/>
      <c r="R8" s="214"/>
      <c r="S8" s="214"/>
      <c r="T8" s="214"/>
      <c r="U8" s="214"/>
      <c r="V8" s="214"/>
      <c r="W8" s="214"/>
      <c r="X8" s="214"/>
      <c r="Y8" s="214"/>
      <c r="Z8" s="214"/>
      <c r="AA8" s="214"/>
      <c r="AB8" s="214"/>
      <c r="AC8" s="211" t="s">
        <v>212</v>
      </c>
      <c r="AD8" s="211"/>
      <c r="AE8" s="211"/>
      <c r="AF8" s="212" t="s">
        <v>2</v>
      </c>
      <c r="AG8" s="212"/>
      <c r="AH8" s="212"/>
      <c r="AI8" s="111"/>
    </row>
    <row r="9" spans="1:36" s="100" customFormat="1" ht="58.5" customHeight="1" x14ac:dyDescent="0.25">
      <c r="A9" s="218"/>
      <c r="B9" s="219"/>
      <c r="C9" s="219"/>
      <c r="D9" s="219"/>
      <c r="E9" s="219"/>
      <c r="F9" s="219"/>
      <c r="G9" s="219"/>
      <c r="H9" s="220"/>
      <c r="I9" s="112"/>
      <c r="J9" s="112"/>
      <c r="K9" s="214" t="s">
        <v>203</v>
      </c>
      <c r="L9" s="214"/>
      <c r="M9" s="214"/>
      <c r="N9" s="214"/>
      <c r="O9" s="214"/>
      <c r="P9" s="214"/>
      <c r="Q9" s="214"/>
      <c r="R9" s="214"/>
      <c r="S9" s="214" t="s">
        <v>204</v>
      </c>
      <c r="T9" s="214"/>
      <c r="U9" s="214"/>
      <c r="V9" s="214"/>
      <c r="W9" s="214"/>
      <c r="X9" s="214"/>
      <c r="Y9" s="214"/>
      <c r="Z9" s="214"/>
      <c r="AA9" s="213" t="s">
        <v>205</v>
      </c>
      <c r="AB9" s="213"/>
      <c r="AC9" s="211"/>
      <c r="AD9" s="211"/>
      <c r="AE9" s="211"/>
      <c r="AF9" s="212"/>
      <c r="AG9" s="212"/>
      <c r="AH9" s="212"/>
      <c r="AI9" s="111"/>
    </row>
    <row r="10" spans="1:36" s="100" customFormat="1" ht="102" customHeight="1" x14ac:dyDescent="0.25">
      <c r="A10" s="113" t="s">
        <v>8</v>
      </c>
      <c r="B10" s="113" t="s">
        <v>9</v>
      </c>
      <c r="C10" s="113" t="s">
        <v>3</v>
      </c>
      <c r="D10" s="113" t="s">
        <v>4</v>
      </c>
      <c r="E10" s="113" t="s">
        <v>5</v>
      </c>
      <c r="F10" s="113" t="s">
        <v>6</v>
      </c>
      <c r="G10" s="113" t="s">
        <v>7</v>
      </c>
      <c r="H10" s="113" t="s">
        <v>199</v>
      </c>
      <c r="I10" s="113" t="s">
        <v>200</v>
      </c>
      <c r="J10" s="113" t="s">
        <v>201</v>
      </c>
      <c r="K10" s="114" t="s">
        <v>10</v>
      </c>
      <c r="L10" s="114" t="s">
        <v>11</v>
      </c>
      <c r="M10" s="114" t="s">
        <v>12</v>
      </c>
      <c r="N10" s="114" t="s">
        <v>13</v>
      </c>
      <c r="O10" s="114" t="s">
        <v>14</v>
      </c>
      <c r="P10" s="114" t="s">
        <v>15</v>
      </c>
      <c r="Q10" s="115" t="s">
        <v>206</v>
      </c>
      <c r="R10" s="115" t="s">
        <v>207</v>
      </c>
      <c r="S10" s="116" t="s">
        <v>180</v>
      </c>
      <c r="T10" s="115" t="s">
        <v>16</v>
      </c>
      <c r="U10" s="115" t="s">
        <v>17</v>
      </c>
      <c r="V10" s="115" t="s">
        <v>18</v>
      </c>
      <c r="W10" s="115" t="s">
        <v>19</v>
      </c>
      <c r="X10" s="115" t="s">
        <v>20</v>
      </c>
      <c r="Y10" s="115" t="s">
        <v>208</v>
      </c>
      <c r="Z10" s="115" t="s">
        <v>209</v>
      </c>
      <c r="AA10" s="115" t="s">
        <v>210</v>
      </c>
      <c r="AB10" s="115" t="s">
        <v>211</v>
      </c>
      <c r="AC10" s="117" t="s">
        <v>213</v>
      </c>
      <c r="AD10" s="117" t="s">
        <v>214</v>
      </c>
      <c r="AE10" s="118" t="s">
        <v>215</v>
      </c>
      <c r="AF10" s="119" t="s">
        <v>216</v>
      </c>
      <c r="AG10" s="119" t="s">
        <v>217</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60">
        <v>0</v>
      </c>
      <c r="O11" s="124">
        <v>0</v>
      </c>
      <c r="P11" s="165">
        <v>1</v>
      </c>
      <c r="Q11" s="126">
        <f>+SUM(K11:P11)</f>
        <v>1</v>
      </c>
      <c r="R11" s="127">
        <f>Q11/J11</f>
        <v>0.5</v>
      </c>
      <c r="S11" s="128">
        <v>0</v>
      </c>
      <c r="T11" s="128">
        <v>0</v>
      </c>
      <c r="U11" s="128">
        <v>0</v>
      </c>
      <c r="V11" s="128">
        <v>0</v>
      </c>
      <c r="W11" s="129" t="s">
        <v>186</v>
      </c>
      <c r="X11" s="129" t="s">
        <v>186</v>
      </c>
      <c r="Y11" s="130">
        <f>+SUM(S11:X11)</f>
        <v>0</v>
      </c>
      <c r="Z11" s="131">
        <f>+Y11/J11</f>
        <v>0</v>
      </c>
      <c r="AA11" s="132">
        <f>+Q11+Y11</f>
        <v>1</v>
      </c>
      <c r="AB11" s="127">
        <f>AA11/J11</f>
        <v>0.5</v>
      </c>
      <c r="AC11" s="176">
        <v>264463667</v>
      </c>
      <c r="AD11" s="176">
        <v>253876843</v>
      </c>
      <c r="AE11" s="166">
        <f t="shared" ref="AE11" si="0">AD11/AC11</f>
        <v>0.95996870148518365</v>
      </c>
      <c r="AF11" s="133" t="s">
        <v>220</v>
      </c>
      <c r="AG11" s="168" t="s">
        <v>194</v>
      </c>
      <c r="AH11" s="178" t="s">
        <v>230</v>
      </c>
      <c r="AI11" s="171"/>
    </row>
    <row r="12" spans="1:36" s="94" customFormat="1" ht="240" x14ac:dyDescent="0.2">
      <c r="A12" s="120" t="s">
        <v>42</v>
      </c>
      <c r="B12" s="120" t="s">
        <v>43</v>
      </c>
      <c r="C12" s="204">
        <v>240211</v>
      </c>
      <c r="D12" s="201" t="s">
        <v>177</v>
      </c>
      <c r="E12" s="134" t="s">
        <v>44</v>
      </c>
      <c r="F12" s="120" t="s">
        <v>45</v>
      </c>
      <c r="G12" s="134" t="s">
        <v>25</v>
      </c>
      <c r="H12" s="134">
        <v>450</v>
      </c>
      <c r="I12" s="134">
        <v>450</v>
      </c>
      <c r="J12" s="134">
        <v>600</v>
      </c>
      <c r="K12" s="125">
        <v>63</v>
      </c>
      <c r="L12" s="125">
        <v>19</v>
      </c>
      <c r="M12" s="123">
        <v>0</v>
      </c>
      <c r="N12" s="160">
        <v>0</v>
      </c>
      <c r="O12" s="125">
        <v>41</v>
      </c>
      <c r="P12" s="164">
        <v>0</v>
      </c>
      <c r="Q12" s="130">
        <f>+SUM(K12:P12)</f>
        <v>123</v>
      </c>
      <c r="R12" s="135">
        <f>+Q12/J12</f>
        <v>0.20499999999999999</v>
      </c>
      <c r="S12" s="128">
        <v>59</v>
      </c>
      <c r="T12" s="128">
        <v>65</v>
      </c>
      <c r="U12" s="128">
        <v>0</v>
      </c>
      <c r="V12" s="128">
        <v>95</v>
      </c>
      <c r="W12" s="129">
        <v>238</v>
      </c>
      <c r="X12" s="129" t="s">
        <v>186</v>
      </c>
      <c r="Y12" s="130">
        <f>+SUM(S12:X12)</f>
        <v>457</v>
      </c>
      <c r="Z12" s="136">
        <f t="shared" ref="Z12:Z18" si="1">+Y12/J12</f>
        <v>0.76166666666666671</v>
      </c>
      <c r="AA12" s="132">
        <f>+Q12+Y12</f>
        <v>580</v>
      </c>
      <c r="AB12" s="135">
        <f>+AA12/J12</f>
        <v>0.96666666666666667</v>
      </c>
      <c r="AC12" s="183">
        <v>84341965539</v>
      </c>
      <c r="AD12" s="186">
        <v>78030616041</v>
      </c>
      <c r="AE12" s="189">
        <f>AD12/AC12</f>
        <v>0.92516952317074452</v>
      </c>
      <c r="AF12" s="133" t="s">
        <v>221</v>
      </c>
      <c r="AG12" s="168" t="s">
        <v>197</v>
      </c>
      <c r="AH12" s="178" t="s">
        <v>231</v>
      </c>
      <c r="AI12" s="172"/>
    </row>
    <row r="13" spans="1:36" s="94" customFormat="1" ht="352.5" customHeight="1" x14ac:dyDescent="0.2">
      <c r="A13" s="120" t="s">
        <v>38</v>
      </c>
      <c r="B13" s="120" t="s">
        <v>39</v>
      </c>
      <c r="C13" s="205"/>
      <c r="D13" s="202"/>
      <c r="E13" s="137" t="s">
        <v>40</v>
      </c>
      <c r="F13" s="120" t="s">
        <v>41</v>
      </c>
      <c r="G13" s="137" t="s">
        <v>25</v>
      </c>
      <c r="H13" s="137">
        <v>1000</v>
      </c>
      <c r="I13" s="137">
        <v>817</v>
      </c>
      <c r="J13" s="137">
        <v>5000</v>
      </c>
      <c r="K13" s="125">
        <v>81</v>
      </c>
      <c r="L13" s="125">
        <v>72</v>
      </c>
      <c r="M13" s="125">
        <v>276</v>
      </c>
      <c r="N13" s="161">
        <v>16</v>
      </c>
      <c r="O13" s="125">
        <v>425</v>
      </c>
      <c r="P13" s="165">
        <v>293</v>
      </c>
      <c r="Q13" s="130">
        <f>+SUM(K13:P13)</f>
        <v>1163</v>
      </c>
      <c r="R13" s="138">
        <f t="shared" ref="R13:R17" si="2">+Q13/J13</f>
        <v>0.2326</v>
      </c>
      <c r="S13" s="128">
        <v>486</v>
      </c>
      <c r="T13" s="128">
        <v>851</v>
      </c>
      <c r="U13" s="128">
        <v>337</v>
      </c>
      <c r="V13" s="128">
        <v>170</v>
      </c>
      <c r="W13" s="129">
        <v>35</v>
      </c>
      <c r="X13" s="129" t="s">
        <v>186</v>
      </c>
      <c r="Y13" s="130">
        <f>+SUM(S13:X13)</f>
        <v>1879</v>
      </c>
      <c r="Z13" s="136">
        <f t="shared" si="1"/>
        <v>0.37580000000000002</v>
      </c>
      <c r="AA13" s="132">
        <f>+Q13+Y13</f>
        <v>3042</v>
      </c>
      <c r="AB13" s="138">
        <f>+AA13/J13</f>
        <v>0.60840000000000005</v>
      </c>
      <c r="AC13" s="184"/>
      <c r="AD13" s="187"/>
      <c r="AE13" s="190"/>
      <c r="AF13" s="133" t="s">
        <v>222</v>
      </c>
      <c r="AG13" s="168" t="s">
        <v>196</v>
      </c>
      <c r="AH13" s="178" t="s">
        <v>232</v>
      </c>
      <c r="AI13" s="170"/>
      <c r="AJ13" s="156"/>
    </row>
    <row r="14" spans="1:36" s="94" customFormat="1" ht="334.5" customHeight="1" x14ac:dyDescent="0.2">
      <c r="A14" s="120" t="s">
        <v>47</v>
      </c>
      <c r="B14" s="120" t="s">
        <v>48</v>
      </c>
      <c r="C14" s="206"/>
      <c r="D14" s="203"/>
      <c r="E14" s="134" t="s">
        <v>49</v>
      </c>
      <c r="F14" s="120" t="s">
        <v>46</v>
      </c>
      <c r="G14" s="139" t="s">
        <v>25</v>
      </c>
      <c r="H14" s="139">
        <v>150</v>
      </c>
      <c r="I14" s="139">
        <v>174</v>
      </c>
      <c r="J14" s="139">
        <v>450</v>
      </c>
      <c r="K14" s="124">
        <v>0</v>
      </c>
      <c r="L14" s="125">
        <v>31</v>
      </c>
      <c r="M14" s="125">
        <v>28</v>
      </c>
      <c r="N14" s="160">
        <v>0</v>
      </c>
      <c r="O14" s="125">
        <v>51</v>
      </c>
      <c r="P14" s="165">
        <v>31</v>
      </c>
      <c r="Q14" s="130">
        <f>+SUM(K14:P14)</f>
        <v>141</v>
      </c>
      <c r="R14" s="138">
        <f>+Q14/J14</f>
        <v>0.31333333333333335</v>
      </c>
      <c r="S14" s="128">
        <v>41</v>
      </c>
      <c r="T14" s="128">
        <v>42</v>
      </c>
      <c r="U14" s="128">
        <v>77</v>
      </c>
      <c r="V14" s="128">
        <v>34</v>
      </c>
      <c r="W14" s="129">
        <v>4</v>
      </c>
      <c r="X14" s="129" t="s">
        <v>186</v>
      </c>
      <c r="Y14" s="130">
        <f>+SUM(S14:X14)</f>
        <v>198</v>
      </c>
      <c r="Z14" s="136">
        <f t="shared" si="1"/>
        <v>0.44</v>
      </c>
      <c r="AA14" s="132">
        <f>+Q14+Y14</f>
        <v>339</v>
      </c>
      <c r="AB14" s="138">
        <f>+AA14/J14</f>
        <v>0.7533333333333333</v>
      </c>
      <c r="AC14" s="185"/>
      <c r="AD14" s="188"/>
      <c r="AE14" s="191"/>
      <c r="AF14" s="140" t="s">
        <v>223</v>
      </c>
      <c r="AG14" s="169" t="s">
        <v>240</v>
      </c>
      <c r="AH14" s="178" t="s">
        <v>233</v>
      </c>
      <c r="AI14" s="172"/>
    </row>
    <row r="15" spans="1:36" s="94" customFormat="1" ht="409.6" customHeight="1" x14ac:dyDescent="0.2">
      <c r="A15" s="120" t="s">
        <v>183</v>
      </c>
      <c r="B15" s="141" t="s">
        <v>184</v>
      </c>
      <c r="C15" s="204">
        <v>240198</v>
      </c>
      <c r="D15" s="198" t="s">
        <v>176</v>
      </c>
      <c r="E15" s="142" t="s">
        <v>33</v>
      </c>
      <c r="F15" s="120" t="s">
        <v>185</v>
      </c>
      <c r="G15" s="139" t="s">
        <v>25</v>
      </c>
      <c r="H15" s="142">
        <v>2816</v>
      </c>
      <c r="I15" s="142">
        <v>2646</v>
      </c>
      <c r="J15" s="142">
        <v>2700</v>
      </c>
      <c r="K15" s="125">
        <v>2279</v>
      </c>
      <c r="L15" s="125">
        <v>2265</v>
      </c>
      <c r="M15" s="125">
        <v>2258</v>
      </c>
      <c r="N15" s="161">
        <v>2236</v>
      </c>
      <c r="O15" s="125">
        <v>2235</v>
      </c>
      <c r="P15" s="165">
        <v>2234</v>
      </c>
      <c r="Q15" s="130">
        <f>+(K15+L15+M15+N15+O15+P15)/6</f>
        <v>2251.1666666666665</v>
      </c>
      <c r="R15" s="143">
        <f>+Q15/J15</f>
        <v>0.83376543209876541</v>
      </c>
      <c r="S15" s="155">
        <v>2236</v>
      </c>
      <c r="T15" s="155">
        <v>2231</v>
      </c>
      <c r="U15" s="155">
        <v>2244</v>
      </c>
      <c r="V15" s="155">
        <v>2230</v>
      </c>
      <c r="W15" s="125">
        <v>2235</v>
      </c>
      <c r="X15" s="129" t="s">
        <v>186</v>
      </c>
      <c r="Y15" s="130">
        <f>+(K15+L15+M15+N15+O15+P15+S15+T15+U15+V15+W15)/11</f>
        <v>2243.909090909091</v>
      </c>
      <c r="Z15" s="136">
        <f>+Y15/J15</f>
        <v>0.83107744107744108</v>
      </c>
      <c r="AA15" s="132">
        <f>+Y15</f>
        <v>2243.909090909091</v>
      </c>
      <c r="AB15" s="143">
        <f>AA15/J15</f>
        <v>0.83107744107744108</v>
      </c>
      <c r="AC15" s="192">
        <v>46288615557</v>
      </c>
      <c r="AD15" s="192">
        <v>41665688916</v>
      </c>
      <c r="AE15" s="195">
        <f>AD15/AC15</f>
        <v>0.90012821542896848</v>
      </c>
      <c r="AF15" s="133" t="s">
        <v>224</v>
      </c>
      <c r="AG15" s="168" t="s">
        <v>198</v>
      </c>
      <c r="AH15" s="178" t="s">
        <v>234</v>
      </c>
      <c r="AI15" s="171"/>
    </row>
    <row r="16" spans="1:36" s="94" customFormat="1" ht="252.75" customHeight="1" x14ac:dyDescent="0.2">
      <c r="A16" s="120" t="s">
        <v>34</v>
      </c>
      <c r="B16" s="120" t="s">
        <v>35</v>
      </c>
      <c r="C16" s="205"/>
      <c r="D16" s="199"/>
      <c r="E16" s="142" t="s">
        <v>36</v>
      </c>
      <c r="F16" s="120" t="s">
        <v>37</v>
      </c>
      <c r="G16" s="139" t="s">
        <v>25</v>
      </c>
      <c r="H16" s="142">
        <v>200</v>
      </c>
      <c r="I16" s="142">
        <v>327</v>
      </c>
      <c r="J16" s="142">
        <v>1300</v>
      </c>
      <c r="K16" s="125">
        <v>3</v>
      </c>
      <c r="L16" s="125">
        <v>4</v>
      </c>
      <c r="M16" s="125">
        <v>26</v>
      </c>
      <c r="N16" s="161">
        <v>14</v>
      </c>
      <c r="O16" s="125">
        <v>16</v>
      </c>
      <c r="P16" s="165">
        <v>19</v>
      </c>
      <c r="Q16" s="130">
        <f>+SUM(K16:P16)</f>
        <v>82</v>
      </c>
      <c r="R16" s="138">
        <f t="shared" si="2"/>
        <v>6.3076923076923072E-2</v>
      </c>
      <c r="S16" s="128">
        <v>36</v>
      </c>
      <c r="T16" s="128">
        <v>25</v>
      </c>
      <c r="U16" s="128">
        <v>64</v>
      </c>
      <c r="V16" s="128">
        <v>32</v>
      </c>
      <c r="W16" s="129">
        <v>18</v>
      </c>
      <c r="X16" s="129" t="s">
        <v>186</v>
      </c>
      <c r="Y16" s="130">
        <f>+SUM(S16:X16)</f>
        <v>175</v>
      </c>
      <c r="Z16" s="136">
        <f>+Y16/J16</f>
        <v>0.13461538461538461</v>
      </c>
      <c r="AA16" s="132">
        <f>+Q16+Y16</f>
        <v>257</v>
      </c>
      <c r="AB16" s="138">
        <f>+AA16/J16</f>
        <v>0.19769230769230769</v>
      </c>
      <c r="AC16" s="193"/>
      <c r="AD16" s="193"/>
      <c r="AE16" s="196"/>
      <c r="AF16" s="133" t="s">
        <v>227</v>
      </c>
      <c r="AG16" s="168" t="s">
        <v>195</v>
      </c>
      <c r="AH16" s="178" t="s">
        <v>235</v>
      </c>
      <c r="AI16" s="171"/>
    </row>
    <row r="17" spans="1:35" s="94" customFormat="1" ht="409.5" customHeight="1" x14ac:dyDescent="0.2">
      <c r="A17" s="120" t="s">
        <v>26</v>
      </c>
      <c r="B17" s="120" t="s">
        <v>27</v>
      </c>
      <c r="C17" s="206"/>
      <c r="D17" s="200"/>
      <c r="E17" s="142" t="s">
        <v>28</v>
      </c>
      <c r="F17" s="120" t="s">
        <v>29</v>
      </c>
      <c r="G17" s="122" t="s">
        <v>25</v>
      </c>
      <c r="H17" s="129">
        <v>2500</v>
      </c>
      <c r="I17" s="129">
        <v>5179</v>
      </c>
      <c r="J17" s="129">
        <v>2500</v>
      </c>
      <c r="K17" s="144">
        <v>506</v>
      </c>
      <c r="L17" s="154">
        <v>773</v>
      </c>
      <c r="M17" s="155">
        <v>1059</v>
      </c>
      <c r="N17" s="155">
        <v>348</v>
      </c>
      <c r="O17" s="125">
        <v>770</v>
      </c>
      <c r="P17" s="165">
        <v>756</v>
      </c>
      <c r="Q17" s="130">
        <f>+SUM(K17:P17)</f>
        <v>4212</v>
      </c>
      <c r="R17" s="143">
        <f t="shared" si="2"/>
        <v>1.6848000000000001</v>
      </c>
      <c r="S17" s="128">
        <v>333</v>
      </c>
      <c r="T17" s="128">
        <v>104</v>
      </c>
      <c r="U17" s="128">
        <v>95</v>
      </c>
      <c r="V17" s="128">
        <v>85</v>
      </c>
      <c r="W17" s="129">
        <v>45</v>
      </c>
      <c r="X17" s="129" t="s">
        <v>186</v>
      </c>
      <c r="Y17" s="130">
        <f>+SUM(S17:X17)</f>
        <v>662</v>
      </c>
      <c r="Z17" s="131">
        <f>+Y17/J17</f>
        <v>0.26479999999999998</v>
      </c>
      <c r="AA17" s="132">
        <f>+Q17+Y17</f>
        <v>4874</v>
      </c>
      <c r="AB17" s="143">
        <f>AA17/J17</f>
        <v>1.9496</v>
      </c>
      <c r="AC17" s="194"/>
      <c r="AD17" s="194"/>
      <c r="AE17" s="197"/>
      <c r="AF17" s="133" t="s">
        <v>225</v>
      </c>
      <c r="AG17" s="168" t="s">
        <v>241</v>
      </c>
      <c r="AH17" s="179" t="s">
        <v>236</v>
      </c>
      <c r="AI17" s="171"/>
    </row>
    <row r="18" spans="1:35" s="94" customFormat="1" ht="385.5" customHeight="1" x14ac:dyDescent="0.2">
      <c r="A18" s="120" t="s">
        <v>30</v>
      </c>
      <c r="B18" s="120" t="s">
        <v>31</v>
      </c>
      <c r="C18" s="121">
        <v>240209</v>
      </c>
      <c r="D18" s="120" t="s">
        <v>178</v>
      </c>
      <c r="E18" s="142" t="s">
        <v>32</v>
      </c>
      <c r="F18" s="120" t="s">
        <v>188</v>
      </c>
      <c r="G18" s="122" t="s">
        <v>25</v>
      </c>
      <c r="H18" s="129">
        <v>100</v>
      </c>
      <c r="I18" s="129">
        <v>101</v>
      </c>
      <c r="J18" s="129">
        <v>100</v>
      </c>
      <c r="K18" s="125">
        <v>13</v>
      </c>
      <c r="L18" s="125">
        <v>54</v>
      </c>
      <c r="M18" s="125">
        <v>12</v>
      </c>
      <c r="N18" s="161">
        <v>60</v>
      </c>
      <c r="O18" s="125">
        <v>14</v>
      </c>
      <c r="P18" s="165">
        <v>99</v>
      </c>
      <c r="Q18" s="130">
        <f>+SUM(K18:P18)</f>
        <v>252</v>
      </c>
      <c r="R18" s="143">
        <f>+Q18/J18</f>
        <v>2.52</v>
      </c>
      <c r="S18" s="128">
        <v>5</v>
      </c>
      <c r="T18" s="128">
        <v>22</v>
      </c>
      <c r="U18" s="128">
        <v>10</v>
      </c>
      <c r="V18" s="128">
        <v>12</v>
      </c>
      <c r="W18" s="129">
        <v>0</v>
      </c>
      <c r="X18" s="129" t="s">
        <v>186</v>
      </c>
      <c r="Y18" s="130">
        <f>+SUM(S18:X18)</f>
        <v>49</v>
      </c>
      <c r="Z18" s="131">
        <f t="shared" si="1"/>
        <v>0.49</v>
      </c>
      <c r="AA18" s="132">
        <f>+Q18+Y18</f>
        <v>301</v>
      </c>
      <c r="AB18" s="143">
        <f>AA18/J18</f>
        <v>3.01</v>
      </c>
      <c r="AC18" s="176">
        <v>286500000</v>
      </c>
      <c r="AD18" s="176">
        <v>284319699</v>
      </c>
      <c r="AE18" s="167">
        <f>AD18/AC18</f>
        <v>0.99238987434554971</v>
      </c>
      <c r="AF18" s="133" t="s">
        <v>226</v>
      </c>
      <c r="AG18" s="168" t="s">
        <v>228</v>
      </c>
      <c r="AH18" s="180" t="s">
        <v>237</v>
      </c>
      <c r="AI18" s="173"/>
    </row>
    <row r="19" spans="1:35" ht="26.25" customHeight="1" x14ac:dyDescent="0.25">
      <c r="V19" s="97"/>
      <c r="W19" s="177"/>
      <c r="AD19" s="98"/>
      <c r="AE19" s="159"/>
      <c r="AH19" s="111"/>
      <c r="AI19" s="145"/>
    </row>
    <row r="20" spans="1:35" x14ac:dyDescent="0.25">
      <c r="V20" s="97"/>
      <c r="W20" s="177"/>
    </row>
    <row r="21" spans="1:35" x14ac:dyDescent="0.25">
      <c r="V21" s="97"/>
      <c r="W21" s="177"/>
      <c r="AD21" s="98"/>
    </row>
    <row r="22" spans="1:35" x14ac:dyDescent="0.25">
      <c r="A22" s="105" t="s">
        <v>50</v>
      </c>
      <c r="B22" s="105"/>
      <c r="C22" s="105"/>
      <c r="V22" s="97"/>
      <c r="W22" s="177"/>
    </row>
    <row r="23" spans="1:35" ht="20.25" customHeight="1" x14ac:dyDescent="0.25">
      <c r="A23" s="182"/>
      <c r="B23" s="182"/>
      <c r="C23" s="182"/>
      <c r="D23" s="182"/>
      <c r="E23" s="182"/>
      <c r="F23" s="182"/>
      <c r="G23" s="146"/>
      <c r="H23" s="146"/>
      <c r="I23" s="146"/>
      <c r="J23" s="146"/>
      <c r="V23" s="97"/>
      <c r="W23" s="177"/>
    </row>
    <row r="24" spans="1:35" x14ac:dyDescent="0.25">
      <c r="A24" s="146"/>
      <c r="B24" s="146"/>
      <c r="C24" s="146"/>
      <c r="V24" s="97"/>
      <c r="W24" s="177"/>
    </row>
    <row r="25" spans="1:35" ht="7.5" customHeight="1" x14ac:dyDescent="0.25">
      <c r="A25" s="146"/>
      <c r="B25" s="146"/>
      <c r="C25" s="146"/>
      <c r="V25" s="97"/>
      <c r="W25" s="177"/>
    </row>
    <row r="26" spans="1:35" x14ac:dyDescent="0.25">
      <c r="A26" s="105" t="s">
        <v>51</v>
      </c>
      <c r="V26" s="97"/>
      <c r="W26" s="177"/>
    </row>
    <row r="27" spans="1:35" ht="34.5" customHeight="1" x14ac:dyDescent="0.25">
      <c r="A27" s="181" t="s">
        <v>189</v>
      </c>
      <c r="B27" s="181"/>
      <c r="C27" s="147"/>
      <c r="D27" s="93"/>
      <c r="E27" s="93"/>
      <c r="F27" s="93"/>
      <c r="G27" s="93"/>
      <c r="H27" s="93"/>
      <c r="I27" s="93"/>
      <c r="J27" s="93"/>
      <c r="V27" s="97"/>
      <c r="W27" s="177"/>
    </row>
    <row r="28" spans="1:35" ht="36.75" customHeight="1" x14ac:dyDescent="0.25">
      <c r="A28" s="181" t="s">
        <v>190</v>
      </c>
      <c r="B28" s="181"/>
      <c r="C28" s="148"/>
      <c r="D28" s="93"/>
      <c r="E28" s="93"/>
      <c r="F28" s="93"/>
      <c r="G28" s="93"/>
      <c r="H28" s="93"/>
      <c r="I28" s="93"/>
      <c r="J28" s="93"/>
      <c r="V28" s="97"/>
      <c r="W28" s="177"/>
    </row>
    <row r="29" spans="1:35" ht="33.75" customHeight="1" x14ac:dyDescent="0.25">
      <c r="A29" s="181" t="s">
        <v>191</v>
      </c>
      <c r="B29" s="181"/>
      <c r="C29" s="149"/>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7" t="s">
        <v>52</v>
      </c>
      <c r="B31" s="150" t="s">
        <v>53</v>
      </c>
      <c r="C31" s="208" t="s">
        <v>54</v>
      </c>
      <c r="D31" s="151" t="s">
        <v>182</v>
      </c>
      <c r="E31" s="209" t="s">
        <v>55</v>
      </c>
      <c r="F31" s="152" t="s">
        <v>238</v>
      </c>
      <c r="G31" s="93"/>
      <c r="H31" s="93"/>
      <c r="I31" s="93"/>
      <c r="J31" s="93"/>
      <c r="K31" s="93"/>
      <c r="L31" s="93"/>
      <c r="M31" s="93"/>
      <c r="N31" s="93"/>
      <c r="O31" s="163"/>
      <c r="P31" s="93"/>
      <c r="Q31" s="93"/>
      <c r="R31" s="93"/>
      <c r="S31" s="93"/>
      <c r="T31" s="93"/>
      <c r="U31" s="93"/>
      <c r="V31" s="175"/>
      <c r="W31" s="175"/>
      <c r="X31" s="93"/>
      <c r="Y31" s="93"/>
      <c r="Z31" s="93"/>
      <c r="AA31" s="93"/>
      <c r="AB31" s="93"/>
      <c r="AC31" s="93"/>
      <c r="AD31" s="93"/>
    </row>
    <row r="32" spans="1:35" ht="34.5" customHeight="1" x14ac:dyDescent="0.2">
      <c r="A32" s="207"/>
      <c r="B32" s="150" t="s">
        <v>56</v>
      </c>
      <c r="C32" s="208"/>
      <c r="D32" s="150" t="s">
        <v>56</v>
      </c>
      <c r="E32" s="209"/>
      <c r="F32" s="153" t="s">
        <v>239</v>
      </c>
      <c r="G32" s="93"/>
      <c r="H32" s="93"/>
      <c r="I32" s="93"/>
      <c r="J32" s="93"/>
      <c r="K32" s="93"/>
      <c r="L32" s="93"/>
      <c r="M32" s="93"/>
      <c r="N32" s="93"/>
      <c r="O32" s="163"/>
      <c r="P32" s="93"/>
      <c r="Q32" s="93"/>
      <c r="R32" s="93"/>
      <c r="S32" s="93"/>
      <c r="T32" s="93"/>
      <c r="U32" s="93"/>
      <c r="V32" s="175"/>
      <c r="W32" s="175"/>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3"/>
      <c r="P33" s="93"/>
      <c r="Q33" s="93"/>
      <c r="R33" s="93"/>
      <c r="S33" s="93"/>
      <c r="T33" s="93"/>
      <c r="U33" s="93"/>
      <c r="V33" s="175"/>
      <c r="W33" s="175"/>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23" t="s">
        <v>89</v>
      </c>
      <c r="B29" s="223"/>
      <c r="C29" s="223"/>
      <c r="D29" s="223"/>
      <c r="E29" s="223"/>
      <c r="F29" s="223"/>
    </row>
    <row r="30" spans="1:7" x14ac:dyDescent="0.25">
      <c r="A30" s="31" t="s">
        <v>90</v>
      </c>
      <c r="B30" s="32" t="s">
        <v>91</v>
      </c>
      <c r="C30" s="33" t="s">
        <v>92</v>
      </c>
      <c r="D30" s="33" t="s">
        <v>93</v>
      </c>
      <c r="E30" s="33" t="s">
        <v>94</v>
      </c>
      <c r="F30" s="34" t="s">
        <v>95</v>
      </c>
      <c r="G30" s="34" t="s">
        <v>96</v>
      </c>
    </row>
    <row r="31" spans="1:7" ht="15" customHeight="1" x14ac:dyDescent="0.25">
      <c r="A31" s="224" t="s">
        <v>65</v>
      </c>
      <c r="B31" s="35" t="s">
        <v>97</v>
      </c>
      <c r="C31" s="226">
        <f>+D4</f>
        <v>740668337.55230713</v>
      </c>
      <c r="D31" s="36" t="s">
        <v>98</v>
      </c>
      <c r="E31" s="228"/>
      <c r="F31" s="221" t="s">
        <v>99</v>
      </c>
      <c r="G31" s="221" t="s">
        <v>100</v>
      </c>
    </row>
    <row r="32" spans="1:7" ht="23.25" thickBot="1" x14ac:dyDescent="0.3">
      <c r="A32" s="225"/>
      <c r="B32" s="37" t="s">
        <v>101</v>
      </c>
      <c r="C32" s="227"/>
      <c r="D32" s="38" t="s">
        <v>98</v>
      </c>
      <c r="E32" s="229"/>
      <c r="F32" s="222"/>
      <c r="G32" s="222"/>
    </row>
    <row r="33" spans="1:7" ht="15" customHeight="1" x14ac:dyDescent="0.25">
      <c r="A33" s="230" t="s">
        <v>66</v>
      </c>
      <c r="B33" s="39" t="s">
        <v>102</v>
      </c>
      <c r="C33" s="231">
        <f>+D5</f>
        <v>5030543678.3916664</v>
      </c>
      <c r="D33" s="233" t="s">
        <v>103</v>
      </c>
      <c r="E33" s="228"/>
      <c r="F33" s="40"/>
      <c r="G33" s="40"/>
    </row>
    <row r="34" spans="1:7" ht="81.75" customHeight="1" thickBot="1" x14ac:dyDescent="0.3">
      <c r="A34" s="225"/>
      <c r="B34" s="41" t="s">
        <v>104</v>
      </c>
      <c r="C34" s="232"/>
      <c r="D34" s="234"/>
      <c r="E34" s="229"/>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30" t="s">
        <v>70</v>
      </c>
      <c r="B37" s="35" t="s">
        <v>116</v>
      </c>
      <c r="C37" s="231"/>
      <c r="D37" s="36" t="s">
        <v>117</v>
      </c>
      <c r="E37" s="228" t="s">
        <v>118</v>
      </c>
      <c r="F37" s="235" t="s">
        <v>119</v>
      </c>
      <c r="G37" s="235" t="s">
        <v>120</v>
      </c>
    </row>
    <row r="38" spans="1:7" ht="27" customHeight="1" thickBot="1" x14ac:dyDescent="0.3">
      <c r="A38" s="225"/>
      <c r="B38" s="47" t="s">
        <v>121</v>
      </c>
      <c r="C38" s="232"/>
      <c r="D38" s="38"/>
      <c r="E38" s="229"/>
      <c r="F38" s="222"/>
      <c r="G38" s="222"/>
    </row>
    <row r="39" spans="1:7" ht="26.25" customHeight="1" x14ac:dyDescent="0.25">
      <c r="A39" s="224" t="s">
        <v>73</v>
      </c>
      <c r="B39" s="35" t="s">
        <v>122</v>
      </c>
      <c r="C39" s="231">
        <f>+D11</f>
        <v>116676852.69291401</v>
      </c>
      <c r="D39" s="36" t="s">
        <v>103</v>
      </c>
      <c r="E39" s="236" t="s">
        <v>123</v>
      </c>
      <c r="F39" s="235" t="s">
        <v>124</v>
      </c>
      <c r="G39" s="235" t="s">
        <v>125</v>
      </c>
    </row>
    <row r="40" spans="1:7" ht="30" customHeight="1" thickBot="1" x14ac:dyDescent="0.3">
      <c r="A40" s="225"/>
      <c r="B40" s="47" t="s">
        <v>126</v>
      </c>
      <c r="C40" s="232"/>
      <c r="D40" s="48"/>
      <c r="E40" s="237"/>
      <c r="F40" s="222"/>
      <c r="G40" s="222"/>
    </row>
    <row r="41" spans="1:7" x14ac:dyDescent="0.25">
      <c r="A41" s="230" t="s">
        <v>75</v>
      </c>
      <c r="B41" s="49" t="s">
        <v>127</v>
      </c>
      <c r="C41" s="231">
        <f>+D13</f>
        <v>716350530.54135132</v>
      </c>
      <c r="D41" s="36" t="s">
        <v>98</v>
      </c>
      <c r="E41" s="239" t="s">
        <v>128</v>
      </c>
      <c r="F41" s="40" t="s">
        <v>129</v>
      </c>
      <c r="G41" s="40" t="s">
        <v>130</v>
      </c>
    </row>
    <row r="42" spans="1:7" ht="24.75" x14ac:dyDescent="0.25">
      <c r="A42" s="224"/>
      <c r="B42" s="49" t="s">
        <v>131</v>
      </c>
      <c r="C42" s="238"/>
      <c r="D42" s="50" t="s">
        <v>132</v>
      </c>
      <c r="E42" s="239"/>
      <c r="F42" s="40"/>
      <c r="G42" s="40"/>
    </row>
    <row r="43" spans="1:7" ht="15.75" thickBot="1" x14ac:dyDescent="0.3">
      <c r="A43" s="225"/>
      <c r="B43" s="47" t="s">
        <v>133</v>
      </c>
      <c r="C43" s="232"/>
      <c r="D43" s="38" t="s">
        <v>117</v>
      </c>
      <c r="E43" s="237"/>
      <c r="F43" s="42" t="s">
        <v>134</v>
      </c>
      <c r="G43" s="42" t="s">
        <v>135</v>
      </c>
    </row>
    <row r="44" spans="1:7" ht="24.75" customHeight="1" x14ac:dyDescent="0.25">
      <c r="A44" s="230" t="s">
        <v>76</v>
      </c>
      <c r="B44" s="51" t="s">
        <v>136</v>
      </c>
      <c r="C44" s="231">
        <f>+D14</f>
        <v>9439485699.6839676</v>
      </c>
      <c r="D44" s="36" t="s">
        <v>98</v>
      </c>
      <c r="E44" s="240"/>
      <c r="F44" s="221" t="s">
        <v>137</v>
      </c>
      <c r="G44" s="221" t="s">
        <v>130</v>
      </c>
    </row>
    <row r="45" spans="1:7" ht="24.75" x14ac:dyDescent="0.25">
      <c r="A45" s="224"/>
      <c r="B45" s="52" t="s">
        <v>138</v>
      </c>
      <c r="C45" s="238"/>
      <c r="D45" s="36" t="s">
        <v>98</v>
      </c>
      <c r="E45" s="240"/>
      <c r="F45" s="221"/>
      <c r="G45" s="221"/>
    </row>
    <row r="46" spans="1:7" ht="25.5" customHeight="1" x14ac:dyDescent="0.25">
      <c r="A46" s="224"/>
      <c r="B46" s="53" t="s">
        <v>139</v>
      </c>
      <c r="C46" s="238"/>
      <c r="D46" s="36" t="s">
        <v>98</v>
      </c>
      <c r="E46" s="240"/>
      <c r="F46" s="221"/>
      <c r="G46" s="221"/>
    </row>
    <row r="47" spans="1:7" ht="41.25" customHeight="1" thickBot="1" x14ac:dyDescent="0.3">
      <c r="A47" s="225"/>
      <c r="B47" s="54" t="s">
        <v>140</v>
      </c>
      <c r="C47" s="232"/>
      <c r="D47" s="48"/>
      <c r="E47" s="241"/>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2025-12-09T15:09:46Z</dcterms:modified>
  <cp:category/>
  <cp:contentStatus/>
</cp:coreProperties>
</file>