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4-25-26\PA - PI   2026\1. FEBRERO 2026 PA- PI\"/>
    </mc:Choice>
  </mc:AlternateContent>
  <xr:revisionPtr revIDLastSave="0" documentId="13_ncr:1_{3D849A74-DAD9-46FB-861B-C07BF565E633}" xr6:coauthVersionLast="47" xr6:coauthVersionMax="47" xr10:uidLastSave="{00000000-0000-0000-0000-000000000000}"/>
  <bookViews>
    <workbookView xWindow="-120" yWindow="-120" windowWidth="20730" windowHeight="11160" tabRatio="539" xr2:uid="{00000000-000D-0000-FFFF-FFFF00000000}"/>
  </bookViews>
  <sheets>
    <sheet name="PLAN ACCIÓN 2026" sheetId="1" r:id="rId1"/>
    <sheet name="Resumen" sheetId="5" state="hidden" r:id="rId2"/>
  </sheets>
  <externalReferences>
    <externalReference r:id="rId3"/>
  </externalReferences>
  <definedNames>
    <definedName name="_xlnm._FilterDatabase" localSheetId="0" hidden="1">'PLAN ACCIÓN 2026'!$A$10:$AJ$18</definedName>
    <definedName name="Años_préstamo">[1]amortization!$C$10</definedName>
    <definedName name="_xlnm.Print_Area" localSheetId="0">'PLAN ACCIÓN 2026'!$A$7:$AG$33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2026'!$10:$10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15" i="1" l="1"/>
  <c r="S15" i="1"/>
  <c r="T15" i="1"/>
  <c r="AB13" i="1" l="1"/>
  <c r="S11" i="1"/>
  <c r="AC11" i="1" s="1"/>
  <c r="AD11" i="1" s="1"/>
  <c r="AG18" i="1"/>
  <c r="AG15" i="1"/>
  <c r="AG12" i="1"/>
  <c r="AG11" i="1"/>
  <c r="AB18" i="1"/>
  <c r="AB17" i="1"/>
  <c r="AB16" i="1"/>
  <c r="AB14" i="1"/>
  <c r="AB12" i="1"/>
  <c r="AB11" i="1"/>
  <c r="AA11" i="1"/>
  <c r="T11" i="1" l="1"/>
  <c r="AA12" i="1"/>
  <c r="AA16" i="1"/>
  <c r="AC15" i="1" l="1"/>
  <c r="AD15" i="1" s="1"/>
  <c r="AB15" i="1"/>
  <c r="AA17" i="1"/>
  <c r="S12" i="1" l="1"/>
  <c r="T12" i="1" s="1"/>
  <c r="S13" i="1"/>
  <c r="T13" i="1" s="1"/>
  <c r="AA13" i="1"/>
  <c r="S14" i="1"/>
  <c r="T14" i="1" s="1"/>
  <c r="AA14" i="1"/>
  <c r="S16" i="1"/>
  <c r="T16" i="1" s="1"/>
  <c r="S17" i="1"/>
  <c r="T17" i="1" s="1"/>
  <c r="S18" i="1"/>
  <c r="T18" i="1" s="1"/>
  <c r="AA18" i="1"/>
  <c r="AC12" i="1" l="1"/>
  <c r="AD12" i="1" s="1"/>
  <c r="AC17" i="1"/>
  <c r="AD17" i="1" s="1"/>
  <c r="AC13" i="1"/>
  <c r="AD13" i="1" s="1"/>
  <c r="AC16" i="1"/>
  <c r="AD16" i="1" s="1"/>
  <c r="AC14" i="1"/>
  <c r="AD14" i="1" s="1"/>
  <c r="AC18" i="1"/>
  <c r="AD18" i="1" s="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<sst xmlns="http://schemas.openxmlformats.org/spreadsheetml/2006/main" count="278" uniqueCount="243">
  <si>
    <t>PLAN DE ACCIÓN:</t>
  </si>
  <si>
    <t>SEGUIMIENTO CON CORTE A:</t>
  </si>
  <si>
    <t>Observaciones Específicas</t>
  </si>
  <si>
    <t>Código del Proyecto de Inversión</t>
  </si>
  <si>
    <t>Nombre del Proyecto de Inversión</t>
  </si>
  <si>
    <t>Código Indicador</t>
  </si>
  <si>
    <t>Nombre Indicador</t>
  </si>
  <si>
    <t>Unidad</t>
  </si>
  <si>
    <t xml:space="preserve">Objetivo </t>
  </si>
  <si>
    <t>Estrategia</t>
  </si>
  <si>
    <t xml:space="preserve">Enero </t>
  </si>
  <si>
    <t>Febrero</t>
  </si>
  <si>
    <t>Marzo</t>
  </si>
  <si>
    <t>Abril</t>
  </si>
  <si>
    <t>Mayo</t>
  </si>
  <si>
    <t>Junio</t>
  </si>
  <si>
    <t>Agosto</t>
  </si>
  <si>
    <t>Septiembre</t>
  </si>
  <si>
    <t>Octubre</t>
  </si>
  <si>
    <t>Noviembre</t>
  </si>
  <si>
    <t>Diciembre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</si>
  <si>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</si>
  <si>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</si>
  <si>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</si>
  <si>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</si>
  <si>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</si>
  <si>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</si>
  <si>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</si>
  <si>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</si>
  <si>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</si>
  <si>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</si>
  <si>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</si>
  <si>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</si>
  <si>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</si>
  <si>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</si>
  <si>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</si>
  <si>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</si>
  <si>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</si>
  <si>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</si>
  <si>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</si>
  <si>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</si>
  <si>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</si>
  <si>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</si>
  <si>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</si>
  <si>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</si>
  <si>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</si>
  <si>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</si>
  <si>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</si>
  <si>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</si>
  <si>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</si>
  <si>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</si>
  <si>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</si>
  <si>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</si>
  <si>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</si>
  <si>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</si>
  <si>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</si>
  <si>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</si>
  <si>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</si>
  <si>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</si>
  <si>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</si>
  <si>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</si>
  <si>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</si>
  <si>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</si>
  <si>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</si>
  <si>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</si>
  <si>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</si>
  <si>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</si>
  <si>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</si>
  <si>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</si>
  <si>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</si>
  <si>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</si>
  <si>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</si>
  <si>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</si>
  <si>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</si>
  <si>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</si>
  <si>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</si>
  <si>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</si>
  <si>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</si>
  <si>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</si>
  <si>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</si>
  <si>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</si>
  <si>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</si>
  <si>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</si>
  <si>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</si>
  <si>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</si>
  <si>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</si>
  <si>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</si>
  <si>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</si>
  <si>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</si>
  <si>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</si>
  <si>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</si>
  <si>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</si>
  <si>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</si>
  <si>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</si>
  <si>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</si>
  <si>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</si>
  <si>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</si>
  <si>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</si>
  <si>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</si>
  <si>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</si>
  <si>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</si>
  <si>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</si>
  <si>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</si>
  <si>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</si>
  <si>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</si>
  <si>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</si>
  <si>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</si>
  <si>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</si>
  <si>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</si>
  <si>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</si>
  <si>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</si>
  <si>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</si>
  <si>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</si>
  <si>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</si>
  <si>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</si>
  <si>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</si>
  <si>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</si>
  <si>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</si>
  <si>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</si>
  <si>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</si>
  <si>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</si>
  <si>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</si>
  <si>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</si>
  <si>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</si>
  <si>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</si>
  <si>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</si>
  <si>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</si>
  <si>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</si>
  <si>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</si>
  <si>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</si>
  <si>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</si>
  <si>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</si>
  <si>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</si>
  <si>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</si>
  <si>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</si>
  <si>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</si>
  <si>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</si>
  <si>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</si>
  <si>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</si>
  <si>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</si>
  <si>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</si>
  <si>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</si>
  <si>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</si>
  <si>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</si>
  <si>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</si>
  <si>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</si>
  <si>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</si>
  <si>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</si>
  <si>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</si>
  <si>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</si>
  <si>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</si>
  <si>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</si>
  <si>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</si>
  <si>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</si>
  <si>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</si>
  <si>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</si>
  <si>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</si>
  <si>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</si>
  <si>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</si>
  <si>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</si>
  <si>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</si>
  <si>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</si>
  <si>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</si>
  <si>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</si>
  <si>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</si>
  <si>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</si>
  <si>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</si>
  <si>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</si>
  <si>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</si>
  <si>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</si>
  <si>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</si>
  <si>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</si>
  <si>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</si>
  <si>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</si>
  <si>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</si>
  <si>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</si>
  <si>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</si>
  <si>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</si>
  <si>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</si>
  <si>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</si>
  <si>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</si>
  <si>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</si>
  <si>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Medir los beneficiarios del subsidio que realizan firma del contrato de este tipo de subsidio.</t>
  </si>
  <si>
    <t xml:space="preserve">
Medir los beneficiarios del subsidio que realizan firma del contrato de este tipo de subsidio.</t>
  </si>
  <si>
    <t xml:space="preserve">Hogares beneficiados con arrendamiento de vivienda </t>
  </si>
  <si>
    <t xml:space="preserve">Inquilinatos acompañados socialmente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</si>
  <si>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</si>
  <si>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</si>
  <si>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</si>
  <si>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</si>
  <si>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</si>
  <si>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Indicador decreciente y de gestión que busca disminuir cada año , para que las personas que están en arrendamiento y que cumplan con los requisitos lleguen a tener vivienda propia</t>
  </si>
  <si>
    <t>Meta 2024 (a)</t>
  </si>
  <si>
    <t>Logro 2024 ( b )</t>
  </si>
  <si>
    <t>Meta 2025 (a )</t>
  </si>
  <si>
    <t xml:space="preserve">Seguimiento a la Ejecución Física </t>
  </si>
  <si>
    <t xml:space="preserve">Primer Semestre </t>
  </si>
  <si>
    <t>Segundo Semestre</t>
  </si>
  <si>
    <t xml:space="preserve">Consolidado Año </t>
  </si>
  <si>
    <t xml:space="preserve">Avance Acumulado Primer semestre  (c)  </t>
  </si>
  <si>
    <t>% de Avance Acumulado Primer Semestre sobre Meta del Año  (c/a)</t>
  </si>
  <si>
    <t xml:space="preserve">Avance Acumulado Segundo semestre  (d)  </t>
  </si>
  <si>
    <t>% de Avance Acumulado Segundo Semestre sobre Meta del Año  (d/a)</t>
  </si>
  <si>
    <t>Avance acumulado total del año (c+d)</t>
  </si>
  <si>
    <t>% de Avance Acumulado Total sobre la  Meta del Año (( c+d)/a))</t>
  </si>
  <si>
    <t xml:space="preserve">Seguimiento </t>
  </si>
  <si>
    <t>Presupuesto Asignado (e)</t>
  </si>
  <si>
    <t>Ejecución Presupuestal Acumulada (f)</t>
  </si>
  <si>
    <t>% de Ejecución Presupuestal acumulada sobre el Presupuesto Asignado ( f/e)</t>
  </si>
  <si>
    <t>Subdirección / Responsable</t>
  </si>
  <si>
    <t xml:space="preserve">Observaciones a la meta anual </t>
  </si>
  <si>
    <r>
      <t xml:space="preserve">VERSIÓN: </t>
    </r>
    <r>
      <rPr>
        <sz val="12"/>
        <color theme="1"/>
        <rFont val="Arial"/>
        <family val="2"/>
      </rPr>
      <t>05</t>
    </r>
  </si>
  <si>
    <r>
      <t xml:space="preserve">FECHA: </t>
    </r>
    <r>
      <rPr>
        <sz val="12"/>
        <color theme="1"/>
        <rFont val="Arial"/>
        <family val="2"/>
      </rPr>
      <t>23/09/2025</t>
    </r>
  </si>
  <si>
    <t>Subdirección Dotación.    /  Ludwing Alvarez Zapata</t>
  </si>
  <si>
    <t>Subdirección Dotación.  /  Mauricio Zapata Alvarez</t>
  </si>
  <si>
    <t>Subdirección Jurídica / Sandra Escudero</t>
  </si>
  <si>
    <t xml:space="preserve">Subdirección Poblacional /Jazmín Astrid Vasquez Vasquez 
</t>
  </si>
  <si>
    <t>Subdirección Poblacional / Claudia Patricia Gómez Cadavid</t>
  </si>
  <si>
    <t>Subdirección Jurídica / David Gómez</t>
  </si>
  <si>
    <t>Julián Humberto Henao Zapata</t>
  </si>
  <si>
    <t xml:space="preserve">Subdirector de Planeación </t>
  </si>
  <si>
    <t xml:space="preserve">Lina Marcela Carvajal Gómez </t>
  </si>
  <si>
    <t>2026</t>
  </si>
  <si>
    <t>Logro 2025 ( b )</t>
  </si>
  <si>
    <t>Meta 2026 (a)</t>
  </si>
  <si>
    <t xml:space="preserve">Se realizaran dos  (2) sesiones del Consejo Consultivo Distrital de Política Habitacional (CCDPH) para dinamizar el subsistema habitacional PEHMED2030 y avanzar en la implementación de las políticas habitacionales del Distrito.
</t>
  </si>
  <si>
    <t>Beneficiaremos a 600 hogares mediante resoluciones de reconocimiento de edificaciones, avanzando en la legalidad de las construcciones y habilitando viviendas para conexión a servicios públicos.</t>
  </si>
  <si>
    <t>Se asignaran 5.000 subsidios distritales para mejoramiento de vivienda, permitiendo a los hogares superar condiciones inadecuadas de habitabilidad y reducir el déficit cualitativo.</t>
  </si>
  <si>
    <t xml:space="preserve">Se expedirán 450 resoluciones de bienes saneados y/o titulados. </t>
  </si>
  <si>
    <t xml:space="preserve">Se otorgaron 1.400 subsidios distritales para adquisición de vivienda. </t>
  </si>
  <si>
    <t>Se realizaran  2.500 asistencias técnicas de acompañamiento social.</t>
  </si>
  <si>
    <t xml:space="preserve">
Se acompañaran socialmente a 100  inquilinatos priorizados en la ciudad.</t>
  </si>
  <si>
    <t>FEBRERO</t>
  </si>
  <si>
    <t>Subdirección Planeación /        Manuela Diosa Posada</t>
  </si>
  <si>
    <r>
      <t xml:space="preserve">ENERO: </t>
    </r>
    <r>
      <rPr>
        <sz val="8"/>
        <color theme="1"/>
        <rFont val="Arial"/>
        <family val="2"/>
      </rPr>
      <t xml:space="preserve">ESTE INDICADOR TIENE UNA MEDICIÓN SEMESTRAL; POR LO TANTO SU REPORTE SERÍA EN EL MES DE JUNIO.
</t>
    </r>
    <r>
      <rPr>
        <b/>
        <sz val="8"/>
        <color theme="1"/>
        <rFont val="Arial"/>
        <family val="2"/>
      </rPr>
      <t xml:space="preserve">FEBRERO: </t>
    </r>
    <r>
      <rPr>
        <sz val="8"/>
        <color theme="1"/>
        <rFont val="Arial"/>
        <family val="2"/>
      </rPr>
      <t>ESTE INDICADOR TIENE UNA MEDICIÓN SEMESTRAL; POR LO TANTO SU REPORTE SERÍA EN EL MES DE JUNIO.</t>
    </r>
  </si>
  <si>
    <r>
      <t xml:space="preserve">ENERO: </t>
    </r>
    <r>
      <rPr>
        <sz val="8"/>
        <color theme="1"/>
        <rFont val="Arial"/>
        <family val="2"/>
      </rPr>
      <t>EN EL MES DE ENERO SE RECIBIÓ RESOLUCIÓN DE 04 CBML, PARA 10 UNIDADES DE VIVIENDA DE LA CURADURÍA CERO.</t>
    </r>
    <r>
      <rPr>
        <b/>
        <sz val="8"/>
        <color theme="1"/>
        <rFont val="Arial"/>
        <family val="2"/>
      </rPr>
      <t xml:space="preserve">
FEBRERO: </t>
    </r>
    <r>
      <rPr>
        <sz val="8"/>
        <color theme="1"/>
        <rFont val="Arial"/>
        <family val="2"/>
      </rPr>
      <t>EN EL MES DE FEBRERO NO SE RECIBIERON RESOLUCIONES, TENEMOS PENDIENTE DE RADICAR 14 CBML, 31 UNIDADES DE VIVIENDA EN LA CURADURÍA CERO Y 23 CBML, 43 UNIDADES DE VIVIENDA DE LA CURADURÍA CUARTA, PARA UN TOTAL DE 37 CBML, 74 UNIDADES DE VIVIENDA.</t>
    </r>
  </si>
  <si>
    <r>
      <t xml:space="preserve">ENERO: </t>
    </r>
    <r>
      <rPr>
        <sz val="8"/>
        <color theme="1"/>
        <rFont val="Arial"/>
        <family val="2"/>
      </rPr>
      <t>DURANTE EL MES DE ENERO DE 2026 SE TUVIERON, EN CABEZA DEL JEFE DE HOGAR, UN TOTAL DE 78 ASIGNACIONES, ASÍ: 66 RESOLUCIONES EXPEDIDAS POR EL ISVIMED DE LA INVITACION 001 DE 2025 QUE CORRESPONDEN A: 21 ASIGNACIONES INGEMAT Y 45 ASIGNACIONES COSEICO. 12 RESOLUCIONES EXPEDIDAS POR EL MINISTERIO DE VIVIENDA: 9 ASIGNACIONES RESOLUCION 1262 DE 2025, Y 3 ASIGNACIONES RESOLUCION 0014 DE 2026.</t>
    </r>
    <r>
      <rPr>
        <b/>
        <sz val="8"/>
        <color theme="1"/>
        <rFont val="Arial"/>
        <family val="2"/>
      </rPr>
      <t xml:space="preserve">
FEBRERO: 	</t>
    </r>
    <r>
      <rPr>
        <sz val="8"/>
        <color theme="1"/>
        <rFont val="Arial"/>
        <family val="2"/>
      </rPr>
      <t>DURANTE EL MES DE FEBRERO DE 2026 SE TUVIERON, EN CABEZA DEL JEFE DE HOGAR, UN TOTAL DE 336 ASIGNACIONES, ASÍ: 280 RESOLUCIONES EXPEDIDAS POR EL ISVIMED DE LA OE2 INVITACION 001 DE 2025 QUE CORRESPONDEN A: 120 ASIGNACIONES INGEMAT, 159 ASIGNACIONES COSEICO Y 1 DEL CA 281 DE 2025 COMFAMA. Y, 56 RESOLUCIONES EXPEDIDAS POR EL MINISTERIO DE VIVIENDA RESOLUCION 0077 DE 2026.</t>
    </r>
  </si>
  <si>
    <r>
      <t xml:space="preserve">ENERO: </t>
    </r>
    <r>
      <rPr>
        <sz val="8"/>
        <color theme="1"/>
        <rFont val="Arial"/>
        <family val="2"/>
      </rPr>
      <t>PARA ESTE MES DE ENERO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FEBRERO:</t>
    </r>
    <r>
      <rPr>
        <sz val="8"/>
        <color theme="1"/>
        <rFont val="Arial"/>
        <family val="2"/>
      </rPr>
      <t xml:space="preserve"> PARA ESTE MES DE FEBRERO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</si>
  <si>
    <r>
      <t xml:space="preserve">ENERO: </t>
    </r>
    <r>
      <rPr>
        <sz val="8"/>
        <color theme="1"/>
        <rFont val="Arial"/>
        <family val="2"/>
      </rPr>
      <t xml:space="preserve">PARA EL MES DE ENERO SE REALIZARON 49 NOTIFICACIONES DE INGRESO PARA EL SUBSIDIO DISTRITAL DE ARRENDAMIENTO TEMPORAL - SDAT A HOGARES QUE CUMPLEN CON LOS REQUISITOS, Y SE LOGRARON VALIDAR 3 CONTRATOS NUEVOS. PARA EL MES DE ENERO SE PRESENTAN UN TOTAL DE 2245 HOGARES ACTIVOS BENEFICIARIOS DEL SDAT. ES IMPORTANTE RESALTAR QUE LOS HOGARES NOTIFICADOS CUENTAN CON DOS MESES PARA PRESENTAR LA DOCUMENTACION CORRESPONDIENTE PARA EL INGRESO COMO BENEFICIARIOS DEL SDAT.
</t>
    </r>
    <r>
      <rPr>
        <b/>
        <sz val="8"/>
        <color theme="1"/>
        <rFont val="Arial"/>
        <family val="2"/>
      </rPr>
      <t>FEBRERO</t>
    </r>
    <r>
      <rPr>
        <sz val="8"/>
        <color theme="1"/>
        <rFont val="Arial"/>
        <family val="2"/>
      </rPr>
      <t>: 	PARA EL MES DE FEBRERO SE REALIZARON 37 NOTIFICACIONES DE INGRESO PARA EL SUBSIDIO DISTRITAL DE ARRENDAMIENTO TEMPORAL - SDAT A HOGARES QUE CUMPLEN CON LOS REQUISITOS, Y SE LOGRARON VALIDAR 6 CONTRATOS NUEVOS. PARA EL MES DE FEBRERO SE PRESENTAN UN TOTAL DE 2247 HOGARES ACTIVOS BENEFICIARIOS DEL SDAT. ES IMPORTANTE RESALTAR QUE LOS HOGARES NOTIFICADOS CUENTAN CON DOS MESES PARA PRESENTAR LA DOCUMENTACION CORRESPONDIENTE PARA EL INGRESO COMO BENEFICIARIOS DEL SDAT</t>
    </r>
  </si>
  <si>
    <r>
      <t xml:space="preserve">ENERO: 	</t>
    </r>
    <r>
      <rPr>
        <sz val="8"/>
        <color theme="1"/>
        <rFont val="Arial"/>
        <family val="2"/>
      </rPr>
      <t>DURANTE EL MES DE ENERO DEL PRESENTE AÑO SE ASIGNÓ UN TOTAL DE UN (01) SUBSIDIO DISTRITAL DE VIVIENDA, EL CUAL FUE OTORGADO A POBLACIÓN DE DEMANDA LIBRE, CORRESPONDIENTE AL PROYECTO HABITACIONAL OFERTADO EN LA FERIA DISTRITAL DE VIVIENDA “VERDE AGUA".</t>
    </r>
    <r>
      <rPr>
        <b/>
        <sz val="8"/>
        <color theme="1"/>
        <rFont val="Arial"/>
        <family val="2"/>
      </rPr>
      <t xml:space="preserve">
FEBRERO:</t>
    </r>
    <r>
      <rPr>
        <sz val="8"/>
        <color theme="1"/>
        <rFont val="Arial"/>
        <family val="2"/>
      </rPr>
      <t xml:space="preserve"> DURANTE EL MES DE FEBRERO DEL PRESENTE AÑO SE ASIGNÓ UN TOTAL DE CATORCE (14) SUBSIDIOS DISTRITALES DE VIVIENDA. DE ESTOS, DOCE (12) FUERON OTORGADOS A POBLACIÓN DE DEMANDA LIBRE, CORRESPONDIENTES AL PROYECTO HABITACIONAL BREZZE; Y DOS (2) FUERON ASIGNADOS A POBLACIÓN BENEFICIARIA DE ARRENDAMIENTO TEMPORAL, PARA LOS PROYECTOS CIUDAD DEL ESTE Y EL TIROL.</t>
    </r>
  </si>
  <si>
    <r>
      <t xml:space="preserve">ENERO: </t>
    </r>
    <r>
      <rPr>
        <sz val="8"/>
        <color theme="1"/>
        <rFont val="Arial"/>
        <family val="2"/>
      </rPr>
      <t>DESDE EL PROCESO DE GESTION SOCIAL EN ENERO DE 2026 SE REALIZARON 30 ASISTENCIAS TÉCNICAS CON UN APROXIMADO DE 918 PERSONAS ATENDIDAS CON DICHAS ASISTENCIAS POR LA SUBDIRECCIÓN POBLACIONAL. SE DESTACA LAS VISITAS DE HABITABILIDAD A LAS FAMILIAS DE ARRENDAMIENTO TEMPORAL Y DE LAS COPROPIEDADES ENTREGADAS POR EL ISVIMED, LA ENTREGA PARCIAL DEL PROYECTO HABITACIONAL DE LA PLAYITA Y EL ACOMPAÑAMIENTO A LAS FAMILIAS EN EL PROCESO DE ADJUDICACIÓN DEL SDV EN LAS DIFERENTES MODALIDADES. NOTA: SE HA SOBREPASADO EL RESULTADO DEL INDICADOR, PORQUE EN EL MOMENTO DE DISEÑAR LOS INDICADORES NO SE TENIAN ALGUNAS ACTIVIDADES O ESTRATEGIAS TALES COMO VIVIENDA UN PROYECTO FAMILIAR, LA COYUNTURA DE LA ATENCIÓN A FAMILIAS AFECTADAS POR RIESGO, Y LA CUALIFICACION DEL REGISTRO DE INFORMACION. EL ANEXO DETALLA LAS ACTIVIDADES REALIZADAS. EL ENLACE DE LA CARPETA DONDE ESTA LA INFORMACION ES: HTTPS://ISVIMEDGOVCO.SHAREPOINT.COM/:X:/S/8POBLACIONAL/IQAEBACQVV5XTQNEG-GYQQREAYBSC2IE66ITYJOTLLN8YR0?E=KPMWOO</t>
    </r>
    <r>
      <rPr>
        <b/>
        <sz val="8"/>
        <color theme="1"/>
        <rFont val="Arial"/>
        <family val="2"/>
      </rPr>
      <t xml:space="preserve">.
FEBRERO: 	</t>
    </r>
    <r>
      <rPr>
        <sz val="8"/>
        <color theme="1"/>
        <rFont val="Arial"/>
        <family val="2"/>
      </rPr>
      <t>DESDE EL PROCESO DE GESTION SOCIAL EN FEBRERO DE 2026 SE REALIZARON 93 ASISTENCIAS TÉCNICAS CON UN APROXIMADO DE 2151 PERSONAS ATENDIDAS CON DICHAS ASISTENCIAS POR LA SUBDIRECCIÓN POBLACIONAL. SE DESTACA LAS VISITAS DE HABITABILIDAD Y APLICACIÓN DE LA ENCUESTA DE SATISFACCION DE VIVIENDA NUEVA A LAS FAMILIAS DEL PROYECTO HABITACIONAL VENTTO, LA PRIMERA ASAMBLEA DEL PROYECTO HABITACIONAL LA PLAYITA, Y LAS SOCIALIZACIONES A DIFERENTES ENTIDADES DEL PROYECTO HABITACIONAL BREZZE NOTA: LA META ANUAL ES DE 2500 ASISTENCIAS TECNICAS, Y 10000 EN EL CUATRENIO, DE LAS CUALES HASTA DICIEMBRE DE 2025 TENIAMOS REPORTAS 9184, FALTANDO PARA EL CUMPLIMIENTO DE LA META 2026 UN TOTAL DE 816 ASISTENCIAS. EL ANEXO DETALLA LAS ACTIVIDADES REALIZADAS. EL ENLACE DE LA CARPETA DONDE ESTA LA INFORMACION ES: HTTPS://ISVIMEDGOVCO.SHAREPOINT.COM/:X:/S/8POBLACIONAL/IQAORS4QTBZITAG34TZG5S2EARTJYVYFYEAQAVLWYNVD4RM?E=YDS03T</t>
    </r>
  </si>
  <si>
    <r>
      <t xml:space="preserve">ENERO: </t>
    </r>
    <r>
      <rPr>
        <sz val="8"/>
        <color theme="1"/>
        <rFont val="Arial"/>
        <family val="2"/>
      </rPr>
      <t>PARA EL MES DE ENERO SE REALIZA ACCIONES PARA DEFINIR LOS PLANES DE TRABAJO DEL AÑO 2026 CON RESPECTO AL CUMPLIMIENTO DEL DECRETO MUNICIPAL 0145 DE 2019 “POR EL CUAL SE REGLAMENTA LA POLITICA PUBLICA DE INQUILINATOS DE LA CIUDAD DE MEDELLIN”; ESTAS CONSISTIERON EN: REUNIÓN INTERNA CUYO OBJETIVO FUE EL ESTUDIO Y ANALISIS DEL PLAN TACTICO, CREACIÓN DEL CRONOGRAMA DE TRABAJO Y COMO LLEVAR A CABO EL CUMPLIMIENTO DE LA POLITICA.</t>
    </r>
    <r>
      <rPr>
        <b/>
        <sz val="8"/>
        <color theme="1"/>
        <rFont val="Arial"/>
        <family val="2"/>
      </rPr>
      <t xml:space="preserve">
FEBRERO: 	</t>
    </r>
    <r>
      <rPr>
        <sz val="8"/>
        <color theme="1"/>
        <rFont val="Arial"/>
        <family val="2"/>
      </rPr>
      <t>PARA EL MES DE FEBRERO SE REALIZAN ACCIONES ORIENTADAS AL ENVÍO DE OFICIOS A LAS DEPENDENCIAS DESIGNADAS EN EL DECRETO MUNICIPAL 0145 DE 2019, CON EL OBJETIVO DE SOLICITAR LA DESIGNACIÓN DE SUS DELEGADOS ANTE LA METIM.</t>
    </r>
  </si>
  <si>
    <t>Subdirección Planeación / Sandra Milena Correa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</si>
</sst>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4"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sz val="10"/>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49">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3" fillId="3" borderId="0" xfId="0" applyNumberFormat="1" applyFont="1" applyFill="1" applyAlignment="1">
      <alignment horizontal="left" vertical="center" wrapText="1"/>
    </xf>
    <xf numFmtId="0" fontId="43" fillId="0" borderId="0" xfId="0" applyFont="1"/>
    <xf numFmtId="0" fontId="43" fillId="3" borderId="0" xfId="0" applyFont="1" applyFill="1"/>
    <xf numFmtId="0" fontId="46" fillId="3" borderId="1" xfId="0" applyFont="1" applyFill="1" applyBorder="1" applyAlignment="1">
      <alignment horizontal="left" vertical="center"/>
    </xf>
    <xf numFmtId="9" fontId="43" fillId="3" borderId="0" xfId="0" applyNumberFormat="1" applyFont="1" applyFill="1" applyAlignment="1">
      <alignment horizontal="center" vertical="center"/>
    </xf>
    <xf numFmtId="169" fontId="43" fillId="3" borderId="0" xfId="0" applyNumberFormat="1" applyFont="1" applyFill="1"/>
    <xf numFmtId="0" fontId="43" fillId="3" borderId="0" xfId="0" applyFont="1" applyFill="1" applyAlignment="1">
      <alignment horizontal="center" vertical="center"/>
    </xf>
    <xf numFmtId="49" fontId="46" fillId="3" borderId="0" xfId="0" applyNumberFormat="1" applyFont="1" applyFill="1" applyAlignment="1">
      <alignment horizontal="center" vertical="center" wrapText="1"/>
    </xf>
    <xf numFmtId="49" fontId="43" fillId="3" borderId="0" xfId="0" applyNumberFormat="1" applyFont="1" applyFill="1" applyAlignment="1">
      <alignment vertical="center" wrapText="1"/>
    </xf>
    <xf numFmtId="49" fontId="46" fillId="3" borderId="0" xfId="0" applyNumberFormat="1" applyFont="1" applyFill="1" applyAlignment="1">
      <alignment horizontal="right" vertical="center" wrapText="1"/>
    </xf>
    <xf numFmtId="49" fontId="43" fillId="3" borderId="0" xfId="0" applyNumberFormat="1" applyFont="1" applyFill="1" applyAlignment="1">
      <alignment vertical="center"/>
    </xf>
    <xf numFmtId="49" fontId="46" fillId="3" borderId="0" xfId="0" applyNumberFormat="1" applyFont="1" applyFill="1" applyAlignment="1">
      <alignment vertical="center"/>
    </xf>
    <xf numFmtId="169" fontId="46" fillId="3" borderId="0" xfId="0" applyNumberFormat="1" applyFont="1" applyFill="1" applyAlignment="1">
      <alignment vertical="center"/>
    </xf>
    <xf numFmtId="49" fontId="46" fillId="3" borderId="0" xfId="0" applyNumberFormat="1" applyFont="1" applyFill="1" applyAlignment="1">
      <alignment horizontal="left"/>
    </xf>
    <xf numFmtId="0" fontId="43" fillId="0" borderId="0" xfId="0" applyFont="1" applyAlignment="1">
      <alignment horizontal="center" vertical="center"/>
    </xf>
    <xf numFmtId="0" fontId="46" fillId="48" borderId="1" xfId="0" applyFont="1" applyFill="1" applyBorder="1" applyAlignment="1">
      <alignment horizontal="center" vertical="center" wrapText="1"/>
    </xf>
    <xf numFmtId="17" fontId="48" fillId="2" borderId="1" xfId="0" applyNumberFormat="1" applyFont="1" applyFill="1" applyBorder="1" applyAlignment="1">
      <alignment horizontal="center" vertical="center" wrapText="1"/>
    </xf>
    <xf numFmtId="0" fontId="48" fillId="2" borderId="1" xfId="0" applyFont="1" applyFill="1" applyBorder="1" applyAlignment="1">
      <alignment horizontal="center" vertical="center" wrapText="1"/>
    </xf>
    <xf numFmtId="0" fontId="47" fillId="2" borderId="1" xfId="0" applyFont="1" applyFill="1" applyBorder="1" applyAlignment="1">
      <alignment horizontal="center" vertical="center" wrapText="1"/>
    </xf>
    <xf numFmtId="169" fontId="48" fillId="45" borderId="1" xfId="0" applyNumberFormat="1" applyFont="1" applyFill="1" applyBorder="1" applyAlignment="1">
      <alignment horizontal="center" vertical="center" wrapText="1"/>
    </xf>
    <xf numFmtId="0" fontId="48" fillId="45" borderId="1" xfId="0" applyFont="1" applyFill="1" applyBorder="1" applyAlignment="1">
      <alignment horizontal="center" vertical="center" wrapText="1"/>
    </xf>
    <xf numFmtId="0" fontId="48" fillId="44" borderId="27" xfId="0" applyFont="1" applyFill="1" applyBorder="1" applyAlignment="1">
      <alignment horizontal="center" vertical="center" wrapText="1"/>
    </xf>
    <xf numFmtId="9" fontId="43" fillId="0" borderId="1" xfId="1" applyFont="1" applyFill="1" applyBorder="1" applyAlignment="1" applyProtection="1">
      <alignment horizontal="left" vertical="center" wrapText="1"/>
    </xf>
    <xf numFmtId="1" fontId="45" fillId="0" borderId="1" xfId="0" applyNumberFormat="1" applyFont="1" applyBorder="1" applyAlignment="1">
      <alignment horizontal="center" vertical="center"/>
    </xf>
    <xf numFmtId="9" fontId="43" fillId="0" borderId="1" xfId="1" applyFont="1" applyFill="1" applyBorder="1" applyAlignment="1" applyProtection="1">
      <alignment horizontal="center" vertical="center"/>
    </xf>
    <xf numFmtId="43" fontId="43" fillId="0" borderId="1" xfId="2797" applyFont="1" applyFill="1" applyBorder="1" applyAlignment="1" applyProtection="1">
      <alignment horizontal="center" vertical="center"/>
    </xf>
    <xf numFmtId="43" fontId="46" fillId="0" borderId="1" xfId="2797" applyFont="1" applyFill="1" applyBorder="1" applyAlignment="1" applyProtection="1">
      <alignment horizontal="center" vertical="center"/>
    </xf>
    <xf numFmtId="183" fontId="46" fillId="0" borderId="1" xfId="2797" applyNumberFormat="1" applyFont="1" applyFill="1" applyBorder="1" applyAlignment="1" applyProtection="1">
      <alignment horizontal="center" vertical="center"/>
    </xf>
    <xf numFmtId="3" fontId="45" fillId="0" borderId="1" xfId="1" applyNumberFormat="1" applyFont="1" applyFill="1" applyBorder="1" applyAlignment="1" applyProtection="1">
      <alignment horizontal="center" vertical="center"/>
    </xf>
    <xf numFmtId="183" fontId="43" fillId="0" borderId="1" xfId="2797" applyNumberFormat="1" applyFont="1" applyFill="1" applyBorder="1" applyAlignment="1" applyProtection="1">
      <alignment horizontal="center" vertical="center"/>
    </xf>
    <xf numFmtId="183" fontId="45" fillId="0" borderId="1" xfId="2797" applyNumberFormat="1" applyFont="1" applyFill="1" applyBorder="1" applyAlignment="1">
      <alignment horizontal="center" vertical="center" wrapText="1"/>
    </xf>
    <xf numFmtId="1" fontId="43" fillId="0" borderId="1" xfId="0" applyNumberFormat="1" applyFont="1" applyBorder="1" applyAlignment="1">
      <alignment horizontal="center" vertical="center"/>
    </xf>
    <xf numFmtId="3" fontId="43" fillId="0" borderId="1" xfId="0" applyNumberFormat="1" applyFont="1" applyBorder="1" applyAlignment="1">
      <alignment horizontal="center" vertical="center"/>
    </xf>
    <xf numFmtId="0" fontId="43" fillId="0" borderId="1" xfId="0" applyFont="1" applyBorder="1" applyAlignment="1">
      <alignment horizontal="center" vertical="center"/>
    </xf>
    <xf numFmtId="9" fontId="43" fillId="0" borderId="1" xfId="1" applyFont="1" applyFill="1" applyBorder="1" applyAlignment="1" applyProtection="1">
      <alignment horizontal="left" vertical="top" wrapText="1"/>
    </xf>
    <xf numFmtId="3" fontId="43" fillId="0" borderId="1" xfId="1" applyNumberFormat="1" applyFont="1" applyFill="1" applyBorder="1" applyAlignment="1" applyProtection="1">
      <alignment horizontal="center" vertical="center"/>
    </xf>
    <xf numFmtId="0" fontId="46" fillId="0" borderId="0" xfId="0" applyFont="1"/>
    <xf numFmtId="49" fontId="43" fillId="3" borderId="0" xfId="0" applyNumberFormat="1" applyFont="1" applyFill="1" applyAlignment="1">
      <alignment horizontal="center"/>
    </xf>
    <xf numFmtId="49" fontId="46" fillId="46" borderId="1" xfId="0" applyNumberFormat="1" applyFont="1" applyFill="1" applyBorder="1" applyAlignment="1">
      <alignment horizontal="center" vertical="center" wrapText="1"/>
    </xf>
    <xf numFmtId="0" fontId="43" fillId="5" borderId="1" xfId="0" applyFont="1" applyFill="1" applyBorder="1" applyAlignment="1">
      <alignment horizontal="center" wrapText="1"/>
    </xf>
    <xf numFmtId="49" fontId="46" fillId="47" borderId="1" xfId="0" applyNumberFormat="1" applyFont="1" applyFill="1" applyBorder="1" applyAlignment="1">
      <alignment horizontal="center" vertical="center" wrapText="1"/>
    </xf>
    <xf numFmtId="0" fontId="43" fillId="3" borderId="1" xfId="0" applyFont="1" applyFill="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Border="1" applyAlignment="1">
      <alignment vertical="center" wrapText="1"/>
    </xf>
    <xf numFmtId="0" fontId="49" fillId="0" borderId="1" xfId="0" applyFont="1" applyBorder="1" applyAlignment="1">
      <alignment horizontal="left" vertical="center" wrapText="1"/>
    </xf>
    <xf numFmtId="183" fontId="50" fillId="0" borderId="1" xfId="1" applyNumberFormat="1" applyFont="1" applyFill="1" applyBorder="1" applyAlignment="1" applyProtection="1">
      <alignment horizontal="center" vertical="center"/>
    </xf>
    <xf numFmtId="3" fontId="50" fillId="0" borderId="1" xfId="1" applyNumberFormat="1" applyFont="1" applyFill="1" applyBorder="1" applyAlignment="1" applyProtection="1">
      <alignment horizontal="center" vertical="center"/>
    </xf>
    <xf numFmtId="0" fontId="43" fillId="0" borderId="0" xfId="0" applyFont="1" applyAlignment="1">
      <alignment vertical="top" wrapText="1"/>
    </xf>
    <xf numFmtId="0" fontId="46" fillId="3" borderId="1" xfId="0" applyFont="1" applyFill="1" applyBorder="1" applyAlignment="1">
      <alignment horizontal="center" vertical="center"/>
    </xf>
    <xf numFmtId="0" fontId="46" fillId="3" borderId="27" xfId="0" applyFont="1" applyFill="1" applyBorder="1" applyAlignment="1">
      <alignment horizontal="center" vertical="center"/>
    </xf>
    <xf numFmtId="10" fontId="43" fillId="3" borderId="0" xfId="1" applyNumberFormat="1" applyFont="1" applyFill="1"/>
    <xf numFmtId="43" fontId="45" fillId="0" borderId="1" xfId="2797" applyFont="1" applyFill="1" applyBorder="1" applyAlignment="1" applyProtection="1">
      <alignment horizontal="center" vertical="center"/>
    </xf>
    <xf numFmtId="183" fontId="50" fillId="0" borderId="1" xfId="2797" applyNumberFormat="1" applyFont="1" applyFill="1" applyBorder="1" applyAlignment="1" applyProtection="1">
      <alignment horizontal="center" vertical="center"/>
    </xf>
    <xf numFmtId="0" fontId="46" fillId="3" borderId="0" xfId="0" applyFont="1" applyFill="1"/>
    <xf numFmtId="49" fontId="46" fillId="3" borderId="0" xfId="0" applyNumberFormat="1" applyFont="1" applyFill="1" applyAlignment="1">
      <alignment horizontal="left" vertical="center" wrapText="1"/>
    </xf>
    <xf numFmtId="49" fontId="43" fillId="0" borderId="0" xfId="0" applyNumberFormat="1" applyFont="1" applyAlignment="1">
      <alignment horizontal="left" vertical="center" wrapText="1"/>
    </xf>
    <xf numFmtId="9" fontId="43" fillId="0" borderId="0" xfId="0" applyNumberFormat="1" applyFont="1" applyAlignment="1">
      <alignment horizontal="center" vertical="center"/>
    </xf>
    <xf numFmtId="183" fontId="43" fillId="0" borderId="1" xfId="0" applyNumberFormat="1" applyFont="1" applyBorder="1" applyAlignment="1">
      <alignment horizontal="center" vertical="center"/>
    </xf>
    <xf numFmtId="183" fontId="43" fillId="0" borderId="1" xfId="1" applyNumberFormat="1" applyFont="1" applyFill="1" applyBorder="1" applyAlignment="1" applyProtection="1">
      <alignment horizontal="center" vertical="center"/>
    </xf>
    <xf numFmtId="184" fontId="43" fillId="0" borderId="1" xfId="2798" applyNumberFormat="1" applyFont="1" applyFill="1" applyBorder="1" applyAlignment="1" applyProtection="1">
      <alignment horizontal="center" vertical="center"/>
    </xf>
    <xf numFmtId="49" fontId="43" fillId="0" borderId="0" xfId="0" applyNumberFormat="1" applyFont="1" applyAlignment="1">
      <alignment horizontal="center"/>
    </xf>
    <xf numFmtId="183" fontId="43" fillId="0" borderId="1" xfId="2797" applyNumberFormat="1" applyFont="1" applyFill="1" applyBorder="1" applyAlignment="1" applyProtection="1">
      <alignment vertical="center"/>
    </xf>
    <xf numFmtId="10" fontId="43" fillId="0" borderId="0" xfId="0" applyNumberFormat="1" applyFont="1"/>
    <xf numFmtId="43" fontId="49" fillId="0" borderId="1" xfId="2797" applyFont="1" applyFill="1" applyBorder="1" applyAlignment="1">
      <alignment horizontal="center" vertical="center" wrapText="1"/>
    </xf>
    <xf numFmtId="10" fontId="49" fillId="0" borderId="1" xfId="1" applyNumberFormat="1" applyFont="1" applyFill="1" applyBorder="1" applyAlignment="1">
      <alignment horizontal="center" vertical="center" wrapText="1"/>
    </xf>
    <xf numFmtId="183" fontId="49" fillId="0" borderId="1" xfId="2797" applyNumberFormat="1" applyFont="1" applyFill="1" applyBorder="1" applyAlignment="1">
      <alignment horizontal="center" vertical="center" wrapText="1"/>
    </xf>
    <xf numFmtId="10" fontId="43" fillId="0" borderId="0" xfId="0" applyNumberFormat="1" applyFont="1" applyAlignment="1">
      <alignment horizontal="left" vertical="center" wrapText="1"/>
    </xf>
    <xf numFmtId="182" fontId="49" fillId="0" borderId="1" xfId="1" applyNumberFormat="1" applyFont="1" applyFill="1" applyBorder="1" applyAlignment="1">
      <alignment horizontal="center" vertical="center" wrapText="1"/>
    </xf>
    <xf numFmtId="9" fontId="49" fillId="0" borderId="1" xfId="1" applyFont="1" applyFill="1" applyBorder="1" applyAlignment="1">
      <alignment horizontal="center" vertical="center" wrapText="1"/>
    </xf>
    <xf numFmtId="10" fontId="49" fillId="49" borderId="1" xfId="1" applyNumberFormat="1" applyFont="1" applyFill="1" applyBorder="1" applyAlignment="1">
      <alignment horizontal="center" vertical="center" wrapText="1"/>
    </xf>
    <xf numFmtId="0" fontId="43" fillId="0" borderId="1" xfId="0" applyFont="1" applyBorder="1" applyAlignment="1">
      <alignment horizontal="center" vertical="center" wrapText="1"/>
    </xf>
    <xf numFmtId="0" fontId="53" fillId="0" borderId="1" xfId="0" applyFont="1" applyBorder="1" applyAlignment="1">
      <alignment horizontal="left" vertical="center" wrapText="1"/>
    </xf>
    <xf numFmtId="10" fontId="49" fillId="47" borderId="1" xfId="1" applyNumberFormat="1" applyFont="1" applyFill="1" applyBorder="1" applyAlignment="1">
      <alignment horizontal="center" vertical="center" wrapText="1"/>
    </xf>
    <xf numFmtId="0" fontId="46" fillId="0" borderId="0" xfId="0" applyFont="1" applyAlignment="1">
      <alignment vertical="center"/>
    </xf>
    <xf numFmtId="0" fontId="46" fillId="0" borderId="31" xfId="0" applyFont="1" applyBorder="1" applyAlignment="1">
      <alignment vertical="center"/>
    </xf>
    <xf numFmtId="0" fontId="46" fillId="0" borderId="31" xfId="0" applyFont="1" applyBorder="1" applyAlignment="1">
      <alignment vertical="center" wrapText="1"/>
    </xf>
    <xf numFmtId="10" fontId="43" fillId="47" borderId="1" xfId="1" applyNumberFormat="1" applyFont="1" applyFill="1" applyBorder="1" applyAlignment="1" applyProtection="1">
      <alignment horizontal="center" vertical="center"/>
    </xf>
    <xf numFmtId="0" fontId="46" fillId="0" borderId="0" xfId="0" applyFont="1" applyAlignment="1">
      <alignment vertical="center" wrapText="1"/>
    </xf>
    <xf numFmtId="0" fontId="43" fillId="0" borderId="0" xfId="0" applyFont="1" applyAlignment="1">
      <alignment horizontal="center"/>
    </xf>
    <xf numFmtId="49" fontId="43" fillId="0" borderId="0" xfId="0" applyNumberFormat="1" applyFont="1" applyAlignment="1">
      <alignment horizontal="center" vertical="center" wrapText="1"/>
    </xf>
    <xf numFmtId="10" fontId="43" fillId="3" borderId="0" xfId="0" applyNumberFormat="1" applyFont="1" applyFill="1" applyAlignment="1">
      <alignment horizontal="center" vertical="center"/>
    </xf>
    <xf numFmtId="10" fontId="46" fillId="3" borderId="0" xfId="0" applyNumberFormat="1" applyFont="1" applyFill="1" applyAlignment="1">
      <alignment horizontal="center" vertical="center"/>
    </xf>
    <xf numFmtId="10" fontId="48" fillId="2" borderId="1" xfId="0" applyNumberFormat="1" applyFont="1" applyFill="1" applyBorder="1" applyAlignment="1">
      <alignment horizontal="center" vertical="center" wrapText="1"/>
    </xf>
    <xf numFmtId="10" fontId="43" fillId="3" borderId="0" xfId="0" applyNumberFormat="1" applyFont="1" applyFill="1" applyAlignment="1">
      <alignment horizontal="left" vertical="center" wrapText="1"/>
    </xf>
    <xf numFmtId="0" fontId="51" fillId="0" borderId="1" xfId="0" applyFont="1" applyBorder="1" applyAlignment="1">
      <alignment horizontal="left" vertical="top" wrapText="1"/>
    </xf>
    <xf numFmtId="0" fontId="51" fillId="0" borderId="1" xfId="0" applyFont="1" applyBorder="1" applyAlignment="1">
      <alignment vertical="center" wrapText="1"/>
    </xf>
    <xf numFmtId="10" fontId="43" fillId="49" borderId="1" xfId="1" applyNumberFormat="1" applyFont="1" applyFill="1" applyBorder="1" applyAlignment="1" applyProtection="1">
      <alignment horizontal="center" vertical="center"/>
    </xf>
    <xf numFmtId="169" fontId="43" fillId="3" borderId="0" xfId="0" applyNumberFormat="1" applyFont="1" applyFill="1" applyAlignment="1">
      <alignment horizontal="right" vertical="center"/>
    </xf>
    <xf numFmtId="169" fontId="46" fillId="3" borderId="0" xfId="0" applyNumberFormat="1" applyFont="1" applyFill="1" applyAlignment="1">
      <alignment horizontal="right" vertical="center"/>
    </xf>
    <xf numFmtId="184" fontId="43" fillId="0" borderId="1" xfId="2798" applyNumberFormat="1" applyFont="1" applyFill="1" applyBorder="1" applyAlignment="1" applyProtection="1">
      <alignment horizontal="right" vertical="center"/>
    </xf>
    <xf numFmtId="169" fontId="43" fillId="3" borderId="0" xfId="0" applyNumberFormat="1" applyFont="1" applyFill="1" applyAlignment="1">
      <alignment horizontal="right"/>
    </xf>
    <xf numFmtId="49" fontId="43" fillId="3" borderId="0" xfId="0" applyNumberFormat="1" applyFont="1" applyFill="1" applyAlignment="1">
      <alignment horizontal="right" vertical="center" wrapText="1"/>
    </xf>
    <xf numFmtId="0" fontId="46" fillId="3" borderId="1" xfId="0" applyFont="1" applyFill="1" applyBorder="1" applyAlignment="1">
      <alignment horizontal="center" vertical="center"/>
    </xf>
    <xf numFmtId="169" fontId="47" fillId="45" borderId="1" xfId="0" applyNumberFormat="1" applyFont="1" applyFill="1" applyBorder="1" applyAlignment="1">
      <alignment horizontal="center" vertical="center"/>
    </xf>
    <xf numFmtId="0" fontId="47" fillId="44" borderId="1" xfId="0" applyFont="1" applyFill="1" applyBorder="1" applyAlignment="1">
      <alignment horizontal="center" vertical="center"/>
    </xf>
    <xf numFmtId="49" fontId="47" fillId="2" borderId="1" xfId="0" applyNumberFormat="1" applyFont="1" applyFill="1" applyBorder="1" applyAlignment="1">
      <alignment horizontal="center" vertical="center" wrapText="1"/>
    </xf>
    <xf numFmtId="49" fontId="47" fillId="2" borderId="1" xfId="0" applyNumberFormat="1" applyFont="1" applyFill="1" applyBorder="1" applyAlignment="1">
      <alignment horizontal="center" vertical="center"/>
    </xf>
    <xf numFmtId="49" fontId="46" fillId="48" borderId="21" xfId="0" applyNumberFormat="1" applyFont="1" applyFill="1" applyBorder="1" applyAlignment="1">
      <alignment horizontal="center" vertical="center"/>
    </xf>
    <xf numFmtId="49" fontId="46" fillId="48" borderId="22" xfId="0" applyNumberFormat="1" applyFont="1" applyFill="1" applyBorder="1" applyAlignment="1">
      <alignment horizontal="center" vertical="center"/>
    </xf>
    <xf numFmtId="49" fontId="46" fillId="48" borderId="23" xfId="0" applyNumberFormat="1" applyFont="1" applyFill="1" applyBorder="1" applyAlignment="1">
      <alignment horizontal="center" vertical="center"/>
    </xf>
    <xf numFmtId="49" fontId="46" fillId="48" borderId="24" xfId="0" applyNumberFormat="1" applyFont="1" applyFill="1" applyBorder="1" applyAlignment="1">
      <alignment horizontal="center" vertical="center"/>
    </xf>
    <xf numFmtId="49" fontId="46" fillId="48" borderId="25" xfId="0" applyNumberFormat="1" applyFont="1" applyFill="1" applyBorder="1" applyAlignment="1">
      <alignment horizontal="center" vertical="center"/>
    </xf>
    <xf numFmtId="49" fontId="46" fillId="48" borderId="26" xfId="0" applyNumberFormat="1" applyFont="1" applyFill="1" applyBorder="1" applyAlignment="1">
      <alignment horizontal="center" vertical="center"/>
    </xf>
    <xf numFmtId="49" fontId="46" fillId="48" borderId="1" xfId="0" applyNumberFormat="1" applyFont="1" applyFill="1" applyBorder="1" applyAlignment="1">
      <alignment horizontal="center" vertical="center"/>
    </xf>
    <xf numFmtId="49" fontId="46" fillId="48" borderId="28" xfId="0" applyNumberFormat="1" applyFont="1" applyFill="1" applyBorder="1" applyAlignment="1">
      <alignment horizontal="center" vertical="center"/>
    </xf>
    <xf numFmtId="49" fontId="46" fillId="48" borderId="29" xfId="0" applyNumberFormat="1" applyFont="1" applyFill="1" applyBorder="1" applyAlignment="1">
      <alignment horizontal="center" vertical="center"/>
    </xf>
    <xf numFmtId="0" fontId="43" fillId="3" borderId="1" xfId="0" applyFont="1" applyFill="1" applyBorder="1" applyAlignment="1">
      <alignment horizontal="center" vertical="center"/>
    </xf>
    <xf numFmtId="0" fontId="49" fillId="0" borderId="1" xfId="0" applyFont="1" applyBorder="1" applyAlignment="1">
      <alignment horizontal="center" vertical="center"/>
    </xf>
    <xf numFmtId="0" fontId="49" fillId="0" borderId="1" xfId="0" applyFont="1" applyBorder="1" applyAlignment="1">
      <alignment horizontal="center" vertical="center" wrapText="1" readingOrder="1"/>
    </xf>
    <xf numFmtId="49" fontId="43" fillId="3" borderId="0" xfId="0" applyNumberFormat="1" applyFont="1" applyFill="1" applyAlignment="1">
      <alignment horizontal="left" vertical="center" wrapText="1"/>
    </xf>
    <xf numFmtId="49" fontId="43" fillId="3" borderId="1" xfId="0" applyNumberFormat="1" applyFont="1" applyFill="1" applyBorder="1" applyAlignment="1">
      <alignment horizontal="center"/>
    </xf>
    <xf numFmtId="184" fontId="43" fillId="0" borderId="28" xfId="2798" applyNumberFormat="1" applyFont="1" applyFill="1" applyBorder="1" applyAlignment="1">
      <alignment horizontal="center" vertical="center"/>
    </xf>
    <xf numFmtId="184" fontId="43" fillId="0" borderId="30" xfId="2798" applyNumberFormat="1" applyFont="1" applyFill="1" applyBorder="1" applyAlignment="1">
      <alignment horizontal="center" vertical="center"/>
    </xf>
    <xf numFmtId="184" fontId="43" fillId="0" borderId="29" xfId="2798" applyNumberFormat="1" applyFont="1" applyFill="1" applyBorder="1" applyAlignment="1">
      <alignment horizontal="center" vertical="center"/>
    </xf>
    <xf numFmtId="3" fontId="43" fillId="0" borderId="28" xfId="1782" applyNumberFormat="1" applyFont="1" applyFill="1" applyBorder="1" applyAlignment="1">
      <alignment horizontal="right" vertical="center"/>
    </xf>
    <xf numFmtId="3" fontId="43" fillId="0" borderId="30" xfId="1782" applyNumberFormat="1" applyFont="1" applyFill="1" applyBorder="1" applyAlignment="1">
      <alignment horizontal="right" vertical="center"/>
    </xf>
    <xf numFmtId="3" fontId="43" fillId="0" borderId="29" xfId="1782" applyNumberFormat="1" applyFont="1" applyFill="1" applyBorder="1" applyAlignment="1">
      <alignment horizontal="right" vertical="center"/>
    </xf>
    <xf numFmtId="10" fontId="43" fillId="5" borderId="28" xfId="1" applyNumberFormat="1" applyFont="1" applyFill="1" applyBorder="1" applyAlignment="1">
      <alignment horizontal="center" vertical="center"/>
    </xf>
    <xf numFmtId="10" fontId="43" fillId="5" borderId="30" xfId="1" applyNumberFormat="1" applyFont="1" applyFill="1" applyBorder="1" applyAlignment="1">
      <alignment horizontal="center" vertical="center"/>
    </xf>
    <xf numFmtId="10" fontId="43" fillId="5" borderId="29" xfId="1" applyNumberFormat="1" applyFont="1" applyFill="1" applyBorder="1" applyAlignment="1">
      <alignment horizontal="center" vertical="center"/>
    </xf>
    <xf numFmtId="184" fontId="43" fillId="0" borderId="28" xfId="2798" applyNumberFormat="1" applyFont="1" applyFill="1" applyBorder="1" applyAlignment="1" applyProtection="1">
      <alignment horizontal="right" vertical="center"/>
    </xf>
    <xf numFmtId="184" fontId="43" fillId="0" borderId="30" xfId="2798" applyNumberFormat="1" applyFont="1" applyFill="1" applyBorder="1" applyAlignment="1" applyProtection="1">
      <alignment horizontal="right" vertical="center"/>
    </xf>
    <xf numFmtId="184" fontId="43" fillId="0" borderId="29" xfId="2798" applyNumberFormat="1" applyFont="1" applyFill="1" applyBorder="1" applyAlignment="1" applyProtection="1">
      <alignment horizontal="right" vertical="center"/>
    </xf>
    <xf numFmtId="184" fontId="43" fillId="0" borderId="28" xfId="2798" applyNumberFormat="1" applyFont="1" applyFill="1" applyBorder="1" applyAlignment="1" applyProtection="1">
      <alignment horizontal="center" vertical="center"/>
    </xf>
    <xf numFmtId="184" fontId="43" fillId="0" borderId="30" xfId="2798" applyNumberFormat="1" applyFont="1" applyFill="1" applyBorder="1" applyAlignment="1" applyProtection="1">
      <alignment horizontal="center" vertical="center"/>
    </xf>
    <xf numFmtId="184" fontId="43" fillId="0" borderId="29" xfId="2798" applyNumberFormat="1" applyFont="1" applyFill="1" applyBorder="1" applyAlignment="1" applyProtection="1">
      <alignment horizontal="center" vertical="center"/>
    </xf>
    <xf numFmtId="9" fontId="43" fillId="0" borderId="28" xfId="1" applyFont="1" applyFill="1" applyBorder="1" applyAlignment="1" applyProtection="1">
      <alignment horizontal="center" vertical="center" wrapText="1"/>
    </xf>
    <xf numFmtId="9" fontId="43" fillId="0" borderId="30" xfId="1" applyFont="1" applyFill="1" applyBorder="1" applyAlignment="1" applyProtection="1">
      <alignment horizontal="center" vertical="center" wrapText="1"/>
    </xf>
    <xf numFmtId="9" fontId="43" fillId="0" borderId="29" xfId="1" applyFont="1" applyFill="1" applyBorder="1" applyAlignment="1" applyProtection="1">
      <alignment horizontal="center" vertical="center" wrapText="1"/>
    </xf>
    <xf numFmtId="1" fontId="43" fillId="0" borderId="28" xfId="0" applyNumberFormat="1" applyFont="1" applyBorder="1" applyAlignment="1">
      <alignment horizontal="center" vertical="center" wrapText="1"/>
    </xf>
    <xf numFmtId="1" fontId="43" fillId="0" borderId="30" xfId="0" applyNumberFormat="1" applyFont="1" applyBorder="1" applyAlignment="1">
      <alignment horizontal="center" vertical="center" wrapText="1"/>
    </xf>
    <xf numFmtId="1" fontId="43" fillId="0" borderId="29" xfId="0" applyNumberFormat="1" applyFont="1" applyBorder="1" applyAlignment="1">
      <alignment horizontal="center" vertical="center" wrapText="1"/>
    </xf>
    <xf numFmtId="1" fontId="45" fillId="0" borderId="28" xfId="0" applyNumberFormat="1" applyFont="1" applyBorder="1" applyAlignment="1">
      <alignment horizontal="center" vertical="center"/>
    </xf>
    <xf numFmtId="1" fontId="45" fillId="0" borderId="30" xfId="0" applyNumberFormat="1" applyFont="1" applyBorder="1" applyAlignment="1">
      <alignment horizontal="center" vertical="center"/>
    </xf>
    <xf numFmtId="1" fontId="45" fillId="0" borderId="29" xfId="0" applyNumberFormat="1" applyFont="1" applyBorder="1" applyAlignment="1">
      <alignment horizontal="center" vertical="center"/>
    </xf>
    <xf numFmtId="170" fontId="3" fillId="5" borderId="7" xfId="2" applyNumberFormat="1" applyFont="1" applyFill="1" applyBorder="1" applyAlignment="1">
      <alignment horizontal="justify"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4" xfId="2" applyNumberFormat="1" applyFont="1" applyBorder="1" applyAlignment="1">
      <alignment horizontal="center" vertical="center"/>
    </xf>
    <xf numFmtId="170" fontId="2" fillId="0" borderId="0"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0" xfId="2" applyNumberFormat="1" applyFont="1" applyBorder="1" applyAlignment="1">
      <alignment horizontal="justify" wrapText="1"/>
    </xf>
    <xf numFmtId="170" fontId="3" fillId="0" borderId="9"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xf numFmtId="170" fontId="3" fillId="5" borderId="5"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2" fillId="19" borderId="0" xfId="0" applyFont="1" applyFill="1" applyAlignment="1">
      <alignment horizontal="center"/>
    </xf>
    <xf numFmtId="170" fontId="2" fillId="0" borderId="0" xfId="2" applyNumberFormat="1" applyFont="1" applyBorder="1" applyAlignment="1">
      <alignment vertical="center"/>
    </xf>
    <xf numFmtId="170" fontId="2" fillId="0" borderId="9" xfId="2" applyNumberFormat="1" applyFont="1" applyBorder="1" applyAlignment="1">
      <alignment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FF5050"/>
      <color rgb="FFE4801C"/>
      <color rgb="FFECA414"/>
      <color rgb="FF4FEA2A"/>
      <color rgb="FF0AD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L33"/>
  <sheetViews>
    <sheetView tabSelected="1" topLeftCell="Q15" zoomScale="62" zoomScaleNormal="62" workbookViewId="0">
      <selection activeCell="AC15" sqref="AC15"/>
    </sheetView>
  </sheetViews>
  <sheetFormatPr baseColWidth="10" defaultColWidth="11.42578125" defaultRowHeight="15.75" x14ac:dyDescent="0.25"/>
  <cols>
    <col min="1" max="1" width="33.28515625" style="95" customWidth="1"/>
    <col min="2" max="2" width="45.42578125" style="95" customWidth="1"/>
    <col min="3" max="3" width="17.5703125" style="95" customWidth="1"/>
    <col min="4" max="4" width="38.28515625" style="95" customWidth="1"/>
    <col min="5" max="5" width="11.85546875" style="95" customWidth="1"/>
    <col min="6" max="6" width="42.7109375" style="95" customWidth="1"/>
    <col min="7" max="7" width="11.7109375" style="95" customWidth="1"/>
    <col min="8" max="8" width="10.28515625" style="94" customWidth="1"/>
    <col min="9" max="9" width="10.28515625" style="95" customWidth="1"/>
    <col min="10" max="10" width="10.5703125" style="94" customWidth="1"/>
    <col min="11" max="11" width="11.5703125" style="95" customWidth="1"/>
    <col min="12" max="12" width="11.5703125" style="94" customWidth="1"/>
    <col min="13" max="13" width="12.140625" style="171" bestFit="1" customWidth="1"/>
    <col min="14" max="14" width="12.42578125" style="95" customWidth="1"/>
    <col min="15" max="15" width="11.85546875" style="95" bestFit="1" customWidth="1"/>
    <col min="16" max="16" width="12" style="95" customWidth="1"/>
    <col min="17" max="17" width="12.5703125" style="146" customWidth="1"/>
    <col min="18" max="18" width="13.5703125" style="95" customWidth="1"/>
    <col min="19" max="19" width="14.5703125" style="94" customWidth="1"/>
    <col min="20" max="20" width="20.28515625" style="155" customWidth="1"/>
    <col min="21" max="21" width="10.42578125" style="95" customWidth="1"/>
    <col min="22" max="22" width="11.5703125" style="95" customWidth="1"/>
    <col min="23" max="23" width="8.28515625" style="95" bestFit="1" customWidth="1"/>
    <col min="24" max="24" width="8.85546875" style="94" bestFit="1" customWidth="1"/>
    <col min="25" max="25" width="9.85546875" style="94" bestFit="1" customWidth="1"/>
    <col min="26" max="26" width="11.42578125" style="95" customWidth="1"/>
    <col min="27" max="27" width="18.140625" style="94" customWidth="1"/>
    <col min="28" max="28" width="16.85546875" style="149" customWidth="1"/>
    <col min="29" max="29" width="14.85546875" style="97" customWidth="1"/>
    <col min="30" max="30" width="18.7109375" style="173" customWidth="1"/>
    <col min="31" max="31" width="28.28515625" style="98" customWidth="1"/>
    <col min="32" max="32" width="33.5703125" style="180" customWidth="1"/>
    <col min="33" max="33" width="25.140625" style="95" customWidth="1"/>
    <col min="34" max="34" width="23" style="99" customWidth="1"/>
    <col min="35" max="35" width="29.42578125" style="99" customWidth="1"/>
    <col min="36" max="36" width="57.7109375" style="99" customWidth="1"/>
    <col min="37" max="37" width="51.140625" style="94" customWidth="1"/>
    <col min="38" max="38" width="71.5703125" style="95" customWidth="1"/>
    <col min="39" max="16384" width="11.42578125" style="95"/>
  </cols>
  <sheetData>
    <row r="1" spans="1:38" ht="20.25" customHeight="1" x14ac:dyDescent="0.2">
      <c r="A1" s="185"/>
      <c r="B1" s="185"/>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42"/>
      <c r="AJ1" s="96" t="s">
        <v>189</v>
      </c>
    </row>
    <row r="2" spans="1:38" ht="22.5" customHeight="1" x14ac:dyDescent="0.2">
      <c r="A2" s="185"/>
      <c r="B2" s="185"/>
      <c r="C2" s="185"/>
      <c r="D2" s="185"/>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41"/>
      <c r="AJ2" s="96" t="s">
        <v>211</v>
      </c>
    </row>
    <row r="3" spans="1:38" ht="28.5" customHeight="1" x14ac:dyDescent="0.2">
      <c r="A3" s="185"/>
      <c r="B3" s="185"/>
      <c r="C3" s="185"/>
      <c r="D3" s="185"/>
      <c r="E3" s="185"/>
      <c r="F3" s="185"/>
      <c r="G3" s="185"/>
      <c r="H3" s="185"/>
      <c r="I3" s="185"/>
      <c r="J3" s="185"/>
      <c r="K3" s="185"/>
      <c r="L3" s="185"/>
      <c r="M3" s="185"/>
      <c r="N3" s="185"/>
      <c r="O3" s="185"/>
      <c r="P3" s="185"/>
      <c r="Q3" s="185"/>
      <c r="R3" s="185"/>
      <c r="S3" s="185"/>
      <c r="T3" s="185"/>
      <c r="U3" s="185"/>
      <c r="V3" s="185"/>
      <c r="W3" s="185"/>
      <c r="X3" s="185"/>
      <c r="Y3" s="185"/>
      <c r="Z3" s="185"/>
      <c r="AA3" s="185"/>
      <c r="AB3" s="185"/>
      <c r="AC3" s="185"/>
      <c r="AD3" s="185"/>
      <c r="AE3" s="185"/>
      <c r="AF3" s="185"/>
      <c r="AG3" s="185"/>
      <c r="AH3" s="185"/>
      <c r="AI3" s="141"/>
      <c r="AJ3" s="96" t="s">
        <v>212</v>
      </c>
    </row>
    <row r="4" spans="1:38" x14ac:dyDescent="0.2">
      <c r="A4" s="185"/>
      <c r="B4" s="185"/>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c r="AI4" s="141"/>
      <c r="AJ4" s="96" t="s">
        <v>190</v>
      </c>
    </row>
    <row r="5" spans="1:38" hidden="1" x14ac:dyDescent="0.25"/>
    <row r="6" spans="1:38" ht="33" customHeight="1" x14ac:dyDescent="0.2">
      <c r="A6" s="100" t="s">
        <v>0</v>
      </c>
      <c r="B6" s="101" t="s">
        <v>222</v>
      </c>
      <c r="H6" s="95"/>
      <c r="J6" s="95"/>
      <c r="L6" s="95"/>
      <c r="M6" s="95"/>
      <c r="Q6" s="95"/>
      <c r="S6" s="95"/>
      <c r="T6" s="95"/>
      <c r="X6" s="95"/>
      <c r="Y6" s="95"/>
      <c r="AA6" s="95"/>
      <c r="AB6" s="95"/>
      <c r="AC6" s="95"/>
    </row>
    <row r="7" spans="1:38" ht="59.25" customHeight="1" x14ac:dyDescent="0.25">
      <c r="A7" s="102" t="s">
        <v>1</v>
      </c>
      <c r="B7" s="103" t="s">
        <v>232</v>
      </c>
      <c r="C7" s="104"/>
      <c r="D7" s="104"/>
      <c r="E7" s="104"/>
      <c r="F7" s="104"/>
      <c r="H7" s="95"/>
      <c r="J7" s="95"/>
      <c r="L7" s="95"/>
      <c r="M7" s="95"/>
      <c r="Q7" s="95"/>
      <c r="S7" s="95"/>
      <c r="T7" s="95"/>
      <c r="X7" s="95"/>
      <c r="Y7" s="95"/>
      <c r="AA7" s="95"/>
      <c r="AB7" s="95"/>
      <c r="AC7" s="95"/>
      <c r="AD7" s="174"/>
      <c r="AE7" s="105"/>
      <c r="AF7" s="181"/>
      <c r="AG7" s="106"/>
    </row>
    <row r="8" spans="1:38" s="99" customFormat="1" ht="24.75" customHeight="1" x14ac:dyDescent="0.25">
      <c r="A8" s="190" t="s">
        <v>179</v>
      </c>
      <c r="B8" s="191"/>
      <c r="C8" s="191"/>
      <c r="D8" s="191"/>
      <c r="E8" s="191"/>
      <c r="F8" s="191"/>
      <c r="G8" s="191"/>
      <c r="H8" s="192"/>
      <c r="I8" s="197"/>
      <c r="J8" s="196"/>
      <c r="K8" s="197"/>
      <c r="L8" s="196"/>
      <c r="M8" s="189" t="s">
        <v>195</v>
      </c>
      <c r="N8" s="189"/>
      <c r="O8" s="189"/>
      <c r="P8" s="189"/>
      <c r="Q8" s="189"/>
      <c r="R8" s="189"/>
      <c r="S8" s="189"/>
      <c r="T8" s="189"/>
      <c r="U8" s="189"/>
      <c r="V8" s="189"/>
      <c r="W8" s="189"/>
      <c r="X8" s="189"/>
      <c r="Y8" s="189"/>
      <c r="Z8" s="189"/>
      <c r="AA8" s="189"/>
      <c r="AB8" s="189"/>
      <c r="AC8" s="189"/>
      <c r="AD8" s="189"/>
      <c r="AE8" s="186" t="s">
        <v>205</v>
      </c>
      <c r="AF8" s="186"/>
      <c r="AG8" s="186"/>
      <c r="AH8" s="187" t="s">
        <v>2</v>
      </c>
      <c r="AI8" s="187"/>
      <c r="AJ8" s="187"/>
      <c r="AK8" s="107"/>
    </row>
    <row r="9" spans="1:38" s="99" customFormat="1" ht="33" customHeight="1" x14ac:dyDescent="0.25">
      <c r="A9" s="193"/>
      <c r="B9" s="194"/>
      <c r="C9" s="194"/>
      <c r="D9" s="194"/>
      <c r="E9" s="194"/>
      <c r="F9" s="194"/>
      <c r="G9" s="194"/>
      <c r="H9" s="195"/>
      <c r="I9" s="198"/>
      <c r="J9" s="196"/>
      <c r="K9" s="198"/>
      <c r="L9" s="196"/>
      <c r="M9" s="189" t="s">
        <v>196</v>
      </c>
      <c r="N9" s="189"/>
      <c r="O9" s="189"/>
      <c r="P9" s="189"/>
      <c r="Q9" s="189"/>
      <c r="R9" s="189"/>
      <c r="S9" s="189"/>
      <c r="T9" s="189"/>
      <c r="U9" s="189" t="s">
        <v>197</v>
      </c>
      <c r="V9" s="189"/>
      <c r="W9" s="189"/>
      <c r="X9" s="189"/>
      <c r="Y9" s="189"/>
      <c r="Z9" s="189"/>
      <c r="AA9" s="189"/>
      <c r="AB9" s="189"/>
      <c r="AC9" s="188" t="s">
        <v>198</v>
      </c>
      <c r="AD9" s="188"/>
      <c r="AE9" s="186"/>
      <c r="AF9" s="186"/>
      <c r="AG9" s="186"/>
      <c r="AH9" s="187"/>
      <c r="AI9" s="187"/>
      <c r="AJ9" s="187"/>
      <c r="AK9" s="107"/>
    </row>
    <row r="10" spans="1:38" s="99" customFormat="1" ht="102" customHeight="1" x14ac:dyDescent="0.25">
      <c r="A10" s="108" t="s">
        <v>8</v>
      </c>
      <c r="B10" s="108" t="s">
        <v>9</v>
      </c>
      <c r="C10" s="108" t="s">
        <v>3</v>
      </c>
      <c r="D10" s="108" t="s">
        <v>4</v>
      </c>
      <c r="E10" s="108" t="s">
        <v>5</v>
      </c>
      <c r="F10" s="108" t="s">
        <v>6</v>
      </c>
      <c r="G10" s="108" t="s">
        <v>7</v>
      </c>
      <c r="H10" s="108" t="s">
        <v>192</v>
      </c>
      <c r="I10" s="108" t="s">
        <v>193</v>
      </c>
      <c r="J10" s="108" t="s">
        <v>194</v>
      </c>
      <c r="K10" s="108" t="s">
        <v>223</v>
      </c>
      <c r="L10" s="108" t="s">
        <v>224</v>
      </c>
      <c r="M10" s="109" t="s">
        <v>10</v>
      </c>
      <c r="N10" s="109" t="s">
        <v>11</v>
      </c>
      <c r="O10" s="109" t="s">
        <v>12</v>
      </c>
      <c r="P10" s="109" t="s">
        <v>13</v>
      </c>
      <c r="Q10" s="109" t="s">
        <v>14</v>
      </c>
      <c r="R10" s="109" t="s">
        <v>15</v>
      </c>
      <c r="S10" s="109" t="s">
        <v>199</v>
      </c>
      <c r="T10" s="109" t="s">
        <v>200</v>
      </c>
      <c r="U10" s="111" t="s">
        <v>180</v>
      </c>
      <c r="V10" s="110" t="s">
        <v>16</v>
      </c>
      <c r="W10" s="110" t="s">
        <v>17</v>
      </c>
      <c r="X10" s="110" t="s">
        <v>18</v>
      </c>
      <c r="Y10" s="110" t="s">
        <v>19</v>
      </c>
      <c r="Z10" s="110" t="s">
        <v>20</v>
      </c>
      <c r="AA10" s="110" t="s">
        <v>201</v>
      </c>
      <c r="AB10" s="110" t="s">
        <v>202</v>
      </c>
      <c r="AC10" s="110" t="s">
        <v>203</v>
      </c>
      <c r="AD10" s="175" t="s">
        <v>204</v>
      </c>
      <c r="AE10" s="112" t="s">
        <v>206</v>
      </c>
      <c r="AF10" s="112" t="s">
        <v>207</v>
      </c>
      <c r="AG10" s="113" t="s">
        <v>208</v>
      </c>
      <c r="AH10" s="114" t="s">
        <v>209</v>
      </c>
      <c r="AI10" s="114" t="s">
        <v>210</v>
      </c>
      <c r="AJ10" s="114" t="s">
        <v>21</v>
      </c>
      <c r="AK10" s="107"/>
    </row>
    <row r="11" spans="1:38" s="94" customFormat="1" ht="195" x14ac:dyDescent="0.2">
      <c r="A11" s="115" t="s">
        <v>22</v>
      </c>
      <c r="B11" s="115" t="s">
        <v>23</v>
      </c>
      <c r="C11" s="116">
        <v>240210</v>
      </c>
      <c r="D11" s="115" t="s">
        <v>175</v>
      </c>
      <c r="E11" s="117" t="s">
        <v>24</v>
      </c>
      <c r="F11" s="115" t="s">
        <v>181</v>
      </c>
      <c r="G11" s="117" t="s">
        <v>25</v>
      </c>
      <c r="H11" s="118">
        <v>0</v>
      </c>
      <c r="I11" s="118">
        <v>1</v>
      </c>
      <c r="J11" s="122">
        <v>2</v>
      </c>
      <c r="K11" s="122">
        <v>2</v>
      </c>
      <c r="L11" s="154">
        <v>2</v>
      </c>
      <c r="M11" s="119">
        <v>0</v>
      </c>
      <c r="N11" s="120">
        <v>0</v>
      </c>
      <c r="O11" s="118"/>
      <c r="P11" s="144"/>
      <c r="Q11" s="119"/>
      <c r="R11" s="120"/>
      <c r="S11" s="156">
        <f>+SUM(M11:R11)</f>
        <v>0</v>
      </c>
      <c r="T11" s="157">
        <f>S11/L11</f>
        <v>0</v>
      </c>
      <c r="U11" s="121"/>
      <c r="V11" s="121"/>
      <c r="W11" s="121"/>
      <c r="X11" s="121"/>
      <c r="Y11" s="122"/>
      <c r="Z11" s="120"/>
      <c r="AA11" s="158">
        <f>+SUM(U11:Z11)</f>
        <v>0</v>
      </c>
      <c r="AB11" s="160">
        <f t="shared" ref="AB11:AB18" si="0">+AA11/L11</f>
        <v>0</v>
      </c>
      <c r="AC11" s="123">
        <f>+S11+AA11</f>
        <v>0</v>
      </c>
      <c r="AD11" s="157">
        <f>AC11/L11</f>
        <v>0</v>
      </c>
      <c r="AE11" s="152">
        <v>266666667</v>
      </c>
      <c r="AF11" s="182">
        <v>155199135</v>
      </c>
      <c r="AG11" s="179">
        <f>AF11/AE11</f>
        <v>0.58199675552250407</v>
      </c>
      <c r="AH11" s="163" t="s">
        <v>233</v>
      </c>
      <c r="AI11" s="164" t="s">
        <v>225</v>
      </c>
      <c r="AJ11" s="177" t="s">
        <v>234</v>
      </c>
      <c r="AK11" s="166"/>
    </row>
    <row r="12" spans="1:38" s="94" customFormat="1" ht="240" x14ac:dyDescent="0.2">
      <c r="A12" s="115" t="s">
        <v>42</v>
      </c>
      <c r="B12" s="115" t="s">
        <v>43</v>
      </c>
      <c r="C12" s="225">
        <v>240211</v>
      </c>
      <c r="D12" s="222" t="s">
        <v>177</v>
      </c>
      <c r="E12" s="124" t="s">
        <v>44</v>
      </c>
      <c r="F12" s="115" t="s">
        <v>45</v>
      </c>
      <c r="G12" s="124" t="s">
        <v>25</v>
      </c>
      <c r="H12" s="124">
        <v>450</v>
      </c>
      <c r="I12" s="124">
        <v>450</v>
      </c>
      <c r="J12" s="150">
        <v>600</v>
      </c>
      <c r="K12" s="150">
        <v>600</v>
      </c>
      <c r="L12" s="150">
        <v>600</v>
      </c>
      <c r="M12" s="120">
        <v>10</v>
      </c>
      <c r="N12" s="120">
        <v>0</v>
      </c>
      <c r="O12" s="118"/>
      <c r="P12" s="144"/>
      <c r="Q12" s="120"/>
      <c r="R12" s="119"/>
      <c r="S12" s="158">
        <f>+SUM(M12:R12)</f>
        <v>10</v>
      </c>
      <c r="T12" s="165">
        <f>+S12/L12</f>
        <v>1.6666666666666666E-2</v>
      </c>
      <c r="U12" s="121"/>
      <c r="V12" s="121"/>
      <c r="W12" s="121"/>
      <c r="X12" s="121"/>
      <c r="Y12" s="122"/>
      <c r="Z12" s="120"/>
      <c r="AA12" s="158">
        <f>+SUM(U12:Z12)</f>
        <v>0</v>
      </c>
      <c r="AB12" s="161">
        <f t="shared" si="0"/>
        <v>0</v>
      </c>
      <c r="AC12" s="123">
        <f>+S12+AA12</f>
        <v>10</v>
      </c>
      <c r="AD12" s="165">
        <f>+AC12/L12</f>
        <v>1.6666666666666666E-2</v>
      </c>
      <c r="AE12" s="204">
        <v>61455071989</v>
      </c>
      <c r="AF12" s="207">
        <v>7818218615</v>
      </c>
      <c r="AG12" s="210">
        <f>AF12/AE12</f>
        <v>0.12721844368515919</v>
      </c>
      <c r="AH12" s="163" t="s">
        <v>213</v>
      </c>
      <c r="AI12" s="164" t="s">
        <v>226</v>
      </c>
      <c r="AJ12" s="177" t="s">
        <v>235</v>
      </c>
      <c r="AK12" s="167"/>
    </row>
    <row r="13" spans="1:38" s="94" customFormat="1" ht="352.5" customHeight="1" x14ac:dyDescent="0.2">
      <c r="A13" s="115" t="s">
        <v>38</v>
      </c>
      <c r="B13" s="115" t="s">
        <v>39</v>
      </c>
      <c r="C13" s="226"/>
      <c r="D13" s="223"/>
      <c r="E13" s="125" t="s">
        <v>40</v>
      </c>
      <c r="F13" s="115" t="s">
        <v>41</v>
      </c>
      <c r="G13" s="125" t="s">
        <v>25</v>
      </c>
      <c r="H13" s="125">
        <v>1000</v>
      </c>
      <c r="I13" s="125">
        <v>817</v>
      </c>
      <c r="J13" s="150">
        <v>5000</v>
      </c>
      <c r="K13" s="150">
        <v>3080</v>
      </c>
      <c r="L13" s="150">
        <v>5000</v>
      </c>
      <c r="M13" s="120">
        <v>78</v>
      </c>
      <c r="N13" s="120">
        <v>336</v>
      </c>
      <c r="O13" s="120"/>
      <c r="P13" s="145"/>
      <c r="Q13" s="120"/>
      <c r="R13" s="120"/>
      <c r="S13" s="158">
        <f>+SUM(M13:R13)</f>
        <v>414</v>
      </c>
      <c r="T13" s="165">
        <f t="shared" ref="T13:T18" si="1">+S13/L13</f>
        <v>8.2799999999999999E-2</v>
      </c>
      <c r="U13" s="121"/>
      <c r="V13" s="121"/>
      <c r="W13" s="121"/>
      <c r="X13" s="121"/>
      <c r="Y13" s="122"/>
      <c r="Z13" s="120"/>
      <c r="AA13" s="158">
        <f>+SUM(U13:Z13)</f>
        <v>0</v>
      </c>
      <c r="AB13" s="161">
        <f t="shared" si="0"/>
        <v>0</v>
      </c>
      <c r="AC13" s="123">
        <f>+S13+AA13</f>
        <v>414</v>
      </c>
      <c r="AD13" s="165">
        <f>+AC13/L13</f>
        <v>8.2799999999999999E-2</v>
      </c>
      <c r="AE13" s="205"/>
      <c r="AF13" s="208"/>
      <c r="AG13" s="211"/>
      <c r="AH13" s="163" t="s">
        <v>214</v>
      </c>
      <c r="AI13" s="164" t="s">
        <v>227</v>
      </c>
      <c r="AJ13" s="177" t="s">
        <v>236</v>
      </c>
      <c r="AK13" s="168"/>
      <c r="AL13" s="140"/>
    </row>
    <row r="14" spans="1:38" s="94" customFormat="1" ht="334.5" customHeight="1" x14ac:dyDescent="0.2">
      <c r="A14" s="115" t="s">
        <v>47</v>
      </c>
      <c r="B14" s="115" t="s">
        <v>48</v>
      </c>
      <c r="C14" s="227"/>
      <c r="D14" s="224"/>
      <c r="E14" s="124" t="s">
        <v>49</v>
      </c>
      <c r="F14" s="115" t="s">
        <v>46</v>
      </c>
      <c r="G14" s="126" t="s">
        <v>25</v>
      </c>
      <c r="H14" s="126">
        <v>150</v>
      </c>
      <c r="I14" s="126">
        <v>174</v>
      </c>
      <c r="J14" s="150">
        <v>450</v>
      </c>
      <c r="K14" s="150">
        <v>450</v>
      </c>
      <c r="L14" s="150">
        <v>450</v>
      </c>
      <c r="M14" s="120">
        <v>10</v>
      </c>
      <c r="N14" s="120">
        <v>10</v>
      </c>
      <c r="O14" s="120"/>
      <c r="P14" s="144"/>
      <c r="Q14" s="120"/>
      <c r="R14" s="120"/>
      <c r="S14" s="158">
        <f>+SUM(M14:R14)</f>
        <v>20</v>
      </c>
      <c r="T14" s="165">
        <f t="shared" si="1"/>
        <v>4.4444444444444446E-2</v>
      </c>
      <c r="U14" s="121"/>
      <c r="V14" s="121"/>
      <c r="W14" s="121"/>
      <c r="X14" s="121"/>
      <c r="Y14" s="122"/>
      <c r="Z14" s="120"/>
      <c r="AA14" s="158">
        <f>+SUM(U14:Z14)</f>
        <v>0</v>
      </c>
      <c r="AB14" s="161">
        <f t="shared" si="0"/>
        <v>0</v>
      </c>
      <c r="AC14" s="123">
        <f>+S14+AA14</f>
        <v>20</v>
      </c>
      <c r="AD14" s="165">
        <f>+AC14/L14</f>
        <v>4.4444444444444446E-2</v>
      </c>
      <c r="AE14" s="206"/>
      <c r="AF14" s="209"/>
      <c r="AG14" s="212"/>
      <c r="AH14" s="163" t="s">
        <v>215</v>
      </c>
      <c r="AI14" s="164" t="s">
        <v>228</v>
      </c>
      <c r="AJ14" s="177" t="s">
        <v>237</v>
      </c>
      <c r="AK14" s="167"/>
    </row>
    <row r="15" spans="1:38" s="94" customFormat="1" ht="409.6" customHeight="1" x14ac:dyDescent="0.2">
      <c r="A15" s="115" t="s">
        <v>182</v>
      </c>
      <c r="B15" s="127" t="s">
        <v>183</v>
      </c>
      <c r="C15" s="225">
        <v>240198</v>
      </c>
      <c r="D15" s="219" t="s">
        <v>176</v>
      </c>
      <c r="E15" s="128" t="s">
        <v>33</v>
      </c>
      <c r="F15" s="115" t="s">
        <v>184</v>
      </c>
      <c r="G15" s="126" t="s">
        <v>25</v>
      </c>
      <c r="H15" s="128">
        <v>2816</v>
      </c>
      <c r="I15" s="128">
        <v>2646</v>
      </c>
      <c r="J15" s="151">
        <v>2700</v>
      </c>
      <c r="K15" s="151">
        <v>2244</v>
      </c>
      <c r="L15" s="151">
        <v>2700</v>
      </c>
      <c r="M15" s="120">
        <v>2245</v>
      </c>
      <c r="N15" s="120">
        <v>2247</v>
      </c>
      <c r="O15" s="120"/>
      <c r="P15" s="145"/>
      <c r="Q15" s="120"/>
      <c r="R15" s="120"/>
      <c r="S15" s="158">
        <f>+(M15+N15)/2</f>
        <v>2246</v>
      </c>
      <c r="T15" s="162">
        <f t="shared" si="1"/>
        <v>0.83185185185185184</v>
      </c>
      <c r="U15" s="139"/>
      <c r="V15" s="139"/>
      <c r="W15" s="139"/>
      <c r="X15" s="139"/>
      <c r="Y15" s="120"/>
      <c r="Z15" s="120"/>
      <c r="AA15" s="158">
        <f>+(M15+N15)/2</f>
        <v>2246</v>
      </c>
      <c r="AB15" s="161">
        <f t="shared" si="0"/>
        <v>0.83185185185185184</v>
      </c>
      <c r="AC15" s="123">
        <f>+AA15</f>
        <v>2246</v>
      </c>
      <c r="AD15" s="162">
        <f>AC15/L15</f>
        <v>0.83185185185185184</v>
      </c>
      <c r="AE15" s="216">
        <v>64122928011</v>
      </c>
      <c r="AF15" s="213">
        <v>29671214514</v>
      </c>
      <c r="AG15" s="210">
        <f>AF15/AE15</f>
        <v>0.46272394967538033</v>
      </c>
      <c r="AH15" s="163" t="s">
        <v>216</v>
      </c>
      <c r="AI15" s="164" t="s">
        <v>191</v>
      </c>
      <c r="AJ15" s="177" t="s">
        <v>238</v>
      </c>
      <c r="AK15" s="166"/>
    </row>
    <row r="16" spans="1:38" s="94" customFormat="1" ht="252.75" customHeight="1" x14ac:dyDescent="0.2">
      <c r="A16" s="115" t="s">
        <v>34</v>
      </c>
      <c r="B16" s="115" t="s">
        <v>35</v>
      </c>
      <c r="C16" s="226"/>
      <c r="D16" s="220"/>
      <c r="E16" s="128" t="s">
        <v>36</v>
      </c>
      <c r="F16" s="115" t="s">
        <v>37</v>
      </c>
      <c r="G16" s="126" t="s">
        <v>25</v>
      </c>
      <c r="H16" s="128">
        <v>200</v>
      </c>
      <c r="I16" s="128">
        <v>327</v>
      </c>
      <c r="J16" s="151">
        <v>1300</v>
      </c>
      <c r="K16" s="151">
        <v>669</v>
      </c>
      <c r="L16" s="151">
        <v>1400</v>
      </c>
      <c r="M16" s="120">
        <v>1</v>
      </c>
      <c r="N16" s="120">
        <v>14</v>
      </c>
      <c r="O16" s="120"/>
      <c r="P16" s="145"/>
      <c r="Q16" s="120"/>
      <c r="R16" s="120"/>
      <c r="S16" s="158">
        <f>+SUM(M16:R16)</f>
        <v>15</v>
      </c>
      <c r="T16" s="165">
        <f t="shared" si="1"/>
        <v>1.0714285714285714E-2</v>
      </c>
      <c r="U16" s="121"/>
      <c r="V16" s="121"/>
      <c r="W16" s="121"/>
      <c r="X16" s="121"/>
      <c r="Y16" s="122"/>
      <c r="Z16" s="120"/>
      <c r="AA16" s="158">
        <f>+SUM(U16:Z16)</f>
        <v>0</v>
      </c>
      <c r="AB16" s="161">
        <f t="shared" si="0"/>
        <v>0</v>
      </c>
      <c r="AC16" s="123">
        <f>+S16+AA16</f>
        <v>15</v>
      </c>
      <c r="AD16" s="165">
        <f>+AC16/L16</f>
        <v>1.0714285714285714E-2</v>
      </c>
      <c r="AE16" s="217"/>
      <c r="AF16" s="214"/>
      <c r="AG16" s="211"/>
      <c r="AH16" s="163" t="s">
        <v>218</v>
      </c>
      <c r="AI16" s="164" t="s">
        <v>229</v>
      </c>
      <c r="AJ16" s="177" t="s">
        <v>239</v>
      </c>
      <c r="AK16" s="166"/>
    </row>
    <row r="17" spans="1:37" s="94" customFormat="1" ht="409.5" customHeight="1" x14ac:dyDescent="0.2">
      <c r="A17" s="115" t="s">
        <v>26</v>
      </c>
      <c r="B17" s="115" t="s">
        <v>27</v>
      </c>
      <c r="C17" s="227"/>
      <c r="D17" s="221"/>
      <c r="E17" s="128" t="s">
        <v>28</v>
      </c>
      <c r="F17" s="115" t="s">
        <v>29</v>
      </c>
      <c r="G17" s="117" t="s">
        <v>25</v>
      </c>
      <c r="H17" s="122">
        <v>2500</v>
      </c>
      <c r="I17" s="122">
        <v>5179</v>
      </c>
      <c r="J17" s="122">
        <v>2500</v>
      </c>
      <c r="K17" s="122">
        <v>4905</v>
      </c>
      <c r="L17" s="122">
        <v>2500</v>
      </c>
      <c r="M17" s="139">
        <v>30</v>
      </c>
      <c r="N17" s="138">
        <v>93</v>
      </c>
      <c r="O17" s="139"/>
      <c r="P17" s="139"/>
      <c r="Q17" s="120"/>
      <c r="R17" s="120"/>
      <c r="S17" s="158">
        <f>+SUM(M17:R17)</f>
        <v>123</v>
      </c>
      <c r="T17" s="165">
        <f t="shared" si="1"/>
        <v>4.9200000000000001E-2</v>
      </c>
      <c r="U17" s="121"/>
      <c r="V17" s="121"/>
      <c r="W17" s="121"/>
      <c r="X17" s="121"/>
      <c r="Y17" s="122"/>
      <c r="Z17" s="120"/>
      <c r="AA17" s="158">
        <f>+SUM(U17:Z17)</f>
        <v>0</v>
      </c>
      <c r="AB17" s="160">
        <f t="shared" si="0"/>
        <v>0</v>
      </c>
      <c r="AC17" s="123">
        <f>+S17+AA17</f>
        <v>123</v>
      </c>
      <c r="AD17" s="165">
        <f>AC17/L17</f>
        <v>4.9200000000000001E-2</v>
      </c>
      <c r="AE17" s="218"/>
      <c r="AF17" s="215"/>
      <c r="AG17" s="212"/>
      <c r="AH17" s="163" t="s">
        <v>217</v>
      </c>
      <c r="AI17" s="164" t="s">
        <v>230</v>
      </c>
      <c r="AJ17" s="177" t="s">
        <v>240</v>
      </c>
      <c r="AK17" s="166"/>
    </row>
    <row r="18" spans="1:37" s="94" customFormat="1" ht="385.5" customHeight="1" x14ac:dyDescent="0.2">
      <c r="A18" s="115" t="s">
        <v>30</v>
      </c>
      <c r="B18" s="115" t="s">
        <v>31</v>
      </c>
      <c r="C18" s="116">
        <v>240209</v>
      </c>
      <c r="D18" s="115" t="s">
        <v>178</v>
      </c>
      <c r="E18" s="128" t="s">
        <v>32</v>
      </c>
      <c r="F18" s="115" t="s">
        <v>185</v>
      </c>
      <c r="G18" s="117" t="s">
        <v>25</v>
      </c>
      <c r="H18" s="122">
        <v>100</v>
      </c>
      <c r="I18" s="122">
        <v>101</v>
      </c>
      <c r="J18" s="122">
        <v>100</v>
      </c>
      <c r="K18" s="122">
        <v>301</v>
      </c>
      <c r="L18" s="122">
        <v>100</v>
      </c>
      <c r="M18" s="120">
        <v>0</v>
      </c>
      <c r="N18" s="120">
        <v>0</v>
      </c>
      <c r="O18" s="120"/>
      <c r="P18" s="145"/>
      <c r="Q18" s="120"/>
      <c r="R18" s="120"/>
      <c r="S18" s="158">
        <f>+SUM(M18:R18)</f>
        <v>0</v>
      </c>
      <c r="T18" s="165">
        <f t="shared" si="1"/>
        <v>0</v>
      </c>
      <c r="U18" s="121"/>
      <c r="V18" s="121"/>
      <c r="W18" s="121"/>
      <c r="X18" s="121"/>
      <c r="Y18" s="122"/>
      <c r="Z18" s="120"/>
      <c r="AA18" s="158">
        <f>+SUM(U18:Z18)</f>
        <v>0</v>
      </c>
      <c r="AB18" s="160">
        <f t="shared" si="0"/>
        <v>0</v>
      </c>
      <c r="AC18" s="123">
        <f>+S18+AA18</f>
        <v>0</v>
      </c>
      <c r="AD18" s="165">
        <f>AC18/L18</f>
        <v>0</v>
      </c>
      <c r="AE18" s="152">
        <v>300000000</v>
      </c>
      <c r="AF18" s="182">
        <v>13671780</v>
      </c>
      <c r="AG18" s="169">
        <f>AF18/AE18</f>
        <v>4.5572599999999998E-2</v>
      </c>
      <c r="AH18" s="163" t="s">
        <v>242</v>
      </c>
      <c r="AI18" s="164" t="s">
        <v>231</v>
      </c>
      <c r="AJ18" s="178" t="s">
        <v>241</v>
      </c>
      <c r="AK18" s="170"/>
    </row>
    <row r="19" spans="1:37" ht="26.25" customHeight="1" x14ac:dyDescent="0.25">
      <c r="X19" s="97"/>
      <c r="Y19" s="95"/>
      <c r="AF19" s="183"/>
      <c r="AG19" s="143"/>
      <c r="AJ19" s="107"/>
      <c r="AK19" s="129"/>
    </row>
    <row r="20" spans="1:37" x14ac:dyDescent="0.25">
      <c r="X20" s="97"/>
      <c r="Y20" s="95"/>
    </row>
    <row r="21" spans="1:37" x14ac:dyDescent="0.25">
      <c r="X21" s="97"/>
      <c r="Y21" s="95"/>
      <c r="AF21" s="183"/>
    </row>
    <row r="22" spans="1:37" x14ac:dyDescent="0.25">
      <c r="A22" s="104" t="s">
        <v>50</v>
      </c>
      <c r="B22" s="104"/>
      <c r="C22" s="104"/>
      <c r="X22" s="97"/>
      <c r="Y22" s="95"/>
    </row>
    <row r="23" spans="1:37" ht="20.25" customHeight="1" x14ac:dyDescent="0.25">
      <c r="A23" s="203"/>
      <c r="B23" s="203"/>
      <c r="C23" s="203"/>
      <c r="D23" s="203"/>
      <c r="E23" s="203"/>
      <c r="F23" s="203"/>
      <c r="G23" s="130"/>
      <c r="H23" s="153"/>
      <c r="I23" s="130"/>
      <c r="J23" s="153"/>
      <c r="K23" s="130"/>
      <c r="L23" s="153"/>
      <c r="X23" s="97"/>
      <c r="Y23" s="95"/>
    </row>
    <row r="24" spans="1:37" x14ac:dyDescent="0.25">
      <c r="A24" s="130"/>
      <c r="B24" s="130"/>
      <c r="C24" s="130"/>
      <c r="X24" s="97"/>
      <c r="Y24" s="95"/>
    </row>
    <row r="25" spans="1:37" ht="7.5" customHeight="1" x14ac:dyDescent="0.25">
      <c r="A25" s="130"/>
      <c r="B25" s="130"/>
      <c r="C25" s="130"/>
      <c r="X25" s="97"/>
      <c r="Y25" s="95"/>
    </row>
    <row r="26" spans="1:37" x14ac:dyDescent="0.25">
      <c r="A26" s="104" t="s">
        <v>51</v>
      </c>
      <c r="X26" s="97"/>
      <c r="Y26" s="95"/>
    </row>
    <row r="27" spans="1:37" ht="34.5" customHeight="1" x14ac:dyDescent="0.25">
      <c r="A27" s="202" t="s">
        <v>186</v>
      </c>
      <c r="B27" s="202"/>
      <c r="C27" s="131"/>
      <c r="D27" s="93"/>
      <c r="E27" s="93"/>
      <c r="F27" s="93"/>
      <c r="G27" s="93"/>
      <c r="H27" s="148"/>
      <c r="I27" s="93"/>
      <c r="J27" s="148"/>
      <c r="K27" s="93"/>
      <c r="L27" s="148"/>
      <c r="X27" s="97"/>
      <c r="Y27" s="95"/>
    </row>
    <row r="28" spans="1:37" ht="36.75" customHeight="1" x14ac:dyDescent="0.25">
      <c r="A28" s="202" t="s">
        <v>187</v>
      </c>
      <c r="B28" s="202"/>
      <c r="C28" s="132"/>
      <c r="D28" s="93"/>
      <c r="E28" s="93"/>
      <c r="F28" s="93"/>
      <c r="G28" s="93"/>
      <c r="H28" s="148"/>
      <c r="I28" s="93"/>
      <c r="J28" s="148"/>
      <c r="K28" s="93"/>
      <c r="L28" s="148"/>
      <c r="X28" s="97"/>
      <c r="Y28" s="149"/>
    </row>
    <row r="29" spans="1:37" ht="33.75" customHeight="1" x14ac:dyDescent="0.25">
      <c r="A29" s="202" t="s">
        <v>188</v>
      </c>
      <c r="B29" s="202"/>
      <c r="C29" s="133"/>
      <c r="D29" s="93"/>
      <c r="E29" s="93"/>
      <c r="F29" s="93"/>
      <c r="G29" s="93"/>
      <c r="H29" s="148"/>
      <c r="I29" s="93"/>
      <c r="J29" s="148"/>
      <c r="K29" s="93"/>
      <c r="L29" s="148"/>
    </row>
    <row r="30" spans="1:37" ht="33.75" customHeight="1" x14ac:dyDescent="0.25">
      <c r="A30" s="93"/>
      <c r="B30" s="93"/>
      <c r="C30" s="93"/>
      <c r="D30" s="93"/>
      <c r="E30" s="93"/>
      <c r="F30" s="93"/>
      <c r="G30" s="93"/>
      <c r="H30" s="148"/>
      <c r="I30" s="93"/>
      <c r="J30" s="148"/>
      <c r="K30" s="93"/>
      <c r="L30" s="148"/>
    </row>
    <row r="31" spans="1:37" ht="36" customHeight="1" x14ac:dyDescent="0.2">
      <c r="A31" s="199" t="s">
        <v>52</v>
      </c>
      <c r="B31" s="134" t="s">
        <v>53</v>
      </c>
      <c r="C31" s="200" t="s">
        <v>54</v>
      </c>
      <c r="D31" s="135" t="s">
        <v>221</v>
      </c>
      <c r="E31" s="201" t="s">
        <v>55</v>
      </c>
      <c r="F31" s="136" t="s">
        <v>219</v>
      </c>
      <c r="G31" s="93"/>
      <c r="H31" s="148"/>
      <c r="I31" s="93"/>
      <c r="J31" s="148"/>
      <c r="K31" s="93"/>
      <c r="L31" s="148"/>
      <c r="M31" s="172"/>
      <c r="N31" s="93"/>
      <c r="O31" s="93"/>
      <c r="P31" s="93"/>
      <c r="Q31" s="147"/>
      <c r="R31" s="93"/>
      <c r="S31" s="148"/>
      <c r="T31" s="159"/>
      <c r="U31" s="93"/>
      <c r="V31" s="93"/>
      <c r="W31" s="93"/>
      <c r="X31" s="148"/>
      <c r="Y31" s="148"/>
      <c r="Z31" s="93"/>
      <c r="AA31" s="148"/>
      <c r="AB31" s="148"/>
      <c r="AC31" s="93"/>
      <c r="AD31" s="176"/>
      <c r="AE31" s="93"/>
      <c r="AF31" s="184"/>
    </row>
    <row r="32" spans="1:37" ht="34.5" customHeight="1" x14ac:dyDescent="0.2">
      <c r="A32" s="199"/>
      <c r="B32" s="134" t="s">
        <v>56</v>
      </c>
      <c r="C32" s="200"/>
      <c r="D32" s="134" t="s">
        <v>56</v>
      </c>
      <c r="E32" s="201"/>
      <c r="F32" s="137" t="s">
        <v>220</v>
      </c>
      <c r="G32" s="93"/>
      <c r="H32" s="148"/>
      <c r="I32" s="93"/>
      <c r="J32" s="148"/>
      <c r="K32" s="93"/>
      <c r="L32" s="148"/>
      <c r="M32" s="172"/>
      <c r="N32" s="93"/>
      <c r="O32" s="93"/>
      <c r="P32" s="93"/>
      <c r="Q32" s="147"/>
      <c r="R32" s="93"/>
      <c r="S32" s="148"/>
      <c r="T32" s="159"/>
      <c r="U32" s="93"/>
      <c r="V32" s="93"/>
      <c r="W32" s="93"/>
      <c r="X32" s="148"/>
      <c r="Y32" s="148"/>
      <c r="Z32" s="93"/>
      <c r="AA32" s="148"/>
      <c r="AB32" s="148"/>
      <c r="AC32" s="93"/>
      <c r="AD32" s="176"/>
      <c r="AE32" s="93"/>
      <c r="AF32" s="184"/>
    </row>
    <row r="33" spans="1:32" x14ac:dyDescent="0.2">
      <c r="A33" s="93"/>
      <c r="B33" s="93"/>
      <c r="C33" s="93"/>
      <c r="D33" s="93"/>
      <c r="E33" s="93"/>
      <c r="F33" s="93"/>
      <c r="G33" s="93"/>
      <c r="H33" s="148"/>
      <c r="I33" s="93"/>
      <c r="J33" s="148"/>
      <c r="K33" s="93"/>
      <c r="L33" s="148"/>
      <c r="M33" s="172"/>
      <c r="N33" s="93"/>
      <c r="O33" s="93"/>
      <c r="P33" s="93"/>
      <c r="Q33" s="147"/>
      <c r="R33" s="93"/>
      <c r="S33" s="148"/>
      <c r="T33" s="159"/>
      <c r="U33" s="93"/>
      <c r="V33" s="93"/>
      <c r="W33" s="93"/>
      <c r="X33" s="148"/>
      <c r="Y33" s="148"/>
      <c r="Z33" s="93"/>
      <c r="AA33" s="148"/>
      <c r="AB33" s="148"/>
      <c r="AC33" s="93"/>
      <c r="AD33" s="176"/>
      <c r="AE33" s="93"/>
      <c r="AF33" s="184"/>
    </row>
  </sheetData>
  <mergeCells count="29">
    <mergeCell ref="A27:B27"/>
    <mergeCell ref="A23:F23"/>
    <mergeCell ref="AE12:AE14"/>
    <mergeCell ref="AF12:AF14"/>
    <mergeCell ref="AG12:AG14"/>
    <mergeCell ref="AF15:AF17"/>
    <mergeCell ref="AE15:AE17"/>
    <mergeCell ref="AG15:AG17"/>
    <mergeCell ref="D15:D17"/>
    <mergeCell ref="D12:D14"/>
    <mergeCell ref="C12:C14"/>
    <mergeCell ref="C15:C17"/>
    <mergeCell ref="A31:A32"/>
    <mergeCell ref="C31:C32"/>
    <mergeCell ref="E31:E32"/>
    <mergeCell ref="A29:B29"/>
    <mergeCell ref="A28:B28"/>
    <mergeCell ref="A1:AH4"/>
    <mergeCell ref="AE8:AG9"/>
    <mergeCell ref="AH8:AJ9"/>
    <mergeCell ref="AC9:AD9"/>
    <mergeCell ref="M8:AD8"/>
    <mergeCell ref="A8:H9"/>
    <mergeCell ref="U9:AB9"/>
    <mergeCell ref="M9:T9"/>
    <mergeCell ref="J8:J9"/>
    <mergeCell ref="L8:L9"/>
    <mergeCell ref="I8:I9"/>
    <mergeCell ref="K8:K9"/>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57</v>
      </c>
      <c r="B1" s="2" t="s">
        <v>58</v>
      </c>
      <c r="C1" s="2" t="s">
        <v>59</v>
      </c>
      <c r="D1" s="2" t="s">
        <v>60</v>
      </c>
      <c r="E1" s="3" t="s">
        <v>61</v>
      </c>
    </row>
    <row r="2" spans="1:5" x14ac:dyDescent="0.25">
      <c r="A2" s="5" t="s">
        <v>62</v>
      </c>
      <c r="B2" s="6">
        <v>462837515</v>
      </c>
      <c r="C2" s="6">
        <v>458544520.75015002</v>
      </c>
      <c r="D2" s="6">
        <f t="shared" ref="D2:D24" si="0">+B2-C2</f>
        <v>4292994.2498499751</v>
      </c>
      <c r="E2" s="7"/>
    </row>
    <row r="3" spans="1:5" ht="24" x14ac:dyDescent="0.25">
      <c r="A3" s="8" t="s">
        <v>63</v>
      </c>
      <c r="B3" s="9">
        <v>14321969830</v>
      </c>
      <c r="C3" s="9">
        <v>22744637270.214577</v>
      </c>
      <c r="D3" s="10">
        <f>+B3-C3</f>
        <v>-8422667440.2145767</v>
      </c>
      <c r="E3" s="11" t="s">
        <v>64</v>
      </c>
    </row>
    <row r="4" spans="1:5" x14ac:dyDescent="0.25">
      <c r="A4" s="5" t="s">
        <v>65</v>
      </c>
      <c r="B4" s="6">
        <v>41513478872</v>
      </c>
      <c r="C4" s="6">
        <v>40772810534.447693</v>
      </c>
      <c r="D4" s="6">
        <f t="shared" si="0"/>
        <v>740668337.55230713</v>
      </c>
      <c r="E4" s="7"/>
    </row>
    <row r="5" spans="1:5" ht="45" x14ac:dyDescent="0.25">
      <c r="A5" s="12" t="s">
        <v>66</v>
      </c>
      <c r="B5" s="6">
        <v>17609115631</v>
      </c>
      <c r="C5" s="6">
        <v>12578571952.608334</v>
      </c>
      <c r="D5" s="6">
        <f t="shared" si="0"/>
        <v>5030543678.3916664</v>
      </c>
      <c r="E5" s="7"/>
    </row>
    <row r="6" spans="1:5" x14ac:dyDescent="0.25">
      <c r="A6" s="5" t="s">
        <v>67</v>
      </c>
      <c r="B6" s="6">
        <v>1795538738</v>
      </c>
      <c r="C6" s="6">
        <v>148615160.66496599</v>
      </c>
      <c r="D6" s="6">
        <f t="shared" si="0"/>
        <v>1646923577.3350339</v>
      </c>
      <c r="E6" s="7"/>
    </row>
    <row r="7" spans="1:5" x14ac:dyDescent="0.25">
      <c r="A7" s="5" t="s">
        <v>68</v>
      </c>
      <c r="B7" s="6">
        <v>5027695390</v>
      </c>
      <c r="C7" s="6">
        <v>4126412237.5356622</v>
      </c>
      <c r="D7" s="6">
        <f t="shared" si="0"/>
        <v>901283152.46433783</v>
      </c>
      <c r="E7" s="7"/>
    </row>
    <row r="8" spans="1:5" x14ac:dyDescent="0.25">
      <c r="A8" s="5" t="s">
        <v>69</v>
      </c>
      <c r="B8" s="6">
        <v>284805801</v>
      </c>
      <c r="C8" s="6">
        <v>284805801.37796807</v>
      </c>
      <c r="D8" s="6">
        <f t="shared" si="0"/>
        <v>-0.37796807289123535</v>
      </c>
      <c r="E8" s="7"/>
    </row>
    <row r="9" spans="1:5" x14ac:dyDescent="0.25">
      <c r="A9" s="5" t="s">
        <v>70</v>
      </c>
      <c r="B9" s="6">
        <v>1060000000</v>
      </c>
      <c r="C9" s="6">
        <v>955211693.6768893</v>
      </c>
      <c r="D9" s="6">
        <f t="shared" si="0"/>
        <v>104788306.3231107</v>
      </c>
      <c r="E9" s="7"/>
    </row>
    <row r="10" spans="1:5" ht="24" x14ac:dyDescent="0.25">
      <c r="A10" s="13" t="s">
        <v>71</v>
      </c>
      <c r="B10" s="14">
        <v>1339252071</v>
      </c>
      <c r="C10" s="14">
        <v>1339252071.3330276</v>
      </c>
      <c r="D10" s="14">
        <f t="shared" si="0"/>
        <v>-0.33302760124206543</v>
      </c>
      <c r="E10" s="15" t="s">
        <v>72</v>
      </c>
    </row>
    <row r="11" spans="1:5" x14ac:dyDescent="0.25">
      <c r="A11" s="5" t="s">
        <v>73</v>
      </c>
      <c r="B11" s="6">
        <v>434351340</v>
      </c>
      <c r="C11" s="6">
        <v>317674487.30708599</v>
      </c>
      <c r="D11" s="6">
        <f t="shared" si="0"/>
        <v>116676852.69291401</v>
      </c>
      <c r="E11" s="7"/>
    </row>
    <row r="12" spans="1:5" x14ac:dyDescent="0.25">
      <c r="A12" s="5" t="s">
        <v>74</v>
      </c>
      <c r="B12" s="6">
        <v>146000000</v>
      </c>
      <c r="C12" s="6">
        <v>145739698.41422197</v>
      </c>
      <c r="D12" s="6">
        <f t="shared" si="0"/>
        <v>260301.58577802777</v>
      </c>
      <c r="E12" s="7"/>
    </row>
    <row r="13" spans="1:5" ht="30" x14ac:dyDescent="0.25">
      <c r="A13" s="16" t="s">
        <v>75</v>
      </c>
      <c r="B13" s="14">
        <v>7831590388</v>
      </c>
      <c r="C13" s="14">
        <v>7115239857.4586487</v>
      </c>
      <c r="D13" s="14">
        <f t="shared" si="0"/>
        <v>716350530.54135132</v>
      </c>
      <c r="E13" s="17"/>
    </row>
    <row r="14" spans="1:5" ht="45" x14ac:dyDescent="0.25">
      <c r="A14" s="16" t="s">
        <v>76</v>
      </c>
      <c r="B14" s="14">
        <v>16041260647</v>
      </c>
      <c r="C14" s="14">
        <v>6601774947.3160334</v>
      </c>
      <c r="D14" s="14">
        <f t="shared" si="0"/>
        <v>9439485699.6839676</v>
      </c>
      <c r="E14" s="15"/>
    </row>
    <row r="15" spans="1:5" x14ac:dyDescent="0.25">
      <c r="A15" s="5" t="s">
        <v>77</v>
      </c>
      <c r="B15" s="6">
        <v>50000000</v>
      </c>
      <c r="C15" s="6">
        <v>49897706.387439996</v>
      </c>
      <c r="D15" s="6">
        <f t="shared" si="0"/>
        <v>102293.612560004</v>
      </c>
      <c r="E15" s="7"/>
    </row>
    <row r="16" spans="1:5" x14ac:dyDescent="0.25">
      <c r="A16" s="5" t="s">
        <v>78</v>
      </c>
      <c r="B16" s="6">
        <v>274833082</v>
      </c>
      <c r="C16" s="6">
        <v>273710549.38619</v>
      </c>
      <c r="D16" s="6">
        <f t="shared" si="0"/>
        <v>1122532.6138100028</v>
      </c>
      <c r="E16" s="7"/>
    </row>
    <row r="17" spans="1:7" ht="16.5" customHeight="1" x14ac:dyDescent="0.25">
      <c r="A17" s="18" t="s">
        <v>79</v>
      </c>
      <c r="B17" s="19">
        <v>1768461537</v>
      </c>
      <c r="C17" s="19">
        <v>1768461537</v>
      </c>
      <c r="D17" s="19">
        <f t="shared" si="0"/>
        <v>0</v>
      </c>
      <c r="E17" s="7"/>
    </row>
    <row r="18" spans="1:7" x14ac:dyDescent="0.25">
      <c r="A18" s="18" t="s">
        <v>80</v>
      </c>
      <c r="B18" s="19">
        <v>1495909812</v>
      </c>
      <c r="C18" s="19">
        <v>1495909812</v>
      </c>
      <c r="D18" s="19">
        <f t="shared" si="0"/>
        <v>0</v>
      </c>
      <c r="E18" s="7"/>
    </row>
    <row r="19" spans="1:7" x14ac:dyDescent="0.25">
      <c r="A19" s="18" t="s">
        <v>81</v>
      </c>
      <c r="B19" s="19">
        <v>3104297472</v>
      </c>
      <c r="C19" s="19">
        <v>3104297472</v>
      </c>
      <c r="D19" s="19">
        <f t="shared" si="0"/>
        <v>0</v>
      </c>
      <c r="E19" s="7"/>
    </row>
    <row r="20" spans="1:7" x14ac:dyDescent="0.25">
      <c r="A20" s="18" t="s">
        <v>82</v>
      </c>
      <c r="B20" s="19">
        <v>257506262</v>
      </c>
      <c r="C20" s="19">
        <v>257506262</v>
      </c>
      <c r="D20" s="19">
        <f t="shared" si="0"/>
        <v>0</v>
      </c>
      <c r="E20" s="7"/>
    </row>
    <row r="21" spans="1:7" x14ac:dyDescent="0.25">
      <c r="A21" s="18" t="s">
        <v>83</v>
      </c>
      <c r="B21" s="19">
        <v>8588622123</v>
      </c>
      <c r="C21" s="19">
        <v>8588622123</v>
      </c>
      <c r="D21" s="19">
        <f t="shared" si="0"/>
        <v>0</v>
      </c>
      <c r="E21" s="7"/>
    </row>
    <row r="22" spans="1:7" x14ac:dyDescent="0.25">
      <c r="A22" s="20" t="s">
        <v>84</v>
      </c>
      <c r="B22" s="21">
        <v>5000000000</v>
      </c>
      <c r="C22" s="21">
        <v>5000000000</v>
      </c>
      <c r="D22" s="21">
        <f t="shared" si="0"/>
        <v>0</v>
      </c>
      <c r="E22" s="22" t="s">
        <v>85</v>
      </c>
    </row>
    <row r="23" spans="1:7" x14ac:dyDescent="0.25">
      <c r="A23" s="20" t="s">
        <v>86</v>
      </c>
      <c r="B23" s="21">
        <v>224000000</v>
      </c>
      <c r="C23" s="21">
        <v>224000000</v>
      </c>
      <c r="D23" s="21">
        <f t="shared" si="0"/>
        <v>0</v>
      </c>
      <c r="E23" s="22" t="s">
        <v>85</v>
      </c>
    </row>
    <row r="24" spans="1:7" ht="15.75" thickBot="1" x14ac:dyDescent="0.3">
      <c r="A24" s="23" t="s">
        <v>87</v>
      </c>
      <c r="B24" s="24">
        <v>825938353</v>
      </c>
      <c r="C24" s="24">
        <v>825938353</v>
      </c>
      <c r="D24" s="24">
        <f t="shared" si="0"/>
        <v>0</v>
      </c>
      <c r="E24" s="25"/>
    </row>
    <row r="25" spans="1:7" x14ac:dyDescent="0.25">
      <c r="A25" s="26" t="s">
        <v>88</v>
      </c>
      <c r="B25" s="27">
        <f>SUM(B2:B24)</f>
        <v>129457464864</v>
      </c>
      <c r="C25" s="27">
        <f t="shared" ref="C25" si="1">SUM(C2:C24)</f>
        <v>119177634047.87888</v>
      </c>
      <c r="D25" s="27">
        <f>SUM(D2:D24)</f>
        <v>10279830816.121115</v>
      </c>
      <c r="E25"/>
    </row>
    <row r="26" spans="1:7" x14ac:dyDescent="0.25">
      <c r="E26" s="30"/>
    </row>
    <row r="29" spans="1:7" x14ac:dyDescent="0.25">
      <c r="A29" s="246" t="s">
        <v>89</v>
      </c>
      <c r="B29" s="246"/>
      <c r="C29" s="246"/>
      <c r="D29" s="246"/>
      <c r="E29" s="246"/>
      <c r="F29" s="246"/>
    </row>
    <row r="30" spans="1:7" x14ac:dyDescent="0.25">
      <c r="A30" s="31" t="s">
        <v>90</v>
      </c>
      <c r="B30" s="32" t="s">
        <v>91</v>
      </c>
      <c r="C30" s="33" t="s">
        <v>92</v>
      </c>
      <c r="D30" s="33" t="s">
        <v>93</v>
      </c>
      <c r="E30" s="33" t="s">
        <v>94</v>
      </c>
      <c r="F30" s="34" t="s">
        <v>95</v>
      </c>
      <c r="G30" s="34" t="s">
        <v>96</v>
      </c>
    </row>
    <row r="31" spans="1:7" ht="15" customHeight="1" x14ac:dyDescent="0.25">
      <c r="A31" s="230" t="s">
        <v>65</v>
      </c>
      <c r="B31" s="35" t="s">
        <v>97</v>
      </c>
      <c r="C31" s="247">
        <f>+D4</f>
        <v>740668337.55230713</v>
      </c>
      <c r="D31" s="36" t="s">
        <v>98</v>
      </c>
      <c r="E31" s="244"/>
      <c r="F31" s="228" t="s">
        <v>99</v>
      </c>
      <c r="G31" s="228" t="s">
        <v>100</v>
      </c>
    </row>
    <row r="32" spans="1:7" ht="23.25" thickBot="1" x14ac:dyDescent="0.3">
      <c r="A32" s="231"/>
      <c r="B32" s="37" t="s">
        <v>101</v>
      </c>
      <c r="C32" s="248"/>
      <c r="D32" s="38" t="s">
        <v>98</v>
      </c>
      <c r="E32" s="245"/>
      <c r="F32" s="240"/>
      <c r="G32" s="240"/>
    </row>
    <row r="33" spans="1:7" ht="15" customHeight="1" x14ac:dyDescent="0.25">
      <c r="A33" s="229" t="s">
        <v>66</v>
      </c>
      <c r="B33" s="39" t="s">
        <v>102</v>
      </c>
      <c r="C33" s="232">
        <f>+D5</f>
        <v>5030543678.3916664</v>
      </c>
      <c r="D33" s="242" t="s">
        <v>103</v>
      </c>
      <c r="E33" s="244"/>
      <c r="F33" s="40"/>
      <c r="G33" s="40"/>
    </row>
    <row r="34" spans="1:7" ht="81.75" customHeight="1" thickBot="1" x14ac:dyDescent="0.3">
      <c r="A34" s="231"/>
      <c r="B34" s="41" t="s">
        <v>104</v>
      </c>
      <c r="C34" s="234"/>
      <c r="D34" s="243"/>
      <c r="E34" s="245"/>
      <c r="F34" s="42" t="s">
        <v>105</v>
      </c>
      <c r="G34" s="42" t="s">
        <v>106</v>
      </c>
    </row>
    <row r="35" spans="1:7" ht="71.25" customHeight="1" thickBot="1" x14ac:dyDescent="0.3">
      <c r="A35" s="43" t="s">
        <v>67</v>
      </c>
      <c r="B35" s="44" t="s">
        <v>107</v>
      </c>
      <c r="C35" s="45">
        <f>+D6</f>
        <v>1646923577.3350339</v>
      </c>
      <c r="D35" s="38" t="s">
        <v>98</v>
      </c>
      <c r="E35" s="46" t="s">
        <v>108</v>
      </c>
      <c r="F35" s="42" t="s">
        <v>109</v>
      </c>
      <c r="G35" s="42" t="s">
        <v>110</v>
      </c>
    </row>
    <row r="36" spans="1:7" ht="45.75" customHeight="1" thickBot="1" x14ac:dyDescent="0.3">
      <c r="A36" s="43" t="s">
        <v>111</v>
      </c>
      <c r="B36" s="44" t="s">
        <v>112</v>
      </c>
      <c r="C36" s="45">
        <f>+D7</f>
        <v>901283152.46433783</v>
      </c>
      <c r="D36" s="38" t="s">
        <v>98</v>
      </c>
      <c r="E36" s="46" t="s">
        <v>113</v>
      </c>
      <c r="F36" s="42" t="s">
        <v>114</v>
      </c>
      <c r="G36" s="42" t="s">
        <v>115</v>
      </c>
    </row>
    <row r="37" spans="1:7" ht="18" customHeight="1" x14ac:dyDescent="0.25">
      <c r="A37" s="229" t="s">
        <v>70</v>
      </c>
      <c r="B37" s="35" t="s">
        <v>116</v>
      </c>
      <c r="C37" s="232"/>
      <c r="D37" s="36" t="s">
        <v>117</v>
      </c>
      <c r="E37" s="244" t="s">
        <v>118</v>
      </c>
      <c r="F37" s="239" t="s">
        <v>119</v>
      </c>
      <c r="G37" s="239" t="s">
        <v>120</v>
      </c>
    </row>
    <row r="38" spans="1:7" ht="27" customHeight="1" thickBot="1" x14ac:dyDescent="0.3">
      <c r="A38" s="231"/>
      <c r="B38" s="47" t="s">
        <v>121</v>
      </c>
      <c r="C38" s="234"/>
      <c r="D38" s="38"/>
      <c r="E38" s="245"/>
      <c r="F38" s="240"/>
      <c r="G38" s="240"/>
    </row>
    <row r="39" spans="1:7" ht="26.25" customHeight="1" x14ac:dyDescent="0.25">
      <c r="A39" s="230" t="s">
        <v>73</v>
      </c>
      <c r="B39" s="35" t="s">
        <v>122</v>
      </c>
      <c r="C39" s="232">
        <f>+D11</f>
        <v>116676852.69291401</v>
      </c>
      <c r="D39" s="36" t="s">
        <v>103</v>
      </c>
      <c r="E39" s="241" t="s">
        <v>123</v>
      </c>
      <c r="F39" s="239" t="s">
        <v>124</v>
      </c>
      <c r="G39" s="239" t="s">
        <v>125</v>
      </c>
    </row>
    <row r="40" spans="1:7" ht="30" customHeight="1" thickBot="1" x14ac:dyDescent="0.3">
      <c r="A40" s="231"/>
      <c r="B40" s="47" t="s">
        <v>126</v>
      </c>
      <c r="C40" s="234"/>
      <c r="D40" s="48"/>
      <c r="E40" s="236"/>
      <c r="F40" s="240"/>
      <c r="G40" s="240"/>
    </row>
    <row r="41" spans="1:7" x14ac:dyDescent="0.25">
      <c r="A41" s="229" t="s">
        <v>75</v>
      </c>
      <c r="B41" s="49" t="s">
        <v>127</v>
      </c>
      <c r="C41" s="232">
        <f>+D13</f>
        <v>716350530.54135132</v>
      </c>
      <c r="D41" s="36" t="s">
        <v>98</v>
      </c>
      <c r="E41" s="235" t="s">
        <v>128</v>
      </c>
      <c r="F41" s="40" t="s">
        <v>129</v>
      </c>
      <c r="G41" s="40" t="s">
        <v>130</v>
      </c>
    </row>
    <row r="42" spans="1:7" ht="24.75" x14ac:dyDescent="0.25">
      <c r="A42" s="230"/>
      <c r="B42" s="49" t="s">
        <v>131</v>
      </c>
      <c r="C42" s="233"/>
      <c r="D42" s="50" t="s">
        <v>132</v>
      </c>
      <c r="E42" s="235"/>
      <c r="F42" s="40"/>
      <c r="G42" s="40"/>
    </row>
    <row r="43" spans="1:7" ht="15.75" thickBot="1" x14ac:dyDescent="0.3">
      <c r="A43" s="231"/>
      <c r="B43" s="47" t="s">
        <v>133</v>
      </c>
      <c r="C43" s="234"/>
      <c r="D43" s="38" t="s">
        <v>117</v>
      </c>
      <c r="E43" s="236"/>
      <c r="F43" s="42" t="s">
        <v>134</v>
      </c>
      <c r="G43" s="42" t="s">
        <v>135</v>
      </c>
    </row>
    <row r="44" spans="1:7" ht="24.75" customHeight="1" x14ac:dyDescent="0.25">
      <c r="A44" s="229" t="s">
        <v>76</v>
      </c>
      <c r="B44" s="51" t="s">
        <v>136</v>
      </c>
      <c r="C44" s="232">
        <f>+D14</f>
        <v>9439485699.6839676</v>
      </c>
      <c r="D44" s="36" t="s">
        <v>98</v>
      </c>
      <c r="E44" s="237"/>
      <c r="F44" s="228" t="s">
        <v>137</v>
      </c>
      <c r="G44" s="228" t="s">
        <v>130</v>
      </c>
    </row>
    <row r="45" spans="1:7" ht="24.75" x14ac:dyDescent="0.25">
      <c r="A45" s="230"/>
      <c r="B45" s="52" t="s">
        <v>138</v>
      </c>
      <c r="C45" s="233"/>
      <c r="D45" s="36" t="s">
        <v>98</v>
      </c>
      <c r="E45" s="237"/>
      <c r="F45" s="228"/>
      <c r="G45" s="228"/>
    </row>
    <row r="46" spans="1:7" ht="25.5" customHeight="1" x14ac:dyDescent="0.25">
      <c r="A46" s="230"/>
      <c r="B46" s="53" t="s">
        <v>139</v>
      </c>
      <c r="C46" s="233"/>
      <c r="D46" s="36" t="s">
        <v>98</v>
      </c>
      <c r="E46" s="237"/>
      <c r="F46" s="228"/>
      <c r="G46" s="228"/>
    </row>
    <row r="47" spans="1:7" ht="41.25" customHeight="1" thickBot="1" x14ac:dyDescent="0.3">
      <c r="A47" s="231"/>
      <c r="B47" s="54" t="s">
        <v>140</v>
      </c>
      <c r="C47" s="234"/>
      <c r="D47" s="48"/>
      <c r="E47" s="238"/>
      <c r="F47" s="42" t="s">
        <v>141</v>
      </c>
      <c r="G47" s="42" t="s">
        <v>106</v>
      </c>
    </row>
    <row r="48" spans="1:7" x14ac:dyDescent="0.25">
      <c r="A48" s="55"/>
      <c r="B48" s="56" t="s">
        <v>142</v>
      </c>
      <c r="C48" s="57">
        <f>SUM(C31:C47)</f>
        <v>18591931828.661579</v>
      </c>
    </row>
    <row r="50" spans="1:5" x14ac:dyDescent="0.25">
      <c r="A50" s="58" t="s">
        <v>143</v>
      </c>
      <c r="B50" s="58"/>
      <c r="C50" s="58"/>
      <c r="D50" s="58"/>
      <c r="E50"/>
    </row>
    <row r="51" spans="1:5" x14ac:dyDescent="0.25">
      <c r="A51" s="59" t="s">
        <v>144</v>
      </c>
      <c r="B51" s="60" t="s">
        <v>92</v>
      </c>
      <c r="C51" s="60" t="s">
        <v>145</v>
      </c>
      <c r="D51" s="60" t="s">
        <v>146</v>
      </c>
      <c r="E51" s="61" t="s">
        <v>147</v>
      </c>
    </row>
    <row r="52" spans="1:5" ht="56.25" x14ac:dyDescent="0.25">
      <c r="A52" s="16" t="s">
        <v>76</v>
      </c>
      <c r="B52" s="62">
        <f>+D3</f>
        <v>-8422667440.2145767</v>
      </c>
      <c r="C52" s="63" t="s">
        <v>63</v>
      </c>
      <c r="D52" s="64" t="s">
        <v>148</v>
      </c>
      <c r="E52" s="65" t="s">
        <v>149</v>
      </c>
    </row>
    <row r="53" spans="1:5" ht="48" x14ac:dyDescent="0.25">
      <c r="A53" s="13" t="s">
        <v>68</v>
      </c>
      <c r="B53" s="66">
        <v>159027035</v>
      </c>
      <c r="C53" s="67" t="s">
        <v>69</v>
      </c>
      <c r="D53" s="68" t="s">
        <v>150</v>
      </c>
      <c r="E53" s="65" t="s">
        <v>151</v>
      </c>
    </row>
    <row r="54" spans="1:5" x14ac:dyDescent="0.25">
      <c r="A54"/>
      <c r="B54" s="29"/>
      <c r="E54"/>
    </row>
    <row r="55" spans="1:5" ht="15.75" thickBot="1" x14ac:dyDescent="0.3">
      <c r="A55"/>
      <c r="B55" s="29"/>
      <c r="E55"/>
    </row>
    <row r="56" spans="1:5" ht="15.75" x14ac:dyDescent="0.25">
      <c r="A56" s="69" t="s">
        <v>152</v>
      </c>
      <c r="B56" s="70"/>
      <c r="E56"/>
    </row>
    <row r="57" spans="1:5" x14ac:dyDescent="0.25">
      <c r="A57" s="71" t="s">
        <v>153</v>
      </c>
      <c r="B57" s="72" t="s">
        <v>92</v>
      </c>
      <c r="E57"/>
    </row>
    <row r="58" spans="1:5" x14ac:dyDescent="0.25">
      <c r="A58" s="5" t="s">
        <v>154</v>
      </c>
      <c r="B58" s="73">
        <f>+C78</f>
        <v>126052345944</v>
      </c>
      <c r="E58"/>
    </row>
    <row r="59" spans="1:5" x14ac:dyDescent="0.25">
      <c r="A59" s="5" t="s">
        <v>155</v>
      </c>
      <c r="B59" s="73">
        <f>+C83</f>
        <v>28064619790</v>
      </c>
      <c r="E59"/>
    </row>
    <row r="60" spans="1:5" ht="24" x14ac:dyDescent="0.25">
      <c r="A60" s="74" t="s">
        <v>156</v>
      </c>
      <c r="B60" s="75">
        <f>+C79-B59</f>
        <v>6136338428</v>
      </c>
      <c r="C60" s="76" t="s">
        <v>157</v>
      </c>
      <c r="E60"/>
    </row>
    <row r="61" spans="1:5" x14ac:dyDescent="0.25">
      <c r="A61" s="5" t="s">
        <v>158</v>
      </c>
      <c r="B61" s="73">
        <f>+B58-B59-B60</f>
        <v>91851387726</v>
      </c>
      <c r="E61"/>
    </row>
    <row r="62" spans="1:5" ht="15.75" thickBot="1" x14ac:dyDescent="0.3">
      <c r="A62" s="77" t="s">
        <v>159</v>
      </c>
      <c r="B62" s="78">
        <f>+B59/B58</f>
        <v>0.22264258217350422</v>
      </c>
      <c r="E62"/>
    </row>
    <row r="63" spans="1:5" x14ac:dyDescent="0.25">
      <c r="A63"/>
      <c r="B63" s="79"/>
      <c r="E63"/>
    </row>
    <row r="64" spans="1:5" x14ac:dyDescent="0.25">
      <c r="A64"/>
      <c r="B64" s="80"/>
      <c r="E64"/>
    </row>
    <row r="65" spans="1:5" x14ac:dyDescent="0.25">
      <c r="A65" s="81" t="s">
        <v>160</v>
      </c>
      <c r="B65" s="81"/>
      <c r="C65" s="81"/>
      <c r="E65"/>
    </row>
    <row r="66" spans="1:5" x14ac:dyDescent="0.25">
      <c r="A66" s="82" t="s">
        <v>161</v>
      </c>
      <c r="B66" s="83"/>
      <c r="C66" s="84">
        <v>118704526772</v>
      </c>
      <c r="E66"/>
    </row>
    <row r="67" spans="1:5" x14ac:dyDescent="0.25">
      <c r="A67" s="85" t="s">
        <v>162</v>
      </c>
      <c r="B67" s="29"/>
      <c r="C67" s="29">
        <f>+B68+B69+B70+B71</f>
        <v>12752938092</v>
      </c>
      <c r="E67"/>
    </row>
    <row r="68" spans="1:5" x14ac:dyDescent="0.25">
      <c r="A68" t="s">
        <v>163</v>
      </c>
      <c r="B68" s="86">
        <v>7025971007</v>
      </c>
      <c r="E68"/>
    </row>
    <row r="69" spans="1:5" x14ac:dyDescent="0.25">
      <c r="A69" t="s">
        <v>164</v>
      </c>
      <c r="B69" s="86">
        <v>1495909812</v>
      </c>
      <c r="E69"/>
    </row>
    <row r="70" spans="1:5" x14ac:dyDescent="0.25">
      <c r="A70" t="s">
        <v>165</v>
      </c>
      <c r="B70" s="86">
        <v>825938353</v>
      </c>
      <c r="E70"/>
    </row>
    <row r="71" spans="1:5" x14ac:dyDescent="0.25">
      <c r="A71" s="87" t="s">
        <v>166</v>
      </c>
      <c r="B71" s="88">
        <v>3405118920</v>
      </c>
      <c r="C71" s="89"/>
      <c r="E71"/>
    </row>
    <row r="72" spans="1:5" x14ac:dyDescent="0.25">
      <c r="A72" s="85" t="s">
        <v>167</v>
      </c>
      <c r="B72" s="86"/>
      <c r="C72" s="29">
        <f>-B73</f>
        <v>-2000000000</v>
      </c>
      <c r="E72"/>
    </row>
    <row r="73" spans="1:5" x14ac:dyDescent="0.25">
      <c r="A73" t="s">
        <v>168</v>
      </c>
      <c r="B73" s="86">
        <v>2000000000</v>
      </c>
      <c r="E73"/>
    </row>
    <row r="74" spans="1:5" x14ac:dyDescent="0.25">
      <c r="A74" s="90" t="s">
        <v>169</v>
      </c>
      <c r="B74" s="27"/>
      <c r="C74" s="91">
        <f>+C66+C67+C72</f>
        <v>129457464864</v>
      </c>
      <c r="E74"/>
    </row>
    <row r="78" spans="1:5" x14ac:dyDescent="0.25">
      <c r="B78" s="92" t="s">
        <v>170</v>
      </c>
      <c r="C78" s="92">
        <v>126052345944</v>
      </c>
    </row>
    <row r="79" spans="1:5" x14ac:dyDescent="0.25">
      <c r="B79" s="92" t="s">
        <v>171</v>
      </c>
      <c r="C79" s="92">
        <v>34200958218</v>
      </c>
    </row>
    <row r="80" spans="1:5" x14ac:dyDescent="0.25">
      <c r="B80" s="92" t="s">
        <v>172</v>
      </c>
      <c r="C80" s="92">
        <v>91851387726</v>
      </c>
    </row>
    <row r="81" spans="2:3" x14ac:dyDescent="0.25">
      <c r="B81" s="92" t="s">
        <v>95</v>
      </c>
      <c r="C81" s="92">
        <v>11074423275</v>
      </c>
    </row>
    <row r="82" spans="2:3" x14ac:dyDescent="0.25">
      <c r="B82" s="92" t="s">
        <v>173</v>
      </c>
      <c r="C82" s="92">
        <v>16990196515</v>
      </c>
    </row>
    <row r="83" spans="2:3" x14ac:dyDescent="0.25">
      <c r="B83" s="92" t="s">
        <v>155</v>
      </c>
      <c r="C83" s="92">
        <f>+C81+C82</f>
        <v>28064619790</v>
      </c>
    </row>
    <row r="84" spans="2:3" x14ac:dyDescent="0.25">
      <c r="B84" s="92" t="s">
        <v>174</v>
      </c>
      <c r="C84" s="92">
        <f>+C79-C83</f>
        <v>6136338428</v>
      </c>
    </row>
    <row r="85" spans="2:3" x14ac:dyDescent="0.25">
      <c r="B85" s="92"/>
      <c r="C85" s="92">
        <f>+C78-C80</f>
        <v>34200958218</v>
      </c>
    </row>
    <row r="86" spans="2:3" x14ac:dyDescent="0.25">
      <c r="B86" s="92"/>
      <c r="C86" s="92">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2026</vt:lpstr>
      <vt:lpstr>Resumen</vt:lpstr>
      <vt:lpstr>'PLAN ACCIÓN 2026'!Área_de_impresión</vt:lpstr>
      <vt:lpstr>'PLAN ACCIÓN 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2026-03-06T20:43:11Z</dcterms:modified>
  <cp:category/>
  <cp:contentStatus/>
</cp:coreProperties>
</file>