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autoCompressPictures="0"/>
  <mc:AlternateContent xmlns:mc="http://schemas.openxmlformats.org/markup-compatibility/2006">
    <mc:Choice Requires="x15">
      <x15ac:absPath xmlns:x15ac="http://schemas.microsoft.com/office/spreadsheetml/2010/11/ac" url="C:\Users\Dalia.Hernandez\Downloads\"/>
    </mc:Choice>
  </mc:AlternateContent>
  <xr:revisionPtr revIDLastSave="0" documentId="13_ncr:1_{1A64B476-B85C-4D78-985B-D7CF1F4EBDF8}" xr6:coauthVersionLast="47" xr6:coauthVersionMax="47" xr10:uidLastSave="{00000000-0000-0000-0000-000000000000}"/>
  <bookViews>
    <workbookView xWindow="20370" yWindow="-120" windowWidth="29040" windowHeight="15720" xr2:uid="{00000000-000D-0000-FFFF-FFFF00000000}"/>
  </bookViews>
  <sheets>
    <sheet name="PAA 2025" sheetId="1" r:id="rId1"/>
    <sheet name="perfiles" sheetId="4" state="hidden" r:id="rId2"/>
    <sheet name="Hoja1" sheetId="5" state="hidden" r:id="rId3"/>
    <sheet name="notas" sheetId="2" r:id="rId4"/>
    <sheet name="lineas que se pueden utilizar" sheetId="6" r:id="rId5"/>
  </sheets>
  <externalReferences>
    <externalReference r:id="rId6"/>
    <externalReference r:id="rId7"/>
  </externalReferences>
  <definedNames>
    <definedName name="_xlnm._FilterDatabase" localSheetId="3" hidden="1">notas!$A$1:$P$1</definedName>
    <definedName name="_xlnm._FilterDatabase" localSheetId="0" hidden="1">'PAA 2025'!#REF!</definedName>
    <definedName name="Perfiles">'[1]Datos PA'!$E$2:$E$8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420" i="1" l="1"/>
  <c r="I419" i="1"/>
  <c r="I418" i="1"/>
  <c r="I75" i="1"/>
  <c r="I417" i="1"/>
  <c r="I416" i="1"/>
  <c r="I415" i="1"/>
  <c r="I198" i="1"/>
  <c r="I195" i="1"/>
  <c r="I192" i="1"/>
  <c r="I123" i="1"/>
  <c r="I103" i="1"/>
  <c r="H302" i="1"/>
  <c r="I302" i="1" s="1"/>
  <c r="I73" i="1"/>
  <c r="D229" i="1"/>
  <c r="D413" i="1"/>
  <c r="E413" i="1"/>
  <c r="I413" i="1"/>
  <c r="E334" i="1"/>
  <c r="D348" i="1"/>
  <c r="D411" i="1"/>
  <c r="E411" i="1"/>
  <c r="I411" i="1"/>
  <c r="I410" i="1"/>
  <c r="D410" i="1"/>
  <c r="D409" i="1"/>
  <c r="E409" i="1"/>
  <c r="I409" i="1"/>
  <c r="D408" i="1"/>
  <c r="I408" i="1"/>
  <c r="D407" i="1"/>
  <c r="E407" i="1"/>
  <c r="I407" i="1"/>
  <c r="D406" i="1"/>
  <c r="E406" i="1"/>
  <c r="I406" i="1"/>
  <c r="D405" i="1"/>
  <c r="E405" i="1"/>
  <c r="I405" i="1"/>
  <c r="D404" i="1"/>
  <c r="I404" i="1"/>
  <c r="D403" i="1"/>
  <c r="E403" i="1"/>
  <c r="I403" i="1"/>
  <c r="D400" i="1"/>
  <c r="E400" i="1"/>
  <c r="H400" i="1" s="1"/>
  <c r="I400" i="1" s="1"/>
  <c r="D401" i="1"/>
  <c r="E401" i="1"/>
  <c r="H401" i="1" s="1"/>
  <c r="I401" i="1" s="1"/>
  <c r="D402" i="1"/>
  <c r="E402" i="1"/>
  <c r="H402" i="1" s="1"/>
  <c r="I402" i="1" s="1"/>
  <c r="D397" i="1"/>
  <c r="E397" i="1"/>
  <c r="H397" i="1" s="1"/>
  <c r="I397" i="1" s="1"/>
  <c r="D398" i="1"/>
  <c r="E398" i="1"/>
  <c r="H398" i="1" s="1"/>
  <c r="I398" i="1" s="1"/>
  <c r="D399" i="1"/>
  <c r="E399" i="1"/>
  <c r="H399" i="1" s="1"/>
  <c r="I399" i="1" s="1"/>
  <c r="D393" i="1"/>
  <c r="E393" i="1"/>
  <c r="H393" i="1" s="1"/>
  <c r="I393" i="1" s="1"/>
  <c r="D394" i="1"/>
  <c r="E394" i="1"/>
  <c r="H394" i="1" s="1"/>
  <c r="I394" i="1" s="1"/>
  <c r="D395" i="1"/>
  <c r="E395" i="1"/>
  <c r="H395" i="1" s="1"/>
  <c r="I395" i="1" s="1"/>
  <c r="D396" i="1"/>
  <c r="E396" i="1"/>
  <c r="H396" i="1" s="1"/>
  <c r="I396" i="1" s="1"/>
  <c r="E346" i="1"/>
  <c r="H346" i="1" s="1"/>
  <c r="I346" i="1" s="1"/>
  <c r="D346" i="1"/>
  <c r="I392" i="1"/>
  <c r="D392" i="1"/>
  <c r="I391" i="1"/>
  <c r="D391" i="1"/>
  <c r="I390" i="1"/>
  <c r="D390" i="1"/>
  <c r="I389" i="1"/>
  <c r="D389" i="1"/>
  <c r="I388" i="1"/>
  <c r="D388" i="1"/>
  <c r="I387" i="1"/>
  <c r="D387" i="1"/>
  <c r="I386" i="1"/>
  <c r="D386" i="1"/>
  <c r="I385" i="1"/>
  <c r="D385" i="1"/>
  <c r="I384" i="1"/>
  <c r="D384" i="1"/>
  <c r="I383" i="1"/>
  <c r="D383" i="1"/>
  <c r="I382" i="1"/>
  <c r="D382" i="1"/>
  <c r="I381" i="1"/>
  <c r="D381" i="1"/>
  <c r="I380" i="1"/>
  <c r="D380" i="1"/>
  <c r="I379" i="1"/>
  <c r="D379" i="1"/>
  <c r="I378" i="1"/>
  <c r="D378" i="1"/>
  <c r="I377" i="1"/>
  <c r="D377" i="1"/>
  <c r="I376" i="1"/>
  <c r="D376" i="1"/>
  <c r="I375" i="1"/>
  <c r="D375" i="1"/>
  <c r="I374" i="1"/>
  <c r="D374" i="1"/>
  <c r="I373" i="1"/>
  <c r="D373" i="1"/>
  <c r="I372" i="1"/>
  <c r="D372" i="1"/>
  <c r="I371" i="1"/>
  <c r="D371" i="1"/>
  <c r="I370" i="1"/>
  <c r="D370" i="1"/>
  <c r="I369" i="1"/>
  <c r="D369" i="1"/>
  <c r="I368" i="1"/>
  <c r="I367" i="1"/>
  <c r="I366" i="1"/>
  <c r="D366" i="1"/>
  <c r="I365" i="1"/>
  <c r="D365" i="1"/>
  <c r="I364" i="1"/>
  <c r="D364" i="1"/>
  <c r="I363" i="1"/>
  <c r="D363" i="1"/>
  <c r="I362" i="1"/>
  <c r="D362" i="1"/>
  <c r="I361" i="1"/>
  <c r="D361" i="1"/>
  <c r="I360" i="1"/>
  <c r="D360" i="1"/>
  <c r="I359" i="1"/>
  <c r="D359" i="1"/>
  <c r="I358" i="1"/>
  <c r="D358" i="1"/>
  <c r="I357" i="1"/>
  <c r="D357" i="1"/>
  <c r="I356" i="1"/>
  <c r="D356" i="1"/>
  <c r="I355" i="1"/>
  <c r="D355" i="1"/>
  <c r="I354" i="1"/>
  <c r="D354" i="1"/>
  <c r="I353" i="1"/>
  <c r="D353" i="1"/>
  <c r="I352" i="1"/>
  <c r="D352" i="1"/>
  <c r="I351" i="1"/>
  <c r="D351" i="1"/>
  <c r="I350" i="1"/>
  <c r="D350" i="1"/>
  <c r="I349" i="1"/>
  <c r="D349" i="1"/>
  <c r="I347" i="1"/>
  <c r="D347" i="1"/>
  <c r="E345" i="1"/>
  <c r="I345" i="1" s="1"/>
  <c r="D345" i="1"/>
  <c r="I344" i="1"/>
  <c r="D344" i="1"/>
  <c r="D54" i="1"/>
  <c r="E220" i="1"/>
  <c r="H220" i="1" s="1"/>
  <c r="I220" i="1" s="1"/>
  <c r="D220" i="1"/>
  <c r="E263" i="1"/>
  <c r="I263" i="1" s="1"/>
  <c r="D263" i="1"/>
  <c r="E261" i="1"/>
  <c r="I261" i="1" s="1"/>
  <c r="D261" i="1"/>
  <c r="E343" i="1"/>
  <c r="I343" i="1" s="1"/>
  <c r="D343" i="1"/>
  <c r="E337" i="1"/>
  <c r="H337" i="1" s="1"/>
  <c r="I337" i="1" s="1"/>
  <c r="D337" i="1"/>
  <c r="E336" i="1"/>
  <c r="H336" i="1" s="1"/>
  <c r="I336" i="1" s="1"/>
  <c r="D336" i="1"/>
  <c r="I335" i="1"/>
  <c r="E335" i="1"/>
  <c r="D335" i="1"/>
  <c r="I334" i="1"/>
  <c r="D334" i="1"/>
  <c r="E333" i="1"/>
  <c r="H333" i="1" s="1"/>
  <c r="I333" i="1" s="1"/>
  <c r="D333" i="1"/>
  <c r="D332" i="1"/>
  <c r="E331" i="1"/>
  <c r="H331" i="1" s="1"/>
  <c r="I331" i="1" s="1"/>
  <c r="D331" i="1"/>
  <c r="E330" i="1"/>
  <c r="H330" i="1" s="1"/>
  <c r="I330" i="1" s="1"/>
  <c r="D330" i="1"/>
  <c r="E329" i="1"/>
  <c r="H329" i="1" s="1"/>
  <c r="I329" i="1" s="1"/>
  <c r="D329" i="1"/>
  <c r="E328" i="1"/>
  <c r="H328" i="1" s="1"/>
  <c r="I328" i="1" s="1"/>
  <c r="D328" i="1"/>
  <c r="E327" i="1"/>
  <c r="H327" i="1" s="1"/>
  <c r="I327" i="1" s="1"/>
  <c r="D327" i="1"/>
  <c r="E326" i="1"/>
  <c r="H326" i="1" s="1"/>
  <c r="I326" i="1" s="1"/>
  <c r="D326" i="1"/>
  <c r="E325" i="1"/>
  <c r="H325" i="1" s="1"/>
  <c r="I325" i="1" s="1"/>
  <c r="D325" i="1"/>
  <c r="E324" i="1"/>
  <c r="H324" i="1" s="1"/>
  <c r="I324" i="1" s="1"/>
  <c r="D324" i="1"/>
  <c r="E323" i="1"/>
  <c r="H323" i="1" s="1"/>
  <c r="I323" i="1" s="1"/>
  <c r="D323" i="1"/>
  <c r="E322" i="1"/>
  <c r="H322" i="1" s="1"/>
  <c r="I322" i="1" s="1"/>
  <c r="D322" i="1"/>
  <c r="E321" i="1"/>
  <c r="H321" i="1" s="1"/>
  <c r="I321" i="1" s="1"/>
  <c r="D321" i="1"/>
  <c r="E320" i="1"/>
  <c r="H320" i="1" s="1"/>
  <c r="I320" i="1" s="1"/>
  <c r="D320" i="1"/>
  <c r="E319" i="1"/>
  <c r="H319" i="1" s="1"/>
  <c r="I319" i="1" s="1"/>
  <c r="D319" i="1"/>
  <c r="E318" i="1"/>
  <c r="H318" i="1" s="1"/>
  <c r="I318" i="1" s="1"/>
  <c r="D318" i="1"/>
  <c r="E317" i="1"/>
  <c r="H317" i="1" s="1"/>
  <c r="I317" i="1" s="1"/>
  <c r="D317" i="1"/>
  <c r="E316" i="1"/>
  <c r="H316" i="1" s="1"/>
  <c r="I316" i="1" s="1"/>
  <c r="D316" i="1"/>
  <c r="E315" i="1"/>
  <c r="H315" i="1" s="1"/>
  <c r="I315" i="1" s="1"/>
  <c r="D315" i="1"/>
  <c r="E314" i="1"/>
  <c r="H314" i="1" s="1"/>
  <c r="I314" i="1" s="1"/>
  <c r="D314" i="1"/>
  <c r="E313" i="1"/>
  <c r="H313" i="1" s="1"/>
  <c r="I313" i="1" s="1"/>
  <c r="D313" i="1"/>
  <c r="E312" i="1"/>
  <c r="H312" i="1" s="1"/>
  <c r="I312" i="1" s="1"/>
  <c r="D312" i="1"/>
  <c r="E311" i="1"/>
  <c r="H311" i="1" s="1"/>
  <c r="I311" i="1" s="1"/>
  <c r="D311" i="1"/>
  <c r="E305" i="1"/>
  <c r="H305" i="1" s="1"/>
  <c r="I305" i="1" s="1"/>
  <c r="D305" i="1"/>
  <c r="E304" i="1"/>
  <c r="H304" i="1" s="1"/>
  <c r="I304" i="1" s="1"/>
  <c r="E303" i="1"/>
  <c r="H303" i="1" s="1"/>
  <c r="I303" i="1" s="1"/>
  <c r="D303" i="1"/>
  <c r="D302" i="1"/>
  <c r="E301" i="1"/>
  <c r="H301" i="1" s="1"/>
  <c r="I301" i="1" s="1"/>
  <c r="D301" i="1"/>
  <c r="E300" i="1"/>
  <c r="H300" i="1" s="1"/>
  <c r="I300" i="1" s="1"/>
  <c r="D300" i="1"/>
  <c r="E299" i="1"/>
  <c r="H299" i="1" s="1"/>
  <c r="I299" i="1" s="1"/>
  <c r="D299" i="1"/>
  <c r="I297" i="1"/>
  <c r="E295" i="1"/>
  <c r="H295" i="1" s="1"/>
  <c r="I295" i="1" s="1"/>
  <c r="D295" i="1"/>
  <c r="E294" i="1"/>
  <c r="H294" i="1" s="1"/>
  <c r="I294" i="1" s="1"/>
  <c r="E293" i="1"/>
  <c r="H293" i="1" s="1"/>
  <c r="I293" i="1" s="1"/>
  <c r="D293" i="1"/>
  <c r="E292" i="1"/>
  <c r="H292" i="1" s="1"/>
  <c r="I292" i="1" s="1"/>
  <c r="D292" i="1"/>
  <c r="E291" i="1"/>
  <c r="H291" i="1" s="1"/>
  <c r="I291" i="1" s="1"/>
  <c r="D291" i="1"/>
  <c r="E290" i="1"/>
  <c r="H290" i="1" s="1"/>
  <c r="I290" i="1" s="1"/>
  <c r="D290" i="1"/>
  <c r="E289" i="1"/>
  <c r="H289" i="1" s="1"/>
  <c r="I289" i="1" s="1"/>
  <c r="D289" i="1"/>
  <c r="E288" i="1"/>
  <c r="H288" i="1" s="1"/>
  <c r="I288" i="1" s="1"/>
  <c r="D288" i="1"/>
  <c r="H287" i="1"/>
  <c r="I287" i="1" s="1"/>
  <c r="D287" i="1"/>
  <c r="E286" i="1"/>
  <c r="H286" i="1" s="1"/>
  <c r="I286" i="1" s="1"/>
  <c r="D286" i="1"/>
  <c r="E285" i="1"/>
  <c r="H285" i="1" s="1"/>
  <c r="I285" i="1" s="1"/>
  <c r="D285" i="1"/>
  <c r="E284" i="1"/>
  <c r="H284" i="1" s="1"/>
  <c r="I284" i="1" s="1"/>
  <c r="D284" i="1"/>
  <c r="H269" i="1"/>
  <c r="I265" i="1"/>
  <c r="H265" i="1"/>
  <c r="I264" i="1"/>
  <c r="H264" i="1"/>
  <c r="E257" i="1"/>
  <c r="H257" i="1" s="1"/>
  <c r="I257" i="1" s="1"/>
  <c r="D257" i="1"/>
  <c r="E256" i="1"/>
  <c r="H256" i="1" s="1"/>
  <c r="I256" i="1" s="1"/>
  <c r="D256" i="1"/>
  <c r="E255" i="1"/>
  <c r="H255" i="1" s="1"/>
  <c r="I255" i="1" s="1"/>
  <c r="D255" i="1"/>
  <c r="E254" i="1"/>
  <c r="H254" i="1" s="1"/>
  <c r="I254" i="1" s="1"/>
  <c r="D254" i="1"/>
  <c r="E253" i="1"/>
  <c r="H253" i="1" s="1"/>
  <c r="I253" i="1" s="1"/>
  <c r="D253" i="1"/>
  <c r="E252" i="1"/>
  <c r="H252" i="1" s="1"/>
  <c r="I252" i="1" s="1"/>
  <c r="D252" i="1"/>
  <c r="E251" i="1"/>
  <c r="H251" i="1" s="1"/>
  <c r="I251" i="1" s="1"/>
  <c r="D251" i="1"/>
  <c r="E250" i="1"/>
  <c r="H250" i="1" s="1"/>
  <c r="I250" i="1" s="1"/>
  <c r="D250" i="1"/>
  <c r="I249" i="1"/>
  <c r="E248" i="1"/>
  <c r="H248" i="1" s="1"/>
  <c r="I248" i="1" s="1"/>
  <c r="D248" i="1"/>
  <c r="E247" i="1"/>
  <c r="H247" i="1" s="1"/>
  <c r="I247" i="1" s="1"/>
  <c r="D247" i="1"/>
  <c r="E246" i="1"/>
  <c r="H246" i="1" s="1"/>
  <c r="I246" i="1" s="1"/>
  <c r="E245" i="1"/>
  <c r="H245" i="1" s="1"/>
  <c r="I245" i="1" s="1"/>
  <c r="D245" i="1"/>
  <c r="E244" i="1"/>
  <c r="H244" i="1" s="1"/>
  <c r="I244" i="1" s="1"/>
  <c r="D244" i="1"/>
  <c r="E243" i="1"/>
  <c r="H243" i="1" s="1"/>
  <c r="I243" i="1" s="1"/>
  <c r="D243" i="1"/>
  <c r="E242" i="1"/>
  <c r="H242" i="1" s="1"/>
  <c r="I242" i="1" s="1"/>
  <c r="D242" i="1"/>
  <c r="E241" i="1"/>
  <c r="H241" i="1" s="1"/>
  <c r="I241" i="1" s="1"/>
  <c r="D241" i="1"/>
  <c r="E240" i="1"/>
  <c r="H240" i="1" s="1"/>
  <c r="I240" i="1" s="1"/>
  <c r="D240" i="1"/>
  <c r="E239" i="1"/>
  <c r="H239" i="1" s="1"/>
  <c r="I239" i="1" s="1"/>
  <c r="D239" i="1"/>
  <c r="E238" i="1"/>
  <c r="H238" i="1" s="1"/>
  <c r="I238" i="1" s="1"/>
  <c r="D238" i="1"/>
  <c r="I237" i="1"/>
  <c r="E237" i="1"/>
  <c r="D237" i="1"/>
  <c r="E236" i="1"/>
  <c r="H236" i="1" s="1"/>
  <c r="I236" i="1" s="1"/>
  <c r="D236" i="1"/>
  <c r="E235" i="1"/>
  <c r="E234" i="1"/>
  <c r="H234" i="1" s="1"/>
  <c r="I234" i="1" s="1"/>
  <c r="D234" i="1"/>
  <c r="E233" i="1"/>
  <c r="H233" i="1" s="1"/>
  <c r="I233" i="1" s="1"/>
  <c r="D233" i="1"/>
  <c r="E232" i="1"/>
  <c r="H232" i="1" s="1"/>
  <c r="I232" i="1" s="1"/>
  <c r="D232" i="1"/>
  <c r="E231" i="1"/>
  <c r="H231" i="1" s="1"/>
  <c r="I231" i="1" s="1"/>
  <c r="D231" i="1"/>
  <c r="E230" i="1"/>
  <c r="H230" i="1" s="1"/>
  <c r="I230" i="1" s="1"/>
  <c r="D230" i="1"/>
  <c r="E229" i="1"/>
  <c r="H229" i="1" s="1"/>
  <c r="I229" i="1" s="1"/>
  <c r="H228" i="1"/>
  <c r="I228" i="1" s="1"/>
  <c r="E227" i="1"/>
  <c r="H227" i="1" s="1"/>
  <c r="I227" i="1" s="1"/>
  <c r="E226" i="1"/>
  <c r="H226" i="1" s="1"/>
  <c r="I226" i="1" s="1"/>
  <c r="E225" i="1"/>
  <c r="H225" i="1" s="1"/>
  <c r="I225" i="1" s="1"/>
  <c r="E224" i="1"/>
  <c r="H224" i="1" s="1"/>
  <c r="I224" i="1" s="1"/>
  <c r="E221" i="1"/>
  <c r="H221" i="1" s="1"/>
  <c r="I221" i="1" s="1"/>
  <c r="D221" i="1"/>
  <c r="E219" i="1"/>
  <c r="H219" i="1" s="1"/>
  <c r="I219" i="1" s="1"/>
  <c r="D219" i="1"/>
  <c r="E218" i="1"/>
  <c r="H218" i="1" s="1"/>
  <c r="I218" i="1" s="1"/>
  <c r="D218" i="1"/>
  <c r="E217" i="1"/>
  <c r="H217" i="1" s="1"/>
  <c r="I217" i="1" s="1"/>
  <c r="D217" i="1"/>
  <c r="E216" i="1"/>
  <c r="H216" i="1" s="1"/>
  <c r="I216" i="1" s="1"/>
  <c r="D216" i="1"/>
  <c r="E215" i="1"/>
  <c r="H215" i="1" s="1"/>
  <c r="I215" i="1" s="1"/>
  <c r="D215" i="1"/>
  <c r="E214" i="1"/>
  <c r="H214" i="1" s="1"/>
  <c r="I214" i="1" s="1"/>
  <c r="D214" i="1"/>
  <c r="E213" i="1"/>
  <c r="H213" i="1" s="1"/>
  <c r="I213" i="1" s="1"/>
  <c r="D213" i="1"/>
  <c r="E212" i="1"/>
  <c r="H212" i="1" s="1"/>
  <c r="I212" i="1" s="1"/>
  <c r="D212" i="1"/>
  <c r="E211" i="1"/>
  <c r="H211" i="1" s="1"/>
  <c r="I211" i="1" s="1"/>
  <c r="E210" i="1"/>
  <c r="H210" i="1" s="1"/>
  <c r="I210" i="1" s="1"/>
  <c r="D210" i="1"/>
  <c r="E209" i="1"/>
  <c r="H209" i="1" s="1"/>
  <c r="I209" i="1" s="1"/>
  <c r="D209" i="1"/>
  <c r="E208" i="1"/>
  <c r="H208" i="1" s="1"/>
  <c r="I208" i="1" s="1"/>
  <c r="D208" i="1"/>
  <c r="E207" i="1"/>
  <c r="H207" i="1" s="1"/>
  <c r="I207" i="1" s="1"/>
  <c r="D207" i="1"/>
  <c r="E206" i="1"/>
  <c r="I206" i="1" s="1"/>
  <c r="D206" i="1"/>
  <c r="E205" i="1"/>
  <c r="H205" i="1" s="1"/>
  <c r="I205" i="1" s="1"/>
  <c r="D205" i="1"/>
  <c r="I204" i="1"/>
  <c r="E204" i="1"/>
  <c r="E203" i="1"/>
  <c r="H203" i="1" s="1"/>
  <c r="I203" i="1" s="1"/>
  <c r="D203" i="1"/>
  <c r="E202" i="1"/>
  <c r="H202" i="1" s="1"/>
  <c r="I202" i="1" s="1"/>
  <c r="D202" i="1"/>
  <c r="E201" i="1"/>
  <c r="H201" i="1" s="1"/>
  <c r="I201" i="1" s="1"/>
  <c r="D201" i="1"/>
  <c r="E200" i="1"/>
  <c r="H200" i="1" s="1"/>
  <c r="I200" i="1" s="1"/>
  <c r="D200" i="1"/>
  <c r="E194" i="1"/>
  <c r="I194" i="1" s="1"/>
  <c r="E193" i="1"/>
  <c r="H193" i="1" s="1"/>
  <c r="I193" i="1" s="1"/>
  <c r="D193" i="1"/>
  <c r="E191" i="1"/>
  <c r="H191" i="1" s="1"/>
  <c r="I191" i="1" s="1"/>
  <c r="D191" i="1"/>
  <c r="E190" i="1"/>
  <c r="H190" i="1" s="1"/>
  <c r="I190" i="1" s="1"/>
  <c r="D190" i="1"/>
  <c r="E189" i="1"/>
  <c r="H189" i="1" s="1"/>
  <c r="I189" i="1" s="1"/>
  <c r="D189" i="1"/>
  <c r="E187" i="1"/>
  <c r="H187" i="1" s="1"/>
  <c r="I187" i="1" s="1"/>
  <c r="D187" i="1"/>
  <c r="E186" i="1"/>
  <c r="H186" i="1" s="1"/>
  <c r="I186" i="1" s="1"/>
  <c r="D186" i="1"/>
  <c r="E185" i="1"/>
  <c r="H185" i="1" s="1"/>
  <c r="I185" i="1" s="1"/>
  <c r="D185" i="1"/>
  <c r="E184" i="1"/>
  <c r="H184" i="1" s="1"/>
  <c r="I184" i="1" s="1"/>
  <c r="D184" i="1"/>
  <c r="E183" i="1"/>
  <c r="H183" i="1" s="1"/>
  <c r="I183" i="1" s="1"/>
  <c r="D183" i="1"/>
  <c r="E182" i="1"/>
  <c r="H182" i="1" s="1"/>
  <c r="I182" i="1" s="1"/>
  <c r="D182" i="1"/>
  <c r="E181" i="1"/>
  <c r="H181" i="1" s="1"/>
  <c r="I181" i="1" s="1"/>
  <c r="E180" i="1"/>
  <c r="H180" i="1" s="1"/>
  <c r="I180" i="1" s="1"/>
  <c r="D180" i="1"/>
  <c r="E179" i="1"/>
  <c r="H179" i="1" s="1"/>
  <c r="I179" i="1" s="1"/>
  <c r="D179" i="1"/>
  <c r="E178" i="1"/>
  <c r="H178" i="1" s="1"/>
  <c r="I178" i="1" s="1"/>
  <c r="D178" i="1"/>
  <c r="E177" i="1"/>
  <c r="H177" i="1" s="1"/>
  <c r="I177" i="1" s="1"/>
  <c r="D177" i="1"/>
  <c r="E176" i="1"/>
  <c r="H176" i="1" s="1"/>
  <c r="I176" i="1" s="1"/>
  <c r="D176" i="1"/>
  <c r="E175" i="1"/>
  <c r="H175" i="1" s="1"/>
  <c r="I175" i="1" s="1"/>
  <c r="D175" i="1"/>
  <c r="E174" i="1"/>
  <c r="H174" i="1" s="1"/>
  <c r="I174" i="1" s="1"/>
  <c r="D174" i="1"/>
  <c r="E173" i="1"/>
  <c r="H173" i="1" s="1"/>
  <c r="I173" i="1" s="1"/>
  <c r="D173" i="1"/>
  <c r="E172" i="1"/>
  <c r="H172" i="1" s="1"/>
  <c r="I172" i="1" s="1"/>
  <c r="D172" i="1"/>
  <c r="E171" i="1"/>
  <c r="H171" i="1" s="1"/>
  <c r="I171" i="1" s="1"/>
  <c r="D171" i="1"/>
  <c r="E170" i="1"/>
  <c r="H170" i="1" s="1"/>
  <c r="I170" i="1" s="1"/>
  <c r="D170" i="1"/>
  <c r="E169" i="1"/>
  <c r="H169" i="1" s="1"/>
  <c r="I169" i="1" s="1"/>
  <c r="D169" i="1"/>
  <c r="E168" i="1"/>
  <c r="H168" i="1" s="1"/>
  <c r="I168" i="1" s="1"/>
  <c r="D168" i="1"/>
  <c r="E167" i="1"/>
  <c r="H167" i="1" s="1"/>
  <c r="I167" i="1" s="1"/>
  <c r="D167" i="1"/>
  <c r="E166" i="1"/>
  <c r="I166" i="1" s="1"/>
  <c r="D166" i="1"/>
  <c r="E165" i="1"/>
  <c r="I165" i="1" s="1"/>
  <c r="E164" i="1"/>
  <c r="H164" i="1" s="1"/>
  <c r="I164" i="1" s="1"/>
  <c r="E163" i="1"/>
  <c r="H163" i="1" s="1"/>
  <c r="I163" i="1" s="1"/>
  <c r="E162" i="1"/>
  <c r="H162" i="1" s="1"/>
  <c r="I162" i="1" s="1"/>
  <c r="D162" i="1"/>
  <c r="E161" i="1"/>
  <c r="H161" i="1" s="1"/>
  <c r="I161" i="1" s="1"/>
  <c r="D161" i="1"/>
  <c r="E160" i="1"/>
  <c r="H160" i="1" s="1"/>
  <c r="I160" i="1" s="1"/>
  <c r="D160" i="1"/>
  <c r="E159" i="1"/>
  <c r="H159" i="1" s="1"/>
  <c r="I159" i="1" s="1"/>
  <c r="D159" i="1"/>
  <c r="E158" i="1"/>
  <c r="H158" i="1" s="1"/>
  <c r="I158" i="1" s="1"/>
  <c r="D158" i="1"/>
  <c r="E157" i="1"/>
  <c r="H157" i="1" s="1"/>
  <c r="I157" i="1" s="1"/>
  <c r="D157" i="1"/>
  <c r="E156" i="1"/>
  <c r="H156" i="1" s="1"/>
  <c r="I156" i="1" s="1"/>
  <c r="D156" i="1"/>
  <c r="E155" i="1"/>
  <c r="H155" i="1" s="1"/>
  <c r="I155" i="1" s="1"/>
  <c r="D155" i="1"/>
  <c r="E154" i="1"/>
  <c r="H154" i="1" s="1"/>
  <c r="I154" i="1" s="1"/>
  <c r="D154" i="1"/>
  <c r="E153" i="1"/>
  <c r="H153" i="1" s="1"/>
  <c r="I153" i="1" s="1"/>
  <c r="D153" i="1"/>
  <c r="E152" i="1"/>
  <c r="H152" i="1" s="1"/>
  <c r="I152" i="1" s="1"/>
  <c r="D152" i="1"/>
  <c r="E151" i="1"/>
  <c r="H151" i="1" s="1"/>
  <c r="I151" i="1" s="1"/>
  <c r="D151" i="1"/>
  <c r="E150" i="1"/>
  <c r="H150" i="1" s="1"/>
  <c r="I150" i="1" s="1"/>
  <c r="D150" i="1"/>
  <c r="E149" i="1"/>
  <c r="H149" i="1" s="1"/>
  <c r="I149" i="1" s="1"/>
  <c r="D149" i="1"/>
  <c r="E148" i="1"/>
  <c r="H148" i="1" s="1"/>
  <c r="I148" i="1" s="1"/>
  <c r="D148" i="1"/>
  <c r="E147" i="1"/>
  <c r="H147" i="1" s="1"/>
  <c r="I147" i="1" s="1"/>
  <c r="D147" i="1"/>
  <c r="E146" i="1"/>
  <c r="H146" i="1" s="1"/>
  <c r="I146" i="1" s="1"/>
  <c r="D146" i="1"/>
  <c r="E145" i="1"/>
  <c r="H145" i="1" s="1"/>
  <c r="I145" i="1" s="1"/>
  <c r="D145" i="1"/>
  <c r="E144" i="1"/>
  <c r="H144" i="1" s="1"/>
  <c r="I144" i="1" s="1"/>
  <c r="D144" i="1"/>
  <c r="E143" i="1"/>
  <c r="H143" i="1" s="1"/>
  <c r="I143" i="1" s="1"/>
  <c r="D143" i="1"/>
  <c r="E142" i="1"/>
  <c r="H142" i="1" s="1"/>
  <c r="I142" i="1" s="1"/>
  <c r="D142" i="1"/>
  <c r="I141" i="1"/>
  <c r="E140" i="1"/>
  <c r="H140" i="1" s="1"/>
  <c r="I140" i="1" s="1"/>
  <c r="D140" i="1"/>
  <c r="E139" i="1"/>
  <c r="H139" i="1" s="1"/>
  <c r="I139" i="1" s="1"/>
  <c r="D139" i="1"/>
  <c r="E138" i="1"/>
  <c r="H138" i="1" s="1"/>
  <c r="I138" i="1" s="1"/>
  <c r="D138" i="1"/>
  <c r="E137" i="1"/>
  <c r="H137" i="1" s="1"/>
  <c r="I137" i="1" s="1"/>
  <c r="D137" i="1"/>
  <c r="E136" i="1"/>
  <c r="H136" i="1" s="1"/>
  <c r="I136" i="1" s="1"/>
  <c r="D136" i="1"/>
  <c r="E135" i="1"/>
  <c r="H135" i="1" s="1"/>
  <c r="I135" i="1" s="1"/>
  <c r="D135" i="1"/>
  <c r="E134" i="1"/>
  <c r="H134" i="1" s="1"/>
  <c r="I134" i="1" s="1"/>
  <c r="D134" i="1"/>
  <c r="E133" i="1"/>
  <c r="H133" i="1" s="1"/>
  <c r="I133" i="1" s="1"/>
  <c r="D133" i="1"/>
  <c r="E132" i="1"/>
  <c r="H132" i="1" s="1"/>
  <c r="I132" i="1" s="1"/>
  <c r="D132" i="1"/>
  <c r="E131" i="1"/>
  <c r="H131" i="1" s="1"/>
  <c r="I131" i="1" s="1"/>
  <c r="D131" i="1"/>
  <c r="E130" i="1"/>
  <c r="H130" i="1" s="1"/>
  <c r="I130" i="1" s="1"/>
  <c r="D130" i="1"/>
  <c r="E129" i="1"/>
  <c r="H129" i="1" s="1"/>
  <c r="I129" i="1" s="1"/>
  <c r="D129" i="1"/>
  <c r="E128" i="1"/>
  <c r="H128" i="1" s="1"/>
  <c r="I128" i="1" s="1"/>
  <c r="D128" i="1"/>
  <c r="E127" i="1"/>
  <c r="H127" i="1" s="1"/>
  <c r="I127" i="1" s="1"/>
  <c r="D127" i="1"/>
  <c r="E126" i="1"/>
  <c r="H126" i="1" s="1"/>
  <c r="I126" i="1" s="1"/>
  <c r="D126" i="1"/>
  <c r="E125" i="1"/>
  <c r="H125" i="1" s="1"/>
  <c r="I125" i="1" s="1"/>
  <c r="D125" i="1"/>
  <c r="E124" i="1"/>
  <c r="H124" i="1" s="1"/>
  <c r="I124" i="1" s="1"/>
  <c r="D124" i="1"/>
  <c r="E122" i="1"/>
  <c r="H122" i="1" s="1"/>
  <c r="I122" i="1" s="1"/>
  <c r="D122" i="1"/>
  <c r="E121" i="1"/>
  <c r="H121" i="1" s="1"/>
  <c r="I121" i="1" s="1"/>
  <c r="D121" i="1"/>
  <c r="E120" i="1"/>
  <c r="H120" i="1" s="1"/>
  <c r="I120" i="1" s="1"/>
  <c r="D120" i="1"/>
  <c r="E118" i="1"/>
  <c r="H118" i="1" s="1"/>
  <c r="I118" i="1" s="1"/>
  <c r="D118" i="1"/>
  <c r="E117" i="1"/>
  <c r="H117" i="1" s="1"/>
  <c r="I117" i="1" s="1"/>
  <c r="E116" i="1"/>
  <c r="H116" i="1" s="1"/>
  <c r="I116" i="1" s="1"/>
  <c r="D116" i="1"/>
  <c r="E115" i="1"/>
  <c r="H115" i="1" s="1"/>
  <c r="I115" i="1" s="1"/>
  <c r="D115" i="1"/>
  <c r="E114" i="1"/>
  <c r="H114" i="1" s="1"/>
  <c r="I114" i="1" s="1"/>
  <c r="D114" i="1"/>
  <c r="E113" i="1"/>
  <c r="H113" i="1" s="1"/>
  <c r="I113" i="1" s="1"/>
  <c r="D113" i="1"/>
  <c r="E112" i="1"/>
  <c r="H112" i="1" s="1"/>
  <c r="I112" i="1" s="1"/>
  <c r="E111" i="1"/>
  <c r="H111" i="1" s="1"/>
  <c r="I111" i="1" s="1"/>
  <c r="D111" i="1"/>
  <c r="E110" i="1"/>
  <c r="H110" i="1" s="1"/>
  <c r="I110" i="1" s="1"/>
  <c r="D110" i="1"/>
  <c r="E109" i="1"/>
  <c r="H109" i="1" s="1"/>
  <c r="I109" i="1" s="1"/>
  <c r="D109" i="1"/>
  <c r="E108" i="1"/>
  <c r="H108" i="1" s="1"/>
  <c r="I108" i="1" s="1"/>
  <c r="D108" i="1"/>
  <c r="E107" i="1"/>
  <c r="H107" i="1" s="1"/>
  <c r="I107" i="1" s="1"/>
  <c r="D107" i="1"/>
  <c r="E106" i="1"/>
  <c r="H106" i="1" s="1"/>
  <c r="I106" i="1" s="1"/>
  <c r="D106" i="1"/>
  <c r="E105" i="1"/>
  <c r="H105" i="1" s="1"/>
  <c r="I105" i="1" s="1"/>
  <c r="D105" i="1"/>
  <c r="E104" i="1"/>
  <c r="H104" i="1" s="1"/>
  <c r="I104" i="1" s="1"/>
  <c r="D104" i="1"/>
  <c r="E102" i="1"/>
  <c r="H102" i="1" s="1"/>
  <c r="I102" i="1" s="1"/>
  <c r="D102" i="1"/>
  <c r="E101" i="1"/>
  <c r="H101" i="1" s="1"/>
  <c r="I101" i="1" s="1"/>
  <c r="D101" i="1"/>
  <c r="E100" i="1"/>
  <c r="H100" i="1" s="1"/>
  <c r="I100" i="1" s="1"/>
  <c r="D100" i="1"/>
  <c r="E99" i="1"/>
  <c r="H99" i="1" s="1"/>
  <c r="I99" i="1" s="1"/>
  <c r="D99" i="1"/>
  <c r="E98" i="1"/>
  <c r="H98" i="1" s="1"/>
  <c r="I98" i="1" s="1"/>
  <c r="D98" i="1"/>
  <c r="E97" i="1"/>
  <c r="H97" i="1" s="1"/>
  <c r="I97" i="1" s="1"/>
  <c r="D97" i="1"/>
  <c r="E96" i="1"/>
  <c r="H96" i="1" s="1"/>
  <c r="I96" i="1" s="1"/>
  <c r="D96" i="1"/>
  <c r="E95" i="1"/>
  <c r="H95" i="1" s="1"/>
  <c r="I95" i="1" s="1"/>
  <c r="D95" i="1"/>
  <c r="E94" i="1"/>
  <c r="H94" i="1" s="1"/>
  <c r="I94" i="1" s="1"/>
  <c r="D94" i="1"/>
  <c r="E93" i="1"/>
  <c r="H93" i="1" s="1"/>
  <c r="I93" i="1" s="1"/>
  <c r="D93" i="1"/>
  <c r="E92" i="1"/>
  <c r="H92" i="1" s="1"/>
  <c r="I92" i="1" s="1"/>
  <c r="D92" i="1"/>
  <c r="E91" i="1"/>
  <c r="H91" i="1" s="1"/>
  <c r="I91" i="1" s="1"/>
  <c r="D91" i="1"/>
  <c r="E90" i="1"/>
  <c r="H90" i="1" s="1"/>
  <c r="I90" i="1" s="1"/>
  <c r="D90" i="1"/>
  <c r="E89" i="1"/>
  <c r="H89" i="1" s="1"/>
  <c r="I89" i="1" s="1"/>
  <c r="D89" i="1"/>
  <c r="E88" i="1"/>
  <c r="H88" i="1" s="1"/>
  <c r="I88" i="1" s="1"/>
  <c r="D88" i="1"/>
  <c r="E87" i="1"/>
  <c r="H87" i="1" s="1"/>
  <c r="I87" i="1" s="1"/>
  <c r="D87" i="1"/>
  <c r="E86" i="1"/>
  <c r="H86" i="1" s="1"/>
  <c r="I86" i="1" s="1"/>
  <c r="D86" i="1"/>
  <c r="E85" i="1"/>
  <c r="H85" i="1" s="1"/>
  <c r="I85" i="1" s="1"/>
  <c r="D85" i="1"/>
  <c r="I84" i="1"/>
  <c r="E83" i="1"/>
  <c r="H83" i="1" s="1"/>
  <c r="I83" i="1" s="1"/>
  <c r="D83" i="1"/>
  <c r="E82" i="1"/>
  <c r="H82" i="1" s="1"/>
  <c r="I82" i="1" s="1"/>
  <c r="D82" i="1"/>
  <c r="E81" i="1"/>
  <c r="H81" i="1" s="1"/>
  <c r="I81" i="1" s="1"/>
  <c r="D81" i="1"/>
  <c r="E80" i="1"/>
  <c r="H80" i="1" s="1"/>
  <c r="I80" i="1" s="1"/>
  <c r="D80" i="1"/>
  <c r="E79" i="1"/>
  <c r="H79" i="1" s="1"/>
  <c r="I79" i="1" s="1"/>
  <c r="D79" i="1"/>
  <c r="E78" i="1"/>
  <c r="H78" i="1" s="1"/>
  <c r="I78" i="1" s="1"/>
  <c r="D78" i="1"/>
  <c r="E77" i="1"/>
  <c r="H77" i="1" s="1"/>
  <c r="I77" i="1" s="1"/>
  <c r="D77" i="1"/>
  <c r="E76" i="1"/>
  <c r="H76" i="1" s="1"/>
  <c r="I76" i="1" s="1"/>
  <c r="D76" i="1"/>
  <c r="H72" i="1"/>
  <c r="E71" i="1"/>
  <c r="H71" i="1" s="1"/>
  <c r="I71" i="1" s="1"/>
  <c r="D71" i="1"/>
  <c r="E70" i="1"/>
  <c r="H70" i="1" s="1"/>
  <c r="I70" i="1" s="1"/>
  <c r="E69" i="1"/>
  <c r="H69" i="1" s="1"/>
  <c r="I69" i="1" s="1"/>
  <c r="D69" i="1"/>
  <c r="E68" i="1"/>
  <c r="H68" i="1" s="1"/>
  <c r="I68" i="1" s="1"/>
  <c r="D68" i="1"/>
  <c r="E67" i="1"/>
  <c r="H67" i="1" s="1"/>
  <c r="I67" i="1" s="1"/>
  <c r="D67" i="1"/>
  <c r="E66" i="1"/>
  <c r="H66" i="1" s="1"/>
  <c r="I66" i="1" s="1"/>
  <c r="D66" i="1"/>
  <c r="E64" i="1"/>
  <c r="H64" i="1" s="1"/>
  <c r="I64" i="1" s="1"/>
  <c r="D64" i="1"/>
  <c r="E63" i="1"/>
  <c r="H63" i="1" s="1"/>
  <c r="I63" i="1" s="1"/>
  <c r="D63" i="1"/>
  <c r="E62" i="1"/>
  <c r="H62" i="1" s="1"/>
  <c r="I62" i="1" s="1"/>
  <c r="D62" i="1"/>
  <c r="H61" i="1"/>
  <c r="E60" i="1"/>
  <c r="H60" i="1" s="1"/>
  <c r="I60" i="1" s="1"/>
  <c r="D60" i="1"/>
  <c r="E59" i="1"/>
  <c r="H59" i="1" s="1"/>
  <c r="I59" i="1" s="1"/>
  <c r="D59" i="1"/>
  <c r="E58" i="1"/>
  <c r="H58" i="1" s="1"/>
  <c r="I58" i="1" s="1"/>
  <c r="D58" i="1"/>
  <c r="E57" i="1"/>
  <c r="H57" i="1" s="1"/>
  <c r="I57" i="1" s="1"/>
  <c r="D57" i="1"/>
  <c r="E56" i="1"/>
  <c r="H56" i="1" s="1"/>
  <c r="I56" i="1" s="1"/>
  <c r="D56" i="1"/>
  <c r="E55" i="1"/>
  <c r="H55" i="1" s="1"/>
  <c r="I55" i="1" s="1"/>
  <c r="D55" i="1"/>
  <c r="E54" i="1"/>
  <c r="H54" i="1" s="1"/>
  <c r="I54" i="1" s="1"/>
  <c r="E53" i="1"/>
  <c r="H53" i="1" s="1"/>
  <c r="I53" i="1" s="1"/>
  <c r="D53" i="1"/>
  <c r="E52" i="1"/>
  <c r="H52" i="1" s="1"/>
  <c r="I52" i="1" s="1"/>
  <c r="D52" i="1"/>
  <c r="E51" i="1"/>
  <c r="H51" i="1" s="1"/>
  <c r="I51" i="1" s="1"/>
  <c r="D51" i="1"/>
  <c r="E50" i="1"/>
  <c r="H50" i="1" s="1"/>
  <c r="I50" i="1" s="1"/>
  <c r="D50" i="1"/>
  <c r="E49" i="1"/>
  <c r="H49" i="1" s="1"/>
  <c r="I49" i="1" s="1"/>
  <c r="D49" i="1"/>
  <c r="E48" i="1"/>
  <c r="H48" i="1" s="1"/>
  <c r="I48" i="1" s="1"/>
  <c r="D48" i="1"/>
  <c r="E47" i="1"/>
  <c r="H47" i="1" s="1"/>
  <c r="I47" i="1" s="1"/>
  <c r="D47" i="1"/>
  <c r="E46" i="1"/>
  <c r="H46" i="1" s="1"/>
  <c r="I46" i="1" s="1"/>
  <c r="D46" i="1"/>
  <c r="E45" i="1"/>
  <c r="H45" i="1" s="1"/>
  <c r="I45" i="1" s="1"/>
  <c r="D45" i="1"/>
  <c r="E44" i="1"/>
  <c r="H44" i="1" s="1"/>
  <c r="I44" i="1" s="1"/>
  <c r="E43" i="1"/>
  <c r="H43" i="1" s="1"/>
  <c r="I43" i="1" s="1"/>
  <c r="D43" i="1"/>
  <c r="E42" i="1"/>
  <c r="H42" i="1" s="1"/>
  <c r="I42" i="1" s="1"/>
  <c r="D42" i="1"/>
  <c r="E41" i="1"/>
  <c r="H41" i="1" s="1"/>
  <c r="I41" i="1" s="1"/>
  <c r="D41" i="1"/>
  <c r="E40" i="1"/>
  <c r="H40" i="1" s="1"/>
  <c r="I40" i="1" s="1"/>
  <c r="D40" i="1"/>
  <c r="E39" i="1"/>
  <c r="H39" i="1" s="1"/>
  <c r="I39" i="1" s="1"/>
  <c r="D39" i="1"/>
  <c r="E38" i="1"/>
  <c r="H38" i="1" s="1"/>
  <c r="I38" i="1" s="1"/>
  <c r="D38" i="1"/>
  <c r="E37" i="1"/>
  <c r="H37" i="1" s="1"/>
  <c r="I37" i="1" s="1"/>
  <c r="D37" i="1"/>
  <c r="E36" i="1"/>
  <c r="H36" i="1" s="1"/>
  <c r="I36" i="1" s="1"/>
  <c r="D36" i="1"/>
  <c r="E35" i="1"/>
  <c r="H35" i="1" s="1"/>
  <c r="I35" i="1" s="1"/>
  <c r="D35" i="1"/>
  <c r="E34" i="1"/>
  <c r="H34" i="1" s="1"/>
  <c r="I34" i="1" s="1"/>
  <c r="D34" i="1"/>
  <c r="E33" i="1"/>
  <c r="H33" i="1" s="1"/>
  <c r="I33" i="1" s="1"/>
  <c r="D33" i="1"/>
  <c r="E31" i="1"/>
  <c r="H31" i="1" s="1"/>
  <c r="I31" i="1" s="1"/>
  <c r="D31" i="1"/>
  <c r="E30" i="1"/>
  <c r="H30" i="1" s="1"/>
  <c r="I30" i="1" s="1"/>
  <c r="D30" i="1"/>
  <c r="E29" i="1"/>
  <c r="H29" i="1" s="1"/>
  <c r="I29" i="1" s="1"/>
  <c r="D29" i="1"/>
  <c r="E28" i="1"/>
  <c r="H28" i="1" s="1"/>
  <c r="I28" i="1" s="1"/>
  <c r="D28" i="1"/>
  <c r="D342" i="1"/>
  <c r="I342" i="1"/>
  <c r="I341" i="1"/>
  <c r="D341" i="1"/>
  <c r="I340" i="1"/>
  <c r="D340" i="1"/>
  <c r="I339" i="1"/>
  <c r="D339" i="1"/>
  <c r="D338" i="1"/>
  <c r="C1" i="4"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Carlos Leonardo Gómez Valencia</author>
  </authors>
  <commentList>
    <comment ref="H258" authorId="0" shapeId="0" xr:uid="{E1718849-80B4-42BA-B16C-B46DA244D527}">
      <text>
        <r>
          <rPr>
            <b/>
            <sz val="9"/>
            <color indexed="81"/>
            <rFont val="Tahoma"/>
            <family val="2"/>
          </rPr>
          <t>Carlos Leonardo Gómez Valencia:</t>
        </r>
        <r>
          <rPr>
            <sz val="9"/>
            <color indexed="81"/>
            <rFont val="Tahoma"/>
            <family val="2"/>
          </rPr>
          <t xml:space="preserve">
Soporte Office 365 (SEO5) Incident Reponse
Valor anual: 474.800.000 +IVA  
Este valor esta ajsutado por 3 años y revisado de acuerdo a un dólar a 4100 en enero 23</t>
        </r>
      </text>
    </comment>
    <comment ref="H260" authorId="0" shapeId="0" xr:uid="{07FDC147-CF30-456F-A6E6-61F98EC8C535}">
      <text>
        <r>
          <rPr>
            <b/>
            <sz val="9"/>
            <color indexed="81"/>
            <rFont val="Tahoma"/>
            <family val="2"/>
          </rPr>
          <t>Carlos Leonardo Gómez Valencia:</t>
        </r>
        <r>
          <rPr>
            <sz val="9"/>
            <color indexed="81"/>
            <rFont val="Tahoma"/>
            <family val="2"/>
          </rPr>
          <t xml:space="preserve">
Vence en febrero de 2025</t>
        </r>
      </text>
    </comment>
    <comment ref="I260" authorId="0" shapeId="0" xr:uid="{EE455363-A802-4BC6-90D1-76DA3E7639A4}">
      <text>
        <r>
          <rPr>
            <b/>
            <sz val="9"/>
            <color indexed="81"/>
            <rFont val="Tahoma"/>
            <family val="2"/>
          </rPr>
          <t>Carlos Leonardo Gómez Valencia:</t>
        </r>
        <r>
          <rPr>
            <sz val="9"/>
            <color indexed="81"/>
            <rFont val="Tahoma"/>
            <family val="2"/>
          </rPr>
          <t xml:space="preserve">
Vence en febrero de 2025</t>
        </r>
      </text>
    </comment>
  </commentList>
</comments>
</file>

<file path=xl/sharedStrings.xml><?xml version="1.0" encoding="utf-8"?>
<sst xmlns="http://schemas.openxmlformats.org/spreadsheetml/2006/main" count="3328" uniqueCount="773">
  <si>
    <t>PLAN ANUAL DE ADQUISICIONES</t>
  </si>
  <si>
    <t>A. INFORMACIÓN GENERAL DE LA ENTIDAD</t>
  </si>
  <si>
    <t>Nombre</t>
  </si>
  <si>
    <t>INSTITUTO SOCIAL DE VIVIENDA Y HÁBITAT DE MEDELLÍN</t>
  </si>
  <si>
    <t>Dirección</t>
  </si>
  <si>
    <t>Cra. 53 # 47-22 - Torre Pichincha - Centro comercial Megacentro</t>
  </si>
  <si>
    <t>Teléfono</t>
  </si>
  <si>
    <t>Página web</t>
  </si>
  <si>
    <t>isvimed.gov.co</t>
  </si>
  <si>
    <t>Misión y visión</t>
  </si>
  <si>
    <r>
      <t>Misión Alineada al PEHMED2030:</t>
    </r>
    <r>
      <rPr>
        <sz val="11"/>
        <color indexed="8"/>
        <rFont val="Arial"/>
        <family val="2"/>
      </rPr>
      <t xml:space="preserve"> El Isvimed es una institución pública descentralizada del Municipio de Medellín, que garantiza la construcción del Estado social y democrático de derecho a través de la gestión del Plan Estratégico Habitacional de Medellín mediante la política pública de vivienda y hábitat y en correspondencia con los Planes de Desarrollo Municipal, Plan de Ordenamiento Territorial, actores públicos, privados y comunitarios, orientados por el mandato al derecho del hábitat sostenible y a la vivienda adecuada, el derecho a la ciudad y derechos complementarios. Esta política, mejorará la calidad de vida de los grupos familiares y los asentamientos humanos urbanos y rurales; especialmente, de sus habitantes en condiciones de pobreza, vulnerabilidad y precariedad, en un marco de los valores corporativos institucionales.</t>
    </r>
  </si>
  <si>
    <r>
      <t xml:space="preserve">Visión Alineada al PEHMED2030: </t>
    </r>
    <r>
      <rPr>
        <sz val="11"/>
        <color indexed="8"/>
        <rFont val="Arial"/>
        <family val="2"/>
      </rPr>
      <t>El Instituto Social de Vivienda y Hábitat de Medellín al 2030, hace parte del subsistema habitacional que coordina y articula los actores locales y regionales y actúa en cooperación con actores a nivel nacional e internacional, con la finalidad de contribuir en los procesos de autogestión de las comunidades que se integran social y espacialmente y se estructuran en tejidos sociales de vecindad y convivencia. Así, se promueve de manera sistémica la disminución de los déficits habitacionales cuantitativos y cualitativos en la construcción de territorios urbano-rurales, eco sostenibles, accesibles, integrados, incluyentes, biodiversos y habitables.</t>
    </r>
  </si>
  <si>
    <t>Perspectiva estratégica</t>
  </si>
  <si>
    <t>Disminuir el déficit cualitativo y cuantitativo de vivienda de la ciudad en los estratos 1, 2 y 3 a través de la ejecución de los programas y proyectos del Instituto en los sectores intervenidos, garantizando el cumplimiento de los requerimientos técnicos de habitabilidad, los lineamientos municipales y el derecho social a la vivienda digna.</t>
  </si>
  <si>
    <t>•        Identificar y organizar los grupos familiares objeto de atención en materia de vivienda y hábitat de interés social facilitando su acceso a una solución habitacional,  de acuerdo con la normativa vigente y las políticas habitacionales del Municipio de Medellín, apuntando a mejorar su calidad de vida.</t>
  </si>
  <si>
    <t>•        Gestionar los recursos financieros y las actividades requeridas para el desarrollo de los programas y proyectos institucionales, a través de la vinculación de actores públicos, privados, comunitarios y académicos.</t>
  </si>
  <si>
    <t>•        Acompañar a los grupos familiares con el objetivo de proporcionarles mecanismos de gestión comunitaria, facilitándoles el proceso de empoderamiento frente a las competencias  en materia de convivencia, que permitan su integración socio espacial al nuevo hábitat.</t>
  </si>
  <si>
    <t>•        Gestionar estrategias de talento humano que permitan contar con personal idóneo y motivado para el logro de los objetivos organizacionales.</t>
  </si>
  <si>
    <t>•        Brindar un servicio eficiente y de calidad, que contribuya al reconocimiento de la Institución dentro de la comunidad</t>
  </si>
  <si>
    <t>Información de contacto</t>
  </si>
  <si>
    <t>info@isvimed.gov.co. Tel 430-43-10 Ext 168</t>
  </si>
  <si>
    <t>Valor total del PAA</t>
  </si>
  <si>
    <t xml:space="preserve"> Aplica para todos los bienes y servicios que la entidad requiera adquirir en la vigencia </t>
  </si>
  <si>
    <t>Límite de contratación menor cuantía</t>
  </si>
  <si>
    <t>Límite de contratación mínima cuantía</t>
  </si>
  <si>
    <t>Fecha de última actualización del PAA</t>
  </si>
  <si>
    <t>NA</t>
  </si>
  <si>
    <t>B. ADQUISICIONES PLANEADAS</t>
  </si>
  <si>
    <t># Línea</t>
  </si>
  <si>
    <t>Códigos UNSPSC</t>
  </si>
  <si>
    <t>Descripción</t>
  </si>
  <si>
    <t>Fecha estimada de inicio de proceso de selección</t>
  </si>
  <si>
    <t>Duración estimada del contrato</t>
  </si>
  <si>
    <t xml:space="preserve">Modalidad de selección </t>
  </si>
  <si>
    <t>Fuente de los recursos</t>
  </si>
  <si>
    <t>Valor total estimado</t>
  </si>
  <si>
    <t>Valor estimado en la vigencia actual</t>
  </si>
  <si>
    <t>¿Se requieren vigencias futuras?</t>
  </si>
  <si>
    <t>Estado de solicitud de vigencias futuras</t>
  </si>
  <si>
    <t>Datos de contacto del responsable</t>
  </si>
  <si>
    <t xml:space="preserve">Subdirección </t>
  </si>
  <si>
    <t>Perfil</t>
  </si>
  <si>
    <t>Observaciones</t>
  </si>
  <si>
    <t>AUNAR ESFUERZOS PARA LA ATENCIÓN, ASESORÍA, ACOMPAÑAMIENTO SOCIAL, JURÍDICO, TÉCNICO, FINANCIERO, ADMINISTRATIVO PARA LA ASIGNACION, PAGO Y TERMINANCIÓN  DE LOS SUBSIDIOS DISTRITAL  DE ARRENDAMIENTO TEMPORAL -SDAT- A LOS HOGARES SUJETO DE ATENCIÓN</t>
  </si>
  <si>
    <t>ENERO</t>
  </si>
  <si>
    <t>CONTRATO INTERADMINISTRATIVO</t>
  </si>
  <si>
    <t>TRANSFERENCIA DISTRITALES</t>
  </si>
  <si>
    <t>CATALINA COLORADO MESA
SUBDIRECTORA POBLACIONAL
CATALINA.COLORADO@ISVIMED.GOV.CO</t>
  </si>
  <si>
    <t>POBLACIONAL</t>
  </si>
  <si>
    <t xml:space="preserve">PERSONA JURÍDICA </t>
  </si>
  <si>
    <t>PRESTACIÓN DE SERVICIOS PROFESIONALES COMO CONTRATISTA INDEPENDIENTE, POR SU PROPIA CUENTA Y RIESGO, COMO APOYO 2 LA ATENCIÓN Y ACOMPAÑAMIENTO SOCIAL A LOS HOGARES BENEFICIARIOS DEL SUBSIDIO DISTRITAL DE VIVIENDA, A LA POBLACIÓN DE DEMANDA LIBRE Y DEMANDA ORGANIZADA AFILIADA Y NO AFILIADA A CAJAS DE COMPENSACIÓN FAMILIAR </t>
  </si>
  <si>
    <t>CONTRATACIÓN DIRECTA</t>
  </si>
  <si>
    <t>PROFESIONAL UNIVERSITARIO 1</t>
  </si>
  <si>
    <t>PRESTACIÓN DE SERVICIOS PROFESIONALES COMO CONTRATISTA INDEPENDIENTE, POR SU PROPIA CUENTA Y RIESGO, COMO APOYO 1  LA ATENCIÓN Y ACOMPAÑAMIENTO SOCIAL A LOS HOGARES BENEFICIARIOS DEL SUBSIDIO DISTRITAL DE VIVIENDA, A LA POBLACIÓN DE DEMANDA LIBRE Y DEMANDA ORGANIZADA AFILIADA Y NO AFILIADA A CAJAS DE COMPENSACIÓN FAMILIAR.</t>
  </si>
  <si>
    <t>PRESTACIÓN DE SERVICIOS PROFESIONALES COMO CONTRATISTA INDEPENDIENTE, POR SU PROPIA CUENTA Y RIESGO, PARA APOYAR EL ACOMPAÑAMIENTO SOCIAL EN LAS ETAPAS DE PREFACTIBILIDAD, ESTUDIOS Y DISEÑOS, EJECUCIÓN Y OPERACIÓN DE LOS PROYECTOS HABITACIONALES DONDE LOS HOGARES APLICARÍAN EL SUBSIDIO DISTRITAL DE VIVIENDA.</t>
  </si>
  <si>
    <t xml:space="preserve">	
PRESTACIÓN DE SERVICIOS PROFESIONALES COMO CONTRATISTA INDEPENDIENTE, POR SU PROPIA CUENTA Y RIESGO, PARA EL APOYO EN EL COMPONENTE FINANCIERO, EN LA EJECUCIÓN PRESUPUESTAL DEL RECURSO ASIGNADO PARA LA DEBIDA APLICACIÓN  DEL SUBSIDIO DISTRITAL DE ARRENDAMIENTO TEMPORAL</t>
  </si>
  <si>
    <t>PRESTAR SERVICIO DE ALOJAMIENTO DE BASE DE DATOS, SOPORTE Y MANTENIMIENTO A LAS LICENCIAS DE CONTABILIDAD, PRESUPUESTO, TESORERÍA, NÓMINA Y ALMACÉN ADQUIRIDAS POR EL ISVIMED, PARA EL MANEJO DE LOS RECURSOS.</t>
  </si>
  <si>
    <t>FEBRERO</t>
  </si>
  <si>
    <t>Marisol Garcia Ospina
subdirectora administrativa y financiera
marisol.garcia@isvimed.gov.co</t>
  </si>
  <si>
    <t>ADMINISTRATIVA Y FINANCIERA</t>
  </si>
  <si>
    <t>PRESTACIÓN DE SERVICIOS PROFESIONALES COMO CONTRATISTA INDEPENDIENTE, POR SU PROPIA CUENTA Y RIESGO COMO APOYO 2 A LOS PROCESOS DE POSTULACIÓN Y ENTREGA DEL SDV.</t>
  </si>
  <si>
    <t xml:space="preserve">PRESTACIÓN DE SERVICIOS PROFESIONALES COMO CONTRATISTA INDEPENDIENTE, POR SU PROPIA CUENTA Y RIESGO COMO APOYO 2 A LOS PROCESOS DE IDENTIFICACIÓN DE LA DEMANDA, POSTULACIÓN, SELECCIÓN Y APLICACIÓN DEL SDV A LOS PROYECTOS HABITACIONALES VIP Y VIS DESDE EL COMPONENTE  JURIDICO Y ADMINISTRATIVO </t>
  </si>
  <si>
    <t xml:space="preserve">PRESTACIÓN DE SERVICIOS PROFESIONALES COMO CONTRATISTA INDEPENDIENTE, POR SU PROPIA CUENTA Y RIESGO COMO APOYO A LOS PROCESOS DE POSTULACIÓN Y ENTREGA DEL SDV DESDE EL COMPONENTE ADMINISTRATIVO </t>
  </si>
  <si>
    <t>TECNÓLOGO</t>
  </si>
  <si>
    <t>PRESTACIÓN DE SERVICIOS PROFESIONALES COMO CONTRATISTA INDEPENDIENTE, POR SU PROPIA CUENTA Y RIESGO, PARA ATENDER DESDE LA SUBDIRECCIÓN POBLACIONAL A PARTIR DEL COMPONENTE TÉCNICO, LOS PROCESOS DE VERIFICACIÓN DE CUMPLIMIENTO DE REQUISITOS DE LAS VIVIENDAS DE LOS HOGARES QUE SE ENMARCAN EN LOS PROCESOS DE REASENTAMIENTO CON OCASIÓN DE LA EJECUCIÓN DE UNA OBRA PÚBLICA, LLEVANDO A CABO LOS TRÁMITES INHERENTES A LA VERIFICACIÓN DE CUMPLIMIENTO DE REQUISITOS QUE ESTOS DEBEN ACREDITAR Y QUE SON SUJETOS DE ATENCIÓN CON SUBSIDIO DISTRITAL DE VIVIENDA, POR PARTE DEL INSTITUTO SOCIAL DE VIVIENDA Y HÁBITAT DE MEDELLÍN – ISVIMED-. (CONTRATO NO. 4600072984 CONEXIÓN VIAL NORTE).</t>
  </si>
  <si>
    <t>RECURSOS PROPIOS</t>
  </si>
  <si>
    <t>PROFESIONAL UNIVERSITARIO 2</t>
  </si>
  <si>
    <t>PRESTACIÓN DE SERVICIOS PROFESIONALES COMO CONTRATISTA INDEPENDIENTE, POR SU PROPIA CUENTA Y RIESGO, PARA ATENDER DESDE LA SUBDIRECCIÓN POBLACIONAL A PARTIR DEL COMPONENTE JURÍDICO, LOS HOGARES QUE SE ENMARCAN EN LOS PROCESOS DE REASENTAMIENTO CON OCASIÓN DE LA EJECUCIÓN DE UNA OBRA PÚBLICA, LLEVANDO A CABO LOS TRÁMITES INHERENTES A LA VERIFICACIÓN DE CUMPLIMIENTO DE REQUISITOS QUE ESTOS DEBEN ACREDITAR Y QUE SON SUJETOS DE ATENCIÓN CON SUBSIDIO DISTRITAL DE VIVIENDA, POR PARTE DEL INSTITUTO SOCIAL DE VIVIENDA Y HÁBITAT DE MEDELLÍN – ISVIMED-. (CONTRATO NO. 4600072984 CONEXIÓN VIAL NORTE).</t>
  </si>
  <si>
    <t>PRESTACIÓN DE SERVICIOS PROFESIONALES COMO CONTRATISTA INDEPENDIENTE, POR SU PROPIA CUENTA Y RIESGO, PARA ATENDER DESDE LA SUBDIRECCIÓN POBLACIONAL A PARTIR DEL COMPONENTE SOCIAL, LOS HOGARES QUE SE ENMARCAN EN LOS PROCESOS DE REASENTAMIENTO CON OCASIÓN DE LA EJECUCIÓN DE UNA OBRA PÚBLICA, LLEVANDO A CABO LOS TRÁMITES INHERENTES A LA VERIFICACIÓN DE CUMPLIMIENTO DE REQUISITOS QUE ESTOS DEBEN ACREDITAR Y QUE SON SUJETOS DE ATENCIÓN CON SUBSIDIO DISTRITAL DE VIVIENDA, POR PARTE DEL INSTITUTO SOCIAL DE VIVIENDA Y HÁBITAT DE MEDELLÍN – ISVIMED-. (CONTRATO NO. 4600072984 CONEXIÓN VIAL NORTE)</t>
  </si>
  <si>
    <t>PRESTACIÓN DE SERVICIOS PROFESIONALES COMO CONTRATISTA INDEPENDIENTE, POR SU PROPIA CUENTA Y RIESGO, PARA ATENDER DESDE LA SUBDIRECCIÓN POBLACIONAL A PARTIR DEL COMPONENTE FINANCIERO, ADMINISTRATIVO Y CONTABLE, LOS HOGARES QUE SE ENMARCAN EN LOS PROCESOS DE REASENTAMIENTO CON OCASIÓN DE LA EJECUCIÓN DE UNA OBRA PÚBLICA, LLEVANDO A CABO LOS TRÁMITES INHERENTES A LA VERIFICACIÓN DE CUMPLIMIENTO DE REQUISITOS QUE ESTOS DEBEN ACREDITAR Y QUE SON SUJETOS DE ATENCIÓN CON SUBSIDIO DISTRITAL DE VIVIENDA, POR PARTE DEL INSTITUTO SOCIAL DE VIVIENDA Y HÁBITAT DE MEDELLÍN – ISVIMED-. (CONTRATO NO. 4600072984 CONEXIÓN VIAL NORTE)</t>
  </si>
  <si>
    <t>PRESTACIÓN DE SERVICIOS PROFESIONALES COMO CONTRATISTA INDEPENDIENTE, POR SU PROPIA CUENTA Y RIESGO COMO APOYO JURÍDICO PARA EL CONTROL Y LA ATENCIÓN DE LAS PQRSD QUE CORRESPONDEN A LA SUBDIRECCIÓN POBLACIONAL</t>
  </si>
  <si>
    <t xml:space="preserve">PRESTACIÓN DE SERVICIOS PROFESIONALES COMO CONTRATISTA INDEPENDIENTE, POR SU PROPIA CUENTA Y RIESGO, COMO APOYO JURÍDICO A LAS TERMINACIONES DEL SUBSIDIO DISTRITAL DE ARRENDAMIENTO TEMPORAL; CONTROL Y ATENCIÓN DE LAS PQRSD QUE CORRESPONDEN A LA SUBDIRECCIÓN POBLACIONAL. </t>
  </si>
  <si>
    <t>PRESTACIÓN DE SERVICIOS PROFESIONALES COMO CONTRATISTA INDEPENDIENTE, POR SU PROPIA CUENTA Y RIESGO COMO APOYO JURÍDICO A LAS TERMINACIONES DEL SUBSIDIO DISTRITAL DE ARRENDAMIENTO TEMPORAL.</t>
  </si>
  <si>
    <t>PRESTACION DE SERVICIOS DE APOYO A LA GESTIÓN, COMO CONTRATISTA INDEPENDIENTE, POR SU PROPIA CUENTA Y RIESGO, PARA APOYAR LA GESTIÓN EN EL ACOMPAÑAMIENTO SOCIAL A LA POBLACIÓN SUJETO DE REASENTAMIENTO POR RIESGO, DESASTRE Y/O CALAMIDAD; Y ARRENDAMIENTO TEMPORAL; DESDE LOS COMPONENTES ADMINISTRATIVO , TÉCNICO Y JURÍDICO.</t>
  </si>
  <si>
    <t>MAYO</t>
  </si>
  <si>
    <t>PRESTACIÓN DE SERVICIOS PROFESIONALES COMO CONTRATISTA INDEPENDIENTE, POR SU PROPIA CUENTA Y RIESGO, COMO APOYO AL ISVIMED, EN LA LÍNEA DE ASISTENCIA SOCIAL PARA PROYECTOS HABITACIONALES DESDE EL COMPONENTE JURÍDICO.</t>
  </si>
  <si>
    <t>PRESTACIÓN DE DERVICIOS PROFESIONALES COMO CONTRATISTA INDEPENDIENTE, POR SU PROPIA CUENTA Y RIESGO COMO APOYO I Y PROMOVER ESPACIOS DE PARTICIPACION Y GESTION SOCIAL AL INTERIOR DE LAS COPROPIEDADES Y REALIZAR LA VERIFICACION DE HABITABILIDAD.</t>
  </si>
  <si>
    <t>PRESTACIÓN DE SERVICIOS PROFESIONALES COMO CONTRATISTA INDEPENDIENTE, POR SU PROPIA CUENTA Y RIESGO, COMO APOYO AL ISVIMED, EN LA LÍNEA DE ASISTENCIA SOCIAL PARA PROYECTOS HABITACIONALES DESDE EL COMPONENTE ADMINISTRATIVO Y  FINANCIERO.</t>
  </si>
  <si>
    <t>PRESTACIÓN DE SERVICIOS PROFESIONALES COMO CONTRATISTA INDEPENDIENTE, POR SU PROPIA CUENTA Y RIESGO  COMO APOYO II  Y PROMOVER ESPACIOS DE PARTICIPACIÓN Y GESTIÓN SOCIAL AL INTERIOR DE LAS COPROPIEDADES Y REALIZAR LA VERIFICACIÓN DE HABITABILIDAD.</t>
  </si>
  <si>
    <t>PRESTACIÓN DE SERVICIOS PROFESIONALES COMO CONTRATISTA INDEPENDIENTE, POR SU PROPIA CUENTA Y RIESGO, COMO APOYO 1 AL ISVIMED, EN LA LÍNEA DE ASISTENCIA SOCIAL PARA PROYECTOS HABITACIONALES DESDE EL COMPONENTE SOCIAL.</t>
  </si>
  <si>
    <t>PRESTACIÓN DE SERVICIOS PROFESIONALES COMO CONTRATISTA INDEPENDIENTE, POR SU PROPIA CUENTA Y RIESGO, COMO APOYO 2 AL ISVIMED, EN LA LÍNEA DE ASISTENCIA SOCIAL PARA PROYECTOS HABITACIONALES DESDE EL COMPONENTE SOCIAL.</t>
  </si>
  <si>
    <t>PRESTACIÓN DE SERVICIOS PROFESIONALES COMO CONTRATISTA INDEPENDIENTE, POR SU PROPIA CUENTA Y RIESGO, COMO APOYO 3 AL ISVIMED, EN LA LÍNEA DE ASISTENCIA SOCIAL PARA PROYECTOS HABITACIONALES DESDE EL COMPONENTE SOCIAL.</t>
  </si>
  <si>
    <t>PRESTACIÓN DE SERVICIOS PROFESIONALES COMO CONTRATISTA INDEPENDIENTE, POR SU PROPIA CUENTA Y RIESGO COMO APOYO 1 A LOS PROCESOS DE IDENTIFICACIÓN DE LA DEMANDA, POSTULACIÓN, SELECCIÓN Y APLICACIÓN DEL SDV A LOS PROYECTOS HABITACIONALES VIP Y VIS DESDE EL COMPONENTE SOCIAL</t>
  </si>
  <si>
    <t>PRESTACIÓN DE SERVICIOS PROFESIONALES COMO CONTRATISTA INDEPENDIENTE, POR SU PROPIA CUENTA Y RIESGO, PARA APOYAR EL ACOMPAÑAMIENTO SOCIAL, EN LOS DIFERENTES TRÁMITES QUE SE DEBEN REALIZAR CON LA POBLACIÓN BENEFICIARIA DEL SUBSIDIO DISTRITAL DE ARRENDAMIENTO TEMPORAL, DE ACUERDO CON EL DECRETO DISTRITAL NO. 0809 DE 2024.</t>
  </si>
  <si>
    <t>PRESTACIÓN DE SERVICIOS PROFESIONALES COMO CONTRATISTA INDEPENDIENTE, POR SU PROPIA CUENTA Y RIESGO, COMO APOYO A LA ATENCIÓN Y ACOMPAÑAMIENTO AL CIUDADANO PARA EL ACCESO A LA SOLUCIÓN HABITACIONAL ADECUADA, DE ACUERDO A SUS CONDICIONES Y NECESIDADES</t>
  </si>
  <si>
    <t>PRESTACIÓN DE SERVICIOS PROFESIONALES COMO CONTRATISTA INDEPENDIENTE, POR SU PROPIA CUENTA Y RIESGO, PARA EL APOYO 2  EN EL ACCESO A LA SOLUCIÓN HABITACIONAL ADECUADA, EN EL MARCO DE LOS LINEAMIENTOS DEL MODELO DE INTERVENCIÓN SOCIAL DE LA SUBDIRECCIÓN POBLACIONAL.</t>
  </si>
  <si>
    <t>PRESTACIÓN DE SERVICIOS PROFESIONALES COMO CONTRATISTA INDEPENDIENTE, POR SU PROPIA CUENTA Y RIESGO, PARA EL APOYO 3  EN EL ACCESO A LA SOLUCIÓN HABITACIONAL ADECUADA, EN EL MARCO DE LOS LINEAMIENTOS DEL MODELO DE INTERVENCIÓN SOCIAL DE LA SUBDIRECCIÓN POBLACIONAL.</t>
  </si>
  <si>
    <t>PRESTACIÓN DE SERVICIOS PROFESIONALES COMO CONTRATISTA INDEPENDIENTE, POR SU PROPIA CUENTA Y RIESGO, COMO APOYO 1  EN EL ACCESO A LA SOLUCIÓN HABITACIONAL ADECUADA, EN EL MARCO DE LOS LINEAMIENTOS DEL MODELO DE INTERVENCIÓN SOCIAL DE LA SUBDIRECCIÓN POBLACIONAL.</t>
  </si>
  <si>
    <t xml:space="preserve">PRESTACIÓN DE SERVICIOS PROFESIONALES COMO CONTRATISTA INDEPENDIENTE, POR SU PROPIA CUENTA Y RIESGO, COMO APOYO 2 AL ACOMPAÑAMIENTO SOCIAL, EN LOS DIFERENTES TRÁMITES QUE SE DEBEN REALIZAR CON LA POBLACIÓN BENEFICIARIA DEL SUBSIDIO DISTRITAL DE ARRENDAMIENTO TEMPORAL, DE ACUERDO CON EL DECRETO DISTRITAL NO. 0809 DE 2024.
 </t>
  </si>
  <si>
    <t>PRESTACIÓN DE DERVICIOS PROFESIONALES COMO CONTRATISTA INDEPENDIENTE, POR SU PROPIA CUENTA Y RIESGO COMO APOYO  A LA GESTION Y ATENCION A LAS ACTIVIDADES DE CARACTER ADMINISTRATIVO, LOGISTICO Y OPERATIVO ADELANTADOS POR LA SUBDIRECCION POBLACIONAL.</t>
  </si>
  <si>
    <t>45111500;45121500;
50192100;78111800;
80101600;80111500;
80111600;80141500;
80141900;80161500;81141600;81112000;82101500;82101800;82121500;82141500;90101600;90101700;90111600;90131500;93141500;93141700</t>
  </si>
  <si>
    <t>CONTRATO INTERADMINISTRATIVO PARA LA ADMINISTRACIÓN DELEGADA RECURSOS MEDIANTE MANDATO SIN REPRESENTACIÓN EN EL DESARROLLO DE LAS ACTIVIDADES LOGÍSTICAS DENTRO DE LOS COMPONENTES MISIONALES, TRANSVERSALES Y ESTRATÉGICOS DEL INSTITUTO SOCIAL DE VIVIENDA Y HÁBITAT DE MEDELLÍN “ISVIMED”.</t>
  </si>
  <si>
    <t>VALENTINA AGUILAR RAMIREZ
DIRECTORA
VALENTINA.AGUILAR@ISVIMED.GOV.CO</t>
  </si>
  <si>
    <t>JEFATURA DE COMUNICACIONES</t>
  </si>
  <si>
    <t>PRESTACIÓN DE SERVICIOS PROFESIONALES COMO CONTRATISTA INDEPENDIENTE, SIN VÍNCULO LABORAL POR SU PROPIA CUENTA Y
RIESGO PARA APOYAR AL ISVIMED EN LA EJECUCIÓN DE LOS PROGRAMAS Y PROYECTOS DEL PLAN DE DESARROLLO EN EL COMPONENTE
DE COMUNICACIÓN DIGITAL Y GENERACIÓN DE CONTENIDOS INFORMATIVOS AUDIOVISUALES Y FOTOGRÁFICOS.</t>
  </si>
  <si>
    <t xml:space="preserve"> SANTIAGO RIVERA PAZ</t>
  </si>
  <si>
    <t>PRESTACIÓN DE SERVICIOS PROFESIONALES COMO CONTRATISTA INDEPENDIENTE, POR SU PROPIA CUENTA Y RIESGO, PARA APOYAR AL ISVIMED EN LA ARTICULACION Y RELACIONAMIENTO INTERINSTITUCIONAL DEL COMPONENTE DE COMUNICACIÓN, INTERNA Y EXTERNA DEL ISVIMED.</t>
  </si>
  <si>
    <t>PRESTACIÓN DE SERVICIOS PROFESIONALES COMO CONTRATISTA INDEPENDIENTE, POR SU PROPIA CUENTA Y RIESGO, PARA APOYAR AL ISVIMED EN LAS DIFERENTES ACTIVIDADES DESDE EL COMPONENTE DE LOGÍSTICA Y EVENTOS ENMARCADO EN EL PLAN DE COMUNICACIONES DEL INSTITUTO.</t>
  </si>
  <si>
    <t>45111500;81112000;82101800</t>
  </si>
  <si>
    <t>CONTRATO INTERADMINISTRATIVO PARA LA ADMINISTRACIÓN DELEGADA RECURSOS MEDIANTE MANDATO SIN REPRESENTACIÓN PARA EL DESARROLLO DE ACTIVIDADES CONSISTENTES EN GARANTIZAR EL PLAN DE MEDIOS, EL MANTENIMIENTO Y SOPORTE TÉCNICO INTEGRAL A LA PÁGINA WEB DEL INSTITUTO SOCIAL DE VIVIENDA DE MEDELLÍN “ISVIMED” EN LA VIGENCIA 2025.</t>
  </si>
  <si>
    <t xml:space="preserve">	PRESTACIÓN DE SERVICIOS DE APOYO A LA GESTIÓN COMO CONTRATISTA INDEPENDIENTE, POR SU PROPIA CUENTA Y RIESGO, PARA APOYAR EL PROCESO DE FIDUCIAS DESDE EL COMPONENTE TÉCNICO Y FINANCIERO.</t>
  </si>
  <si>
    <t>DALIA INES HERNANDEZ JIMENEZ                                                        Profesional especializada                     DALIA.HERNANDEZ@ISVIMED.GOV.CO</t>
  </si>
  <si>
    <t>JURÍDICA</t>
  </si>
  <si>
    <t>PRESTACIÓN DE SERVICIOS PROFESIONALES COMO CONTRATISTA INDEPENDIENTE, POR SU PROPIA CUENTA Y RIESGO, PARA APOYAR AL ISVIMED EN LA ADMINISTRACIÓN DE LA PÁGINA WEB INSTITUCIONAL.</t>
  </si>
  <si>
    <t>PRESTACIÓN DE SERVICIOS PROFESIONALES COMO CONTRATISTA INDEPENDIENTE, POR SU PROPIA CUENTA Y RIESGO, PARA APOYAR AL ISVIMED EN EL COMPONENTE DE GESTIÓN DE PRENSA Y MEDIOS DE COMUNICACIÓN</t>
  </si>
  <si>
    <t>PRESTACIÓN DE SERVICIOS PROFESIONALES ESPECIALIZADOS COMO CONTRATISTA INDEPENDIENTE, SIN VÍNCULO LABORAL POR SU PROPIA CUENTA Y RIESGO PARA APOYAR AL ISVIMED EN LA COORDINACION DEL COMPONENTE DE GESTIÓN DE MARCA Y PUBLICIDAD.</t>
  </si>
  <si>
    <t>PROFESIONAL ESPECIALIZADO 2</t>
  </si>
  <si>
    <t>PRESTACIÓN DE SERVICIOS PROFESIONALES COMO CONTRATISTA INDEPENDIENTE, SIN VÍNCULO LABORAL POR SU PROPIA CUENTA Y RIESGO COMO VIDEÓGRAFO DEL COMPONENTE DE COMUNICACIÓN AUDIOVISUAL PARA APOYAR AL ISVIMED EN LA EJECUCIÓN DE LOS PROGRAMAS Y PROYECTOS DEL PLAN DE DESARROLLO.</t>
  </si>
  <si>
    <t>JUNIO</t>
  </si>
  <si>
    <t xml:space="preserve">80141600
</t>
  </si>
  <si>
    <t>PRESTACIÓN DE SERVICIOS PROFESIONALES COMO CONTRATISTA INDEPENDIENTE, POR SU PROPIA CUENTA Y RIESGO, PARA APOYAR AL ISVIMED EN LA EDICIÓN DE CONTENIDOS DIGITALES DEL PROCESO DE GESTION AUDIOVISUAL.</t>
  </si>
  <si>
    <t>80131802;80000000;80130000;80131800</t>
  </si>
  <si>
    <t xml:space="preserve">REALIZAR LOS AVALUOS COMERCIALES DE LAS VIVIENDAS USADAS, QUESE ENCUENTRAN EN PROCESO DE COMPRA POR PARTE DE LOS BENEFICIARIOS DEL ISVIMED, CORRESPONDIENTES A LA POBLACION IMPACTADA POR OBRA PUBLICA, EN EL MARCO DE LOS PROGRAMAS Y PROYECTOS QUE TIENE A CARGO EL INSTITUTO SOCIAL DE VIVIENDA Y HABITAT DE MEDELLIN-ISVIMED.
</t>
  </si>
  <si>
    <t>CONCURSO DE MÉRITOS</t>
  </si>
  <si>
    <t>PRESTACIÓN DE SERVICIOS PROFESIONALES COMO CONTRATISTA INDEPENDIENTE  POR SU PROPIA CUENTA Y RIESGO PARA APOYAR A LA SUBDIRECCIÓN ADMINISTRATIVA Y FINANCIERA DESDE EL COMPONENTE OPERATIVO, ADMINISTRATIVO Y FINANCIERO.</t>
  </si>
  <si>
    <t xml:space="preserve">OCTUBRE </t>
  </si>
  <si>
    <t>82101504;82101500</t>
  </si>
  <si>
    <t xml:space="preserve">PRESTACIÓN DE SERVICIOS PARA LA PUBLICACIÓN ESCRITA DE EDICTOS EMPLAZATORIOS, COMO REQUISITO LEGAL PARA PROCESOS QUE GESTIONA EL INSTITUTO SOCIAL DE VIVIENDA Y HABITAT DE MEDELLÍN -  ISVIMED. </t>
  </si>
  <si>
    <t xml:space="preserve">MENOR CUANTÍA </t>
  </si>
  <si>
    <t>80161500;83121600</t>
  </si>
  <si>
    <t>PRESTACIÓN DE SERVICIOS DE APOYO A LA GESTIÓN COMO CONTRATISTA INDEPENDIENTE, POR SU PROPIA CUENTA Y RIESGO COMO APOYO  5 A LA EJECUCIÓN DE LOS PROGRAMAS Y PROYECTOS, EN EL PROGRAMA DE ATENCIÓN AL USUARIO DESDE EL COMPONENTE LOGÍSTICO Y ADMINISTRATIVO.</t>
  </si>
  <si>
    <t>NOVIEMBRE</t>
  </si>
  <si>
    <t>PRESTACIÓN DE SERVICIOS DE APOYO A LA GESTIÓN COMO CONTRATISTA INDEPENDIENTE, POR SU PROPIA CUENTA Y RIESGO COMO APOYO 1 A LA EJECUCIÓN DE LOS PROGRAMAS Y PROYECTOS, EN EL PROGRAMA DE ATENCIÓN AL USUARIO DESDE EL COMPONENTE LOGÍSTICO Y ADMINISTRATIVO.</t>
  </si>
  <si>
    <t xml:space="preserve">TÉCNICO </t>
  </si>
  <si>
    <t>PRESTACIÓN DE SERVICIOS PROFESIONALES COMO CONTRATISTA INDEPENDIENTE, POR SU PROPIA CUENTA Y RIESGO PARA APOYAR DESDE EL COMPONENTE JURIDICO, LA EJECUCIÓN DE LOS PROGRAMAS Y PROYECTOS, QUE LIDERA LA SUBDIRECCIÓN JURIDICA EN EL PROCESO DE VIVIENDA NUEVA, ESCRITURACIÓN Y SANEAMIENTO.</t>
  </si>
  <si>
    <t>PRESTACIÓN DE SERVICIOS PROFESIONALES COMO CONTRATISTA INDEPENDIENTE, POR SU PROPIA CUENTA Y RIESGO COMO APOYO 1 EN EL PROCESO DE GESTION CONTRACTUAL DESDE EL COMPONENTE JURIDICO Y ADMINISTRATIVO.</t>
  </si>
  <si>
    <t>ABRIL</t>
  </si>
  <si>
    <t>PRESTACIÓN DE SERVICIOS PROFESIONALES COMO CONTRATISTA INDEPENDIENTE, POR SU PROPIA CUENTA Y RIESGO PARA APOYAR DESDE EL COMPONENTE JURÍDICO LA ESTRUCTURACIÓN, REGLAMENTACIÓN Y/O DESARROLLO DE INSTRUMENTOS DE PLANIFICACIÓN,  DEL SUELO, Y/O ESTRUCTURACIÓN, VIABILIDAD E IMPLEMENTACIÓN DE PROGRAMAS Y/O PROYECTOS DE VIVIENDA Y HÁBITAT, ASÍ COMO NEGOCIOS  INMOBILIARIOS Y FIDUCIARIOS.</t>
  </si>
  <si>
    <t xml:space="preserve"> PRESTACIÓN DE SERVICIOS PROFESIONALES COMO CONTRATISTA INDEPENDIENTE, POR SU PROPIA CUENTA Y RIESGO PARA APOYAR LA EJECUCIÓN DE LOS PROGRAMAS Y PROYECTOS, QUE SE EJECUTEN  EN LA SUBDIRECCIÓN JURÍDICA DESDE E EL COMPONENTE JURIDICO.</t>
  </si>
  <si>
    <t xml:space="preserve">PRESTACIÓN DE SERVICIOS PROFESIONALES COMO CONTRATISTA INDEPENDIENTE, POR SU PROPIA CUENTA Y RIESGO COMO APOYO 1 DESDE EL COMPONENTE JURIDICO, LA REPRESENTACION JUDICIAL Y EXTRAJUDICIAL DE LA ENTIDAD ESTATAL </t>
  </si>
  <si>
    <t xml:space="preserve">	PRESTACIÓN DE SERVICIOS PROFESIONALES COMO CONTRATISTA INDEPENDIENTE, POR SU PROPIA CUENTA Y RIESGO, COMO APOYO 1 EN EL PROCESO DE GESTION CONTRACTUAL Y POSCONTRACTUAL EN LAS DIFERENTES ETAPAS DESDE EL COMPONENTE JURIDICO Y ADMINISTRATIVO.</t>
  </si>
  <si>
    <t>PRESTACIÓN DE SERVICIOS DE APOYO A LA GESTIÓN COMO CONTRATISTA INDEPENDIENTE, POR SU PROPIA CUENTA Y RIESGO COMO APOYO 2 A LA EJECUCIÓN DE LOS PROGRAMAS Y PROYECTOS, EN EL PROGRAMA DE ATENCIÓN AL USUARIO DESDE EL COMPONENTE LOGÍSTICO Y ADMINISTRATIVO.</t>
  </si>
  <si>
    <t>PRESTACIÓN DE SERVICIOS DE APOYO A LA GESTIÓN COMO CONTRATISTA INDEPENDIENTE, POR SU PROPIA CUENTA Y RIESGO, PARA APOYAR AL ISVIMED EN LOS PROCESOS Y PROYECTOS QUE SE EJECUTEN EN LA SUBDIRECCIÓN JURIDICA, DESDE EL COMPONENTE LOGISTICO, ADMINISTRATIVO Y DE ARCHIVO.</t>
  </si>
  <si>
    <t>PRESTACIÓN DE SERVICIOS PROFESIONALES COMO CONTRATISTA INDEPENDIENTE, POR SU PROPIA CUENTA Y RIESGO PARA APOYAR LA EJECUCIÓN DE LOS PROGRAMAS Y PROYECTOS QUE SE EJECUTEN EN LA SUBDIRECCIÓN JURIDICA, EN EL  PROCESO DE TITULACIÓN DESDE EL COMPONENTE TECNICO Y GESTION PREDIAL.</t>
  </si>
  <si>
    <t xml:space="preserve">	PRESTACIÓN DE SERVICIOS PROFESIONALES COMO CONTRATISTA INDEPENDIENTE, POR SU PROPIA CUENTA Y RIESGO, COMO APOYO 2 EN EL PROCESO DE GESTION CONTRACTUAL Y POSCONTRACTUAL EN LAS DIFERENTES ETAPAS DESDE EL COMPONENTE JURIDICO Y ADMINISTRATIVO.</t>
  </si>
  <si>
    <t xml:space="preserve">	PRESTACIÓN DE SERVICIOS PROFESIONALES COMO CONTRATISTA INDEPENDIENTE, POR SU PROPIA CUENTA Y RIESGO, COMO APOYO 1 EN EL PROCESO DE GESTION CONTRACTUAL Y POSCONTRACTUAL EN LAS DIFERENTES ETAPAS DEL REGIMEN FIDUCIARIOS DESDE EL COMPONENTE JURIDICO Y ADMINISTRATIVO.</t>
  </si>
  <si>
    <t>PRESTACIÓN DE SERVICIOS DE APOYO A LA GESTIÓN COMO CONTRATISTA INDEPENDIENTE, POR SU PROPIA CUENTA Y RIESGO COMO APOYO 3 A LA EJECUCIÓN DE LOS PROGRAMAS Y PROYECTOS, EN EL PROGRAMA DE ATENCIÓN AL USUARIO DESDE EL COMPONENTE LOGÍSTICO Y ADMINISTRATIVO.</t>
  </si>
  <si>
    <t xml:space="preserve">	PRESTACIÓN DE SERVICIOS PROFESIONALES COMO CONTRATISTA INDEPENDIENTE, POR SU PROPIA CUENTA Y RIESGO, COMO APOYO 1 AL ISVIMED EN LOS PROCESOS Y PROYECTOS DE TITULACION Y SANEAMIENTO LEGALIZACIÓN QUE SE EJECUTEN EN LA SUBDIRECCIÓN JURIDICA, DESDE EL COMPONENTE JURIDICO.</t>
  </si>
  <si>
    <t xml:space="preserve">	PRESTACIÓN DE SERVICIOS PROFESIONALES COMO CONTRATISTA INDEPENDIENTE, POR SU PROPIA CUENTA Y RIESGO, COMO APOYO 2 AL ISVIMED EN LOS PROCESOS Y PROYECTOS DE TITULACION  QUE SE EJECUTEN EN LA SUBDIRECCIÓN JURIDICA, DESDE EL COMPONENTE JURIDICO.</t>
  </si>
  <si>
    <t xml:space="preserve">	PRESTACIÓN DE SERVICIOS PROFESIONALES COMO CONTRATISTA INDEPENDIENTE, POR SU PROPIA CUENTA Y RIESGO, COMO APOYO 3 AL ISVIMED EN LOS PROCESOS Y PROYECTOS DE TITULACION Y SANEAMIENTO DE LEGALIZACION DE PREDIOS QUE SE EJECUTEN EN LA SUBDIRECCIÓN JURIDICA, DESDE EL COMPONENTE JURIDICO.</t>
  </si>
  <si>
    <t xml:space="preserve">PRESTACIÓN DE SERVICIOS PROFESIONALES COMO CONTRATISTA INDEPENDIENTE, POR SU PROPIA CUENTA Y RIESGO PARA APOYAR LA EJECUCIÓN DE LOS PROGRAMAS, PROYECTOS Y PROCESOS,  ARTICULANDO, CONSOLIDANDO Y REVISANDO LOS QUE SE EJECUTE  EN LA SUBDIRECCIÓN JURIDICA DESDE EL COMPONENTE JURIDICO. </t>
  </si>
  <si>
    <t>PROFESIONAL ESPECIALIZADO 1</t>
  </si>
  <si>
    <t xml:space="preserve">	PRESTACIÓN DE SERVICIOS PROFESIONALES COMO CONTRATISTA INDEPENDIENTE, POR SU PROPIA CUENTA Y RIESGO, PARA APOYAR AL ISVIMED EN LOS PROCESOS Y PROYECTOS DE OPV QUE SE EJECUTEN EN LA SUBDIRECCIÓN JURIDICA, DESDE EL COMPONENTE JURIDICO.</t>
  </si>
  <si>
    <t>78102206;93151507</t>
  </si>
  <si>
    <t>PRESTACIÓN DE SERVICIOS DE APOYO A LA GESTION COMO CONTRATISTA INDEPENDIENTES POR SU PROPIA CUENTA Y RIESGO COMO APOYO 1 A LA EJECUCION DE LOS PROGRAMAS Y PROYECTOS QUE SE EJECUTEN EN LA SUBDIRECCION JURIDICA EN EL PROCESO DE TITULACION DESDE EL COMPONENTE LOGISTICO Y GESTION DOCUMENTAL.</t>
  </si>
  <si>
    <t>AUXILIAR ADMINISTRATIVO</t>
  </si>
  <si>
    <t xml:space="preserve">	PRESTACIÓN DE SERVICIOS PROFESIONALES COMO CONTRATISTA INDEPENDIENTE, POR SU PROPIA CUENTA Y RIESGO, COMO APOYO 1 AL ISVIMED EN EL PROCESO DE GESTIÓN PRECONTRACTUAL, CONTRACTUAL Y POSCONTRACTUAL, DESDE EL COMPONENTE JURIDICO.</t>
  </si>
  <si>
    <t xml:space="preserve">PRESTACIÓN DE SERVICIOS DE APOYO A LA GESTION COMO CONTRATISTA INDEPENDIENTE, POR SU PROPIA CUENTA Y RIESGO COMO APOYO 2 A LA EJECUCIÓN DE LOS PROGRAMAS Y PROYECTOS, QUE SE EJECUTEN EN LA SUBDIRECCIÓN JURIDICA, EN EL ´PROCESO DE TITULACIÓN, DESDE EL COMPONENTE LOGISTICO Y DE GESTION DOCUMENTAL. </t>
  </si>
  <si>
    <t>PRESTACIÓN DE SERVICIOS PROFESIONALES COMO CONTRATISTA INDEPENDIENTE, POR SU PROPIA CUENTA Y RIESGO, PARA APOYAR AL ISVIMED EN LOS PROCESOS Y PROYECTOS DE TITULACION QUE SE EJECUTEN EN LA SUBDIRECCIÓN JURIDICA, DESDE EL COMPONENTE TECNICO Y GESTION PREDIAL.</t>
  </si>
  <si>
    <t>PRESTACIÓN DE SERVICIOS DE APOYO A LA GESTION COMO CONTRATISTA INDEPENDIENTES POR SU PROPIA CUENTA Y RIESGO PARA APOYAR  LA EJECUCION DE LOS PROGRAMAS Y PROYECTOS QUE SE EJECUTEN EN LA SUBDIRECCION JURIDICA DESDE EL COMPONENTE LOGISTICO Y ARCHIVO.</t>
  </si>
  <si>
    <t xml:space="preserve">PRESTACIÓN DE SERVICIOS DE APOYO A LA GESTION COMO CONTRATISTA INDEPENDIENTE, POR SU PROPIA CUENTA Y RIESGO COMO APOYO 3 A LA EJECUCIÓN DE LOS PROGRAMAS Y PROYECTOS, QUE SE EJECUTEN EN LA SUBDIRECCIÓN JURIDICA, EN EL PROCESO DE TITULACIÓN, DESDE EL COMPONENTE LOGISTICO Y DE GESTION DOCUMENTAL. </t>
  </si>
  <si>
    <t>PRESTACIÓN DE SERVICIOS PROFESIONALES COMO CONTRATISTA INDEPENDIENTE, POR SU PROPIA CUENTA Y RIESGO COMO APOYO 1 A LA EJECUCIÓN DE LOS PROGRAMAS Y PROYECTOS, QUE SE EJECUTEN EN LA SUBDIRECCIÓN JURIDICA EN EL PROCESO DE ASIGNACION DE SUBSIDIOS Y ESCRITURACIÓN DESDE EL COMPONENTE JURIDICO.</t>
  </si>
  <si>
    <t>PRESTACIÓN DE SERVICIOS PROFESIONALES COMO CONTRATISTA INDEPENDIENTE, POR SU PROPIA CUENTA Y RIESGO PARA APOYAR LA EJECUCIÓN DE LOS PROGRAMAS Y PROYECTOS, QUE SE EJECUTEN EN LA SUBDIRECCIÓN JURIDICA EN EL PROCESO DE ASIGNACION DE SUBSIDIOS Y ESCRITURACIÓN DE VIVIENDA NUEVA Y USADA DESDE EL COMPONENTE JURIDICO Y ADMINISTRATIVO.</t>
  </si>
  <si>
    <t xml:space="preserve"> LUIS JAIRO CASTRO OSORIO</t>
  </si>
  <si>
    <t xml:space="preserve">PRESTACIÓN DE SERVICIOS PROFESIONALES COMO CONTRATISTA INDEPENDIENTE, POR SU PROPIA CUENTA Y RIESGO COMO APOYO 2 A LA EJECUCIÓN DE LOS PROGRAMAS Y PROYECTOS, QUE SE EJECUTEN EN LA SUBDIRECCIÓN JURIDICA EN EL PROCESO DE SANEAMIENTO, ASIGNACION DE SUBSIDIOS, ESCRITURACIÓN Y COBRO JURIDICO DESDE EL COMPONENTE JURIDICO </t>
  </si>
  <si>
    <t>PRESTACIÓN DE SERVICIOS PROFESIONALES COMO CONTRATISTA INDEPENDIENTE, POR SU PROPIA CUENTA Y RIESGO, COMO APOYO 1 AL ACOMPAÑAMIENTO SOCIAL DE LOS HOGARES, PARA EL ACCESO AL SUBSIDIO DISTRITAL DE VIVIENDA EN LAS DIFERENTES ETAPAS DEL PROCESO.</t>
  </si>
  <si>
    <t xml:space="preserve">	PRESTACIÓN DE SERVICIOS PROFESIONALES COMO CONTRATISTA INDEPENDIENTE, POR SU PROPIA CUENTA Y RIESGO, COMO APOYO 1 AL ISVIMED EN EL PROCESO DE GESTIÓN PRECONTRACTUAL, CONTRACTUAL Y POSCONTRACTUAL, DESDE EL COMPONENTE FINANCIERO Y ADMINISTRATIVO.</t>
  </si>
  <si>
    <t>PRESTACIÓN DE SERVICIOS PROFESIONALES COMO CONTRATISTA INDEPENDIENTE, POR SU PROPIA CUENTA Y RIESGO COMO APOYO 1 A LA EJECUCIÓN DE LOS PROGRAMAS Y PROYECTOS, QUE SE EJECUTEN EN LA SUBDIRECCIÓN JURIDICA EN EL PROCESO DE SANEAMIENTO, ASIGNACION DE SUBSIDIOS Y ESCRITURACIÓN DESDE EL COMPONENTE JURIDICO Y ADMINISTRATIVO.</t>
  </si>
  <si>
    <t>PRESTACIÓN DE SERVICIOS PROFESIONALES COMO CONTRATISTA INDEPENDIENTE, POR SU PROPIA CUENTA Y RIESGO PARA APOYAR LA EJECUCIÓN DE LOS PROGRAMAS Y PROYECTOS, QUE SE EJECUTEN  EN LA SUBDIRECCIÓN JURÍDICA DESDE EL COMPONENTE JURIDICO, ARTICULANDO Y COORDINANDO EL PROCESO DE GESTION FIDUCIARIO.</t>
  </si>
  <si>
    <t xml:space="preserve">PRESTACIÓN DE SERVICIOS PROFESIONALES COMO CONTRATISTA INDEPENDIENTE, POR SU PROPIA CUENTA Y RIESGO COMO APOYO 2 DESDE EL COMPONENTE JURIDICO, LA REPRESENTACION JUDICIAL Y EXTRAJUDICIAL DE LA ENTIDAD ESTATAL </t>
  </si>
  <si>
    <t>PRESTACIÓN DE SERVICIOS PROFESIONALES  COMO CONTRATISTA INDEPENDIENTE, POR SU PROPIA CUENTA Y RIESGO PARA APOYAR LA EJECUCIÓN DE LOS PROGRAMAS Y PROYECTOS DEL ISVIMED ,ARTICULANDO,LOS PROCESOSDE GESTION CONTRACTUAL Y DE SEGUIMIENTO EJECUCION PRESUPUESTAL DESDE EL COMPONENTE FINANCIERO Y CONTABLE.</t>
  </si>
  <si>
    <t>PRESTACIÓN DE SERVICIOS PROFESIONALES  COMO CONTRATISTA INDEPENDIENTE, POR SU PROPIA CUENTA Y RIESGO PARA APOYAR LA EJECUCIÓN DE LOS PROGRAMAS Y PROYECTOS DEL ISVIMED EN LA ARTICULACIÓN Y COORDINACIÓN DEL PROGRAMA DE ATENCIÓN AL USUARIO DESDE EL COMPONENTE ADMINISTRATIVO.</t>
  </si>
  <si>
    <t>PRESTACIÓN DE SERVICIOS PROFESIONALES COMO CONTRATISTA INDEPENDIENTE, POR SU PROPIA CUENTA Y RIESGO PARA APOYAR LA EJECUCIÓN DE LOS PROGRAMAS Y PROYECTOS, QUE SE EJECUTEN  EN LA SUBDIRECCIÓN JURÍDICA DESDE EL COMPONENTE JURIDICO, ARTICULANDO LAS AREAS INTERNAS Y ENTIDADES EXTERNAS Y ENTES DE CONTROL.</t>
  </si>
  <si>
    <t>PRESTACIÓN DE SERVICIOS PROFESIONALES COMO CONTRATISTA INDEPENDIENTE, POR SU PROPIA CUENTA Y RIESGO COMO APOYO EN LA EJECUCIÓN DE LOS PROGRAMAS Y PROYECTOS QUE SE EJECUTEN EN LA SUBDIRECCIÓN JURÍDICA, RESPECTO A ANÁLISIS DE DATOS, INFORMES Y CONSOLIDACIÓN DE INFORMACIÓN.</t>
  </si>
  <si>
    <t xml:space="preserve">	PRESTACIÓN DE SERVICIOS PROFESIONALES COMO CONTRATISTA INDEPENDIENTE, POR SU PROPIA CUENTA Y RIESGO, COMO APOYO AL ISVIMED EN LOS PROCESOS Y PROYECTOS DE TITULACION Y SANEAMIENTO DE LEGALIZACION DE PREDIOS QUE SE EJECUTEN EN LA SUBDIRECCIÓN JURIDICA, DESDE EL COMPONENTE JURIDICO.</t>
  </si>
  <si>
    <t>PRESTACIÓN DE SERVICIOS PROFESIONALES COMO CONTRATISTA INDEPENDIENTE, POR SU PROPIA CUENTA Y RIESGO, COMO APOYO 2 AL ISVIMED EN EL PROCESO DE GESTIÓN PRECONTRACTUAL, CONTRACTUAL Y POSCONTRACTUAL, DESDE EL COMPONENTE FINANCIERO Y ADMINISTRATIVO.</t>
  </si>
  <si>
    <t xml:space="preserve">	PRESTACIÓN DE SERVICIOS PROFESIONALES COMO CONTRATISTA INDEPENDIENTE, POR SU PROPIA CUENTA Y RIESGO, COMO APOYO 1 EN EL PROCESO DE GESTION CONTRACTUAL Y POSCONTRACTUAL COMO APOYO A LA SUPERVISIÓN DESDE EL COMPONENTE JURIDICO Y ADMINISTRATIVO.</t>
  </si>
  <si>
    <t xml:space="preserve">	PRESTACIÓN DE SERVICIOS PROFESIONALES COMO CONTRATISTA INDEPENDIENTE, POR SU PROPIA CUENTA Y RIESGO, COMO APOYO 2 EN EL PROCESO DE GESTION CONTRACTUAL Y POSCONTRACTUAL COMO APOYO A LA SUPERVISIÓN DESDE EL COMPONENTE JURIDICO Y ADMINISTRATIVO.</t>
  </si>
  <si>
    <t>93151500-80121600</t>
  </si>
  <si>
    <t>PRESTACIÓN DE SERVICIOS PROFESIONALES  COMO CONTRATISTA INDEPENDIENTE, POR SU PROPIA CUENTA Y RIESGO COMO APOYO 1 LA EJECUCIÓN DE LOS PROGRAMAS Y PROYECTOS DEL ISVIMED  EN EL PROCESOSDE GESTION CONTRACTUAL Y DE SEGUIMIENTO A LA EJECUCION DESDE EL COMPONENTE JURIDICO</t>
  </si>
  <si>
    <t>PRESTACIÓN DE SERVICIOS PROFESIONALES  COMO CONTRATISTA INDEPENDIENTE, POR SU PROPIA CUENTA Y RIESGO COMO APOYO 2 LA EJECUCIÓN DE LOS PROGRAMAS Y PROYECTOS DEL ISVIMED  EN EL PROCESOSDE GESTION CONTRACTUAL Y DE SEGUIMIENTO A LA EJECUCION DESDE EL COMPONENTE FINANCIERO Y ADMINISTRATIVO.</t>
  </si>
  <si>
    <t xml:space="preserve">	PRESTACIÓN DE SERVICIOS PROFESIONALES COMO CONTRATISTA INDEPENDIENTE, POR SU PROPIA CUENTA Y RIESGO, COMO APOYO 2 EN EL PROCESO DE GESTION CONTRACTUAL Y POSCONTRACTUAL EN LAS DIFERENTES ETAPAS DEL ESQUEMA FIDUCIARIOS DESDE EL COMPONENTE JURIDICO Y ADMINISTRATIVO.</t>
  </si>
  <si>
    <t>N/A</t>
  </si>
  <si>
    <t>DIRECCIÓN</t>
  </si>
  <si>
    <t>PRESTACIÓN DE SERVICIOS PROFESIONALES PARA REALIZAR ACOMPAÑAMIENTO JURÍDICO EN MATERIA INMOBILIARIA, URBANÍSTICA Y FIDUCIARIA, PARA EL FORTALECIMIENTO DEL SISTEMA HABITACIONAL Y MODELO DE GESTIÓN PUBLICA DENTRO DE LOS PROYECTOS HABITACIONALES PROMOVIDOS POR EL INSTITUTO</t>
  </si>
  <si>
    <t>NO</t>
  </si>
  <si>
    <t>80161500;84111603</t>
  </si>
  <si>
    <t>PRESTACIÓN DE SERVICIOS PROFESIONALES. COMO CONTRATISTA INDEPENDIENTE, POR SU PROPIA CUENTA Y RIESGO, PARA APOYAR AL ISVIMED DESDE LA JEFATURA DE OFICINA DE CONTROL INTERNO EN LA REALIZACIÓN DE AUDITORÍAS INTERNAS BASADAS EN RIESGOS Y DE LEY; ASÍ COMO EN LA ELABORACIÓN DE LOS INFORMES QUE SE GENERAN EN ESTA JEFATURADE ACUERDO A LOS ROLES ESTABLECIDOS PARA LAS OFICINAS DE CONTROL INTERNO</t>
  </si>
  <si>
    <t>HECTOR PRECIADO
JEFE CONTOL INTERNO
HECTOR.PRECIADO@ISVIMED.GOV.CO</t>
  </si>
  <si>
    <t>OFICINA CONTROL INTERNO</t>
  </si>
  <si>
    <t xml:space="preserve">PRESTACIÓN DE SERVICIOS PROFESIONALES. COMO CONTRATISTA INDEPENDIENTE, POR SU PROPIA CUENTA Y RIESGO, PARA APOYAR AL ISVIMED DESDE LA JEFATURA DE OFICINA DE CONTROL INTERNO EN LA REALIZACIÓN DE AUDITORÍAS INTERNAS BASADAS EN RIESGOS Y DE LEY CON SUS RESPECTIVOS INFORMES QUE SE GENEREN EN LAS MISMAS; ASÍ COMO EL ACOMPAÑAMIENTO ACTUALIZACIÓN Y SEGUIMIENTO A LOS PROCEDIMIENTOS INTERNOS, MATRIZ DE RIESGOS, COMITÉS, MESAS INSTITUCIONALES, PLAN MECI, E INDICADORES DE GESTIÓN DEL PROCESO DE EVALUACIÓN INDEPENDIENTE.
 </t>
  </si>
  <si>
    <t>PRESTACIÓN DE SERVICIOS PROFESIONALES COMO CONTRATISTA INDEPENDIENTE, POR SU PROPIA CUENTA Y RIESGO COMO APOYO 1 AL PROFESIONAL DE LIQUIDACIONES EN EL PROCESO DE REVISIÓN Y ELABORACIÓN DE LOS INFORMES DE LOS PROYECTOS QUE SE ENCUENTRAN PENDIENTES DE LOS INFORMES DE LIQUIDACIÓN DE LA SUBDIRECCIÓN DE DOTACIÓN DE VIVIENDA Y HÁBITAT.</t>
  </si>
  <si>
    <t>Ana Carolina Aristizábal Villa
Subdirectora de Dotacion De Vivienda Y Habitat
anac.aristizabal@isvimed.gov.co</t>
  </si>
  <si>
    <t>DOTACIÓN DE VIVIENDA Y HÁBITAT</t>
  </si>
  <si>
    <t>PRESTACIÓN DE SERVICIOS PROFESIONALES COMO CONTRATISTA INDEPENDIENTE Y SIN VÍNCULO LABORAL, POR SU PROPIA CUENTA Y RIESGO, PARA APOYAR LAS ACTIVIDADES DE SEGUIMIENTO DE PROYECTOS URBANOS Y ARQUITECTÓNICOS DE VIVIENDA, DESDE EL COMPONENTE FINANCIERO Y ADMINISTRATIVO.</t>
  </si>
  <si>
    <t>JULIÁN HUMBERTO HENAO ZAPATA
SUBDIRECTOR DE PLANEACION 
JULIAN.HENAO@ISVIMED.GOV.CO</t>
  </si>
  <si>
    <t>PLANEACIÓN</t>
  </si>
  <si>
    <t>PRESTACIÓN DE SERVICIOS DE TÉCNICO COMO CONTRATISTA INDEPENDIENTE, SIN VÍNCULO LABORAL POR SU PROPIA CUENTA Y RIESGO PARA APOYAR LAS ACTIVIDADES ASISTENCIALES Y ADMINISTRATIVAS DE LA SUBDIRECCIÓN DE DOTACIÓN.</t>
  </si>
  <si>
    <t xml:space="preserve">PRESTACIÓN DE SERVICIOS PROFESIONALES COMO CONTRATISTA INDEPENDIENTE, POR SU PROPIA CUENTA Y RIESGO COMO APOYO 3 A LA EJECUCIÓN DE LOS PROGRAMAS Y PROYECTOS QUE ADELANTA EL ISVIMED DESDE EL COMPONENTE JURIDICO.
</t>
  </si>
  <si>
    <t xml:space="preserve">PRESTACIÓN DE SERVICIOS PROFESIONALES COMO CONTRATISTA INDEPENDIENTE, POR SU PROPIA CUENTA Y RIESGO PARA APOYAR LA COORDINACIÓN DELPROGRAMA MEJORAMIENTO DE VIVIENDA GARANTIZANDO LA ADECUADA PLANIFICACIÓN Y EVALUACIÓN </t>
  </si>
  <si>
    <t xml:space="preserve">ALTO  IMPACTO </t>
  </si>
  <si>
    <t xml:space="preserve">PRESTACION DE SERVICIO PROFESIONALES COMO CONTRATISTA INDEPENDIENTE, POR SU PROPIA CUENTA Y RIESGO COMO APOYO A LA SUPERVISION EN LA EJECUCIÓN DEL PROGRAMA NUEVOS DESARROLLOS HABITACIONALES EN EL PROYECTO DE VIVIENDA NUEVA DESDE EL COMPONENTE TÉCNICO Y DE SEGUIMIENTO A LA EJECUCIÓN DE PROYECTOS </t>
  </si>
  <si>
    <t>PRESTACIÓN DE SERVICIOS PROFESIONALES COMO CONTRATISTA INDEPENDIENTE, POR SU PROPIA CUENTA Y RIESGO COMO APOYO 1 AL PROGRAMA MEJORAMIENTO DE VIVIENDA EN REALIZACIÓN DE CARACTERIZACIÓN Y ACTUALIZACIÓN, REVISIÓN  DE PRESUPUESTOS Y DEMÁS ACTIVIDADES ASOCIADAS PARA EL CUMPLIMIENTO DE METAS, DESDE AL ÁREA O COMPONENTE TÉCNICO</t>
  </si>
  <si>
    <t>PRESTACIÓN DE SERVICIOS PROFESIONALES COMO CONTRATISTA INDEPENDIENTE, POR SU PROPIA CUENTA Y RIESGO COMO APOYO 2 AL PROGRAMA MEJORAMIENTO DE VIVIENDA EN REALIZACIÓN DE CARACTERIZACIÓN Y ACTUALIZACIÓN, REVISIÓN  DE PRESUPUESTOS Y DEMÁS ACTIVIDADES ASOCIADAS PARA EL CUMPLIMIENTO DE METAS, DESDE AL ÁREA O COMPONENTE TÉCNICO.</t>
  </si>
  <si>
    <t>PRESTACIÓN DE SERVICIOS PROFESIONALES COMO CONTRATISTA INDEPENDIENTE, POR SU PROPIA CUENTA Y RIESGO COMO APOYO 1 AL PROGRAMA MEJORAMIENTO DE VIVIENDA EN REALIZACIÓN DE CARACTERIZACIÓN Y ACTUALIZACIÓN, REVISIÓN  DE PRESUPUESTOS  DEMÁS ACTIVIDADES ASOCIADAS PARA EL CUMPLIMIENTO DE METAS, DESDE AL ÁREA O COMPONENTE SOCIAL.</t>
  </si>
  <si>
    <t xml:space="preserve">PRESTACIÓN DE SERVICIOS PROFESIONALES COMO CONTRATISTA INDEPENDIENTE, POR SU PROPIA CUENTA Y RIESGO COMO APOYO 3 AL PROGRAMA MEJORAMIENTO DE VIVIENDA EN REALIZACIÓN DE CARACTERIZACIÓN Y ACTUALIZACIÓN, REVISIÓN  DE PRESUPUESTOS Y DEMÁS ACTIVIDADES ASOCIADAS PARA EL CUMPLIMIENTO DE METAS, DESDE AL ÁREA O COMPONENTE TÉCNICO. </t>
  </si>
  <si>
    <t xml:space="preserve">PRESTACIÓN DE SERVICIOS PROFESIONALES COMO CONTRATISTA INDEPENDIENTE, POR SU PROPIA CUENTA Y RIESGO COMO APOYO 4 AL PROGRAMA MEJORAMIENTO DE VIVIENDA EN REALIZACIÓN DE CARACTERIZACIÓN Y ACTUALIZACIÓN, REVISIÓN  DE PRESUPUESTOS Y DEMÁS ACTIVIDADES ASOCIADAS PARA EL CUMPLIMIENTO DE METAS, DESDE AL ÁREA O COMPONENTE TÉCNICO.  </t>
  </si>
  <si>
    <t xml:space="preserve">PRESTACIÓN DE SERVICIOS PROFESIONALES COMO CONTRATISTA INDEPENDIENTE, POR SU PROPIA CUENTA Y RIESGO COMO APOYO 1 AL PROGRAMA MEJORAMIENTO DE VIVIENDA EN REALIZACIÓN DE CARACTERIZACIÓN Y ACTUALIZACIÓN, REVISIÓN  DE PRESUPUESTOS  Y DEMÁS ACTIVIDADES ASOCIADAS PARA EL CUMPLIMIENTO DE METAS, DESDE AL ÁREA O COMPONENTE JURÍDICO. </t>
  </si>
  <si>
    <t xml:space="preserve">PRESTACIÓN DE SERVICIOS PROFESIONALES COMO CONTRATISTA INDEPENDIENTE, POR SU PROPIA CUENTA Y RIESGO COMO APOYO 5 AL PROGRAMA MEJORAMIENTO DE VIVIENDA EN REALIZACIÓN DE CARACTERIZACIÓN Y ACTUALIZACIÓN, REVISIÓN  DE PRESUPUESTOS Y DEMÁS ACTIVIDADES ASOCIADAS PARA EL CUMPLIMIENTO DE METAS, DESDE AL ÁREA O COMPONENTE TÉCNICO. </t>
  </si>
  <si>
    <t xml:space="preserve">PRESTACIÓN DE SERVICIOS PROFESIONALES COMO CONTRATISTA INDEPENDIENTE, POR SU PROPIA CUENTA Y RIESGO COMO APOYO 6 AL PROGRAMA MEJORAMIENTO DE VIVIENDA EN EN REALIZACIÓN DE CARACTERIZACIÓN Y ACTUALIZACIÓN, REVISIÓN  DE PRESUPUESTOS Y DEMÁS ACTIVIDADES ASOCIADAS PARA EL CUMPLIMIENTO DE METAS, DESDE AL ÁREA O COMPONENTE TÉCNICO. </t>
  </si>
  <si>
    <t xml:space="preserve">PRESTACIÓN DE SERVICIOS PROFESIONALES COMO CONTRATISTA INDEPENDIENTE, POR SU PROPIA CUENTA Y RIESGO COMO APOYO 2 AL PROGRAMA MEJORAMIENTO DE VIVIENDA EN REALIZACIÓN DE CARACTERIZACIÓN Y ACTUALIZACIÓN, REVISIÓN  DE PRESUPUESTOS  Y DEMÁS ACTIVIDADES ASOCIADAS PARA EL CUMPLIMIENTO DE METAS, DESDE AL ÁREA O COMPONENTE SOCIAL. </t>
  </si>
  <si>
    <t>PRESTACIÓN DE SERVICIOS PROFESIONALES COMO CONTRATISTA INDEPENDIENTE, POR SU PROPIA CUENTA Y RIESGO COMO APOYO 3 AL PROGRAMA MEJORAMIENTO DE VIVIENDA EN REALIZACIÓNDE CARACTERIZACIÓN Y ACTUALIZACIÓN, REVISIÓN  DE PRESUPUESTOS  Y DEMÁS ACTIVIDADES ASOCIADAS PARA EL CUMPLIMIENTO DE METAS, DESDE AL ÁREA O COMPONENTE SOCIAL.</t>
  </si>
  <si>
    <t>PRESTACIÓN DE SERVICIOS PROFESIONALES COMO CONTRATISTA INDEPENDIENTE, POR SU PROPIA CUENTA Y RIESGO COMO APOYO 4 AL PROGRAMA MEJORAMIENTO DE VIVIENDA EN REALIZACIÓN REALIZACIÓN DE CARACTERIZACIÓN Y ACTUALIZACIÓN, REVISIÓN  DE PRESUPUESTOS  Y DEMÁS ACTIVIDADES ASOCIADAS PARA EL CUMPLIMIENTO DE METAS, DESDE AL ÁREA O COMPONENTE SOCIAL.</t>
  </si>
  <si>
    <t xml:space="preserve">PRESTACIÓN DE SERVICIOS PROFESIONALES COMO CONTRATISTA INDEPENDIENTE, POR SU PROPIA CUENTA Y RIESGO COMO APOYO 7 AL PROGRAMA MEJORAMIENTO DE VIVIENDA ENREALIZACIÓN DE CARACTERIZACIÓN Y ACTUALIZACIÓN, REVISIÓN  DE PRESUPUESTOS  Y DEMÁS ACTIVIDADES ASOCIADAS PARA EL CUMPLIMIENTO DE METAS, DESDE AL ÁREA O COMPONENTE TÉCNICO. </t>
  </si>
  <si>
    <t>PRESTACIÓN DE SERVICIOS PROFESIONALES COMO CONTRATISTA INDEPENDIENTE, POR SU PROPIA CUENTA Y RIESGO COMO APOYO 5 AL PROGRAMA MEJORAMIENTO DE VIVIENDA EN REALIZACIÓN DE CARACTERIZACIÓN Y ACTUALIZACIÓN, REVISIÓN  DE PRESUPUESTOS  Y DEMÁS ACTIVIDADES ASOCIADAS PARA EL CUMPLIMIENTO DE METAS, DESDE AL ÁREA O COMPONENTE SOCIAL.</t>
  </si>
  <si>
    <t>PRESTACIÓN DE SERVICIOS PROFESIONALES COMO CONTRATISTA INDEPENDIENTE, POR SU PROPIA CUENTA Y RIESGO COMO APOYO AL EQUIPO PROFESIONAL EN LA EJECUCIÓN DE LOS PROGRAMAS Y PROYECTOS QUE ADELANTA EL ISVIMED DESDE EL AREA O COMPONENTE DE ADMINISTRATIVO FINANCIERO Y CONTRATACIÓN.</t>
  </si>
  <si>
    <t>SEPTIEMBRE</t>
  </si>
  <si>
    <t xml:space="preserve">PRESTACIÓN DE SERVICIOS PROFESIONALES COMO CONTRATISTA INDEPENDIENTE, POR SU PROPIA CUENTA Y RIESGO COMO APOYO 8 AL PROGRAMA MEJORAMIENTO DE VIVIENDA EN REALIZACIÓN DE CARACTERIZACIÓN Y ACTUALIZACIÓN, REVISIÓN  DE PRESUPUESTOS  Y DEMÁS ACTIVIDADES ASOCIADAS PARA EL CUMPLIMIENTO DE METAS, DESDE AL ÁREA O COMPONENTE TÉCNICO. </t>
  </si>
  <si>
    <t>PRESTACIÓN DE SERVICIOS PROFESIONALES COMO CONTRATISTA INDEPENDIENTE, POR SU PROPIA CUENTA Y RIESGO COMO APOYO AL EQUIPO PROFESIONAL EN LA EJECUCIÓN DE LOS PROGRAMAS Y PROYECTOS QUE ADELANTA EL ISVIMED DESDE EL AREA O COMPONENTE DE ARCHIVO  Y LOGISTICO 2</t>
  </si>
  <si>
    <t xml:space="preserve">PRESTACIÓN DE SERVICIOS PROFESIONALES COMO CONTRATISTA INDEPENDIENTE, POR SU PROPIA CUENTA Y RIESGO COMO APOYO 10 AL PROGRAMA MEJORAMIENTO DE VIVIENDA EN REALIZACIÓN DE CARACTERIZACIÓN Y ACTUALIZACIÓN, REVISIÓN  DE PRESUPUESTOS Y DEMÁS ACTIVIDADES ASOCIADAS PARA EL CUMPLIMIENTO DE METAS, DESDE AL ÁREA O COMPONENTE TÉCNICO. </t>
  </si>
  <si>
    <t xml:space="preserve">PRESTACIÓN DE SERVICIOS PROFESIONALES COMO CONTRATISTA INDEPENDIENTE, POR SU PROPIA CUENTA Y RIESGO COMO APOYO 11 AL PROGRAMA MEJORAMIENTO DE VIVIENDA EN REALIZACIÓN DE DIAGNÓSTICOS Y ACTUALIZACIÓN DE PRESUPUESTOS Y DEMÁS ACTIVIDADES ASOCIADAS PARA EL CUMPLIMIENTO DE METAS, DESDE AL ÁREA O COMPONENTE TÉCNICO. </t>
  </si>
  <si>
    <t xml:space="preserve">PRESTACIÓN DE SERVICIOS PROFESIONALES COMO CONTRATISTA INDEPENDIENTE, POR SU PROPIA CUENTA Y RIESGO COMO APOYO 12 AL PROGRAMA MEJORAMIENTO DE VIVIENDA EN REALIZACIÓN DE CARACTERIZACIÓN Y ACTUALIZACIÓN, REVISIÓN  DE PRESUPUESTOS Y DEMÁS ACTIVIDADES ASOCIADAS PARA EL CUMPLIMIENTO DE METAS, DESDE AL ÁREA O COMPONENTE TÉCNICO. </t>
  </si>
  <si>
    <t xml:space="preserve">PRESTACIÓN DE SERVICIOS PROFESIONALES COMO CONTRATISTA INDEPENDIENTE, POR SU PROPIA CUENTA Y RIESGO COMO APOYO 13 AL PROGRAMA MEJORAMIENTO DE VIVIENDA EN REALIZACIÓN DE DIAGNÓSTICOS Y ACTUALIZACIÓN DE PRESUPUESTOS Y DEMÁS ACTIVIDADES ASOCIADAS PARA EL CUMPLIMIENTO DE METAS, DESDE AL ÁREA O COMPONENTE TÉCNICO. </t>
  </si>
  <si>
    <t xml:space="preserve">PRESTACIÓN DE SERVICIOS PROFESIONALES COMO CONTRATISTA INDEPENDIENTE, POR SU PROPIA CUENTA Y RIESGO COMO APOYO 14 AL PROGRAMA MEJORAMIENTO DE VIVIENDA EN REALIZACIÓN DE CARACTERIZACIÓN Y ACTUALIZACIÓN, REVISIÓN  DE PRESUPUESTOS Y DEMÁS ACTIVIDADES ASOCIADAS PARA EL CUMPLIMIENTO DE METAS, DESDE AL ÁREA O COMPONENTE TÉCNICO. </t>
  </si>
  <si>
    <t xml:space="preserve">PRESTACIÓN DE SERVICIOS PROFESIONALES COMO CONTRATISTA INDEPENDIENTE, POR SU PROPIA CUENTA Y RIESGO COMO APOYO 1 AL PROGRAMA MEJORAMIENTO DE VIVIENDA EN INICIO, SEGUIMIENTO Y CIERRE DE LAS VIVIENDAS OBJETO DE MEJOEAMIENTO DE VIVIENDA DESDE EL COMPOPNENTE TECNICO </t>
  </si>
  <si>
    <t xml:space="preserve">PRESTACIÓN DE SERVICIOS PROFESIONALES COMO CONTRATISTA INDEPENDIENTE, POR SU PROPIA CUENTA Y RIESGO COMO APOYO 2 AL PROGRAMA MEJORAMIENTO DE VIVIENDA EN INICIO, SEGUIMIENTO Y CIERRE DE LAS VIVIENDAS OBJETO DE MEJOEAMIENTO DE VIVIENDA DESDE EL COMPOPNENTE TECNICO </t>
  </si>
  <si>
    <t xml:space="preserve">PRESTACIÓN DE SERVICIOS PROFESIONALES COMO CONTRATISTA INDEPENDIENTE, POR SU PROPIA CUENTA Y RIESGO COMO APOYO 16 AL PROGRAMA MEJORAMIENTO DE VIVIENDA EN INICIO, SEGUIMIENTO Y CIERRE DE LAS VIVIENDAS OBJETO DE MEJORAMIENTO DE VIVIENDA DESDE EL COMPONENTE TECNICO </t>
  </si>
  <si>
    <t>PRESTACIÓN DE SERVICIOS PROFESIONALES COMO CONTRATISTA INDEPENDIENTE, POR SU PROPIA CUENTA Y RIESGO COMO APOYO 1 AL EQUIPO PROFESIONAL EN LA EJECUCIÓN DE LOS PROGRAMAS Y PROYECTOS QUE ADELANTA EL ISVIMED, DESDE EL ÁREA O COMPONENTE DE GEOREFERENCIACION.</t>
  </si>
  <si>
    <t>PRESTACIÓN DE SERVICIOS PROFESIONALES COMO CONTRATISTA INDEPENDIENTE, POR SU PROPIA CUENTA Y RIESGO COMO APOYO 6 AL PROGRAMA MEJORAMIENTO DE VIVIENDA EN REALIZACIÓN DE CARACTERIZACIÓN  Y ACTUALIZACIÓN, REVISIÓN  DE PRESUPUESTOS Y DEMÁS ACTIVIDADES ASOCIADAS PARA EL CUMPLIMIENTO DE METAS, DESDE AL ÁREA O COMPONENTE SOCIAL.</t>
  </si>
  <si>
    <t>PRESTACIÓN DE SERVICIOS PROFESIONALES COMO CONTRATISTA INDEPENDIENTE, POR SU PROPIA CUENTA Y RIESGO COMO APOYO AL PROGRAMA MEJORAMIENTO DE VIVIENDA EN ARCHIVO Y LOGISTICA</t>
  </si>
  <si>
    <t>PRESTACIÓN DE SERVICIOS PROFESIONALES COMO CONTRATISTA INDEPENDIENTE, POR SU PROPIA CUENTA Y RIESGO COMO APOYO 11 AL PROGRAMA MEJORAMIENTO DE VIVIENDA EN REALIZACIÓN DE CARACTERIZACIÓN  Y ACTUALIZACIÓN, REVISIÓN  DE PRESUPUESTOS Y DEMÁS ACTIVIDADES ASOCIADAS PARA EL CUMPLIMIENTO DE METAS, DESDE AL ÁREA O COMPONENTE SOCIAL.</t>
  </si>
  <si>
    <t>PRESTACIÓN DE SERVICIOS PROFESIONALES COMO CONTRATISTA INDEPENDIENTE, APOYO 8, POR SU PROPIA CUENTA Y RIESGO, PARA APOYAR AL ISVIMED EN LA EJECUCIÓN DEL PROGRAMA NUEVOS DESARROLLOS HABITACIONALES EN EL PROYECTO DE VIVIENDA NUEVA DESDE EL COMPONENTE TÉCNICO Y ADMINISTRATIVO EN EL SEGUIMIENTO A LA EJECUCIÓN DE LOS PROYECTOS HABITACIONALES</t>
  </si>
  <si>
    <t xml:space="preserve">PRESTACIÓN DE SERVICIOS PROFESIONALES COMO CONTRATISTA INDEPENDIENTE, POR SU PROPIA CUENTA Y RIESGO COMO APOYO 1 A LA EJECUCIÓN DEL PROGRAMA NUEVOS DESARROLLOS HABITACIONALES EN EL PROYECTO DE VIVIENDA NUEVA DESDE EL COMPONENTE TÉCNICO Y DE SEGUIMIENTO A LA EJECUCIÓN DE PROYECTOS </t>
  </si>
  <si>
    <t>PRESTACIÓN DE SERVICIOS PROFESIONALES COMO CONTRATISTA INDEPENDIENTE, POR SU PROPIA CUENTA Y RIESGO COMO APOYO  A LA EJECUCIÓN DEL PROGRAMA NUEVOS DESARROLLOS HABITACIONALES EN EL PROYECTO DE VIVIENDA NUEVA DESDE EL COMPONENTE TÉCNICO Y DE SEGUIMIENTO A LA EJECUCIÓN DE PROYECTOS</t>
  </si>
  <si>
    <t>PRESTACIÓN DE SERVICIOS PROFESIONALES COMO CONTRATISTA INDEPENDIENTE, POR SU PROPIA CUENTA Y RIESGO COMO APOYO 2 A LA EJECUCIÓN DEL PROGRAMA NUEVOS DESARROLLOS HABITACIONALES EN EL PROYECTO DE VIVIENDA NUEVA DESDE EL COMPONENTE TÉCNICO Y DE SEGUIMIENTO A LA EJECUCIÓN DE PROYECTOS.</t>
  </si>
  <si>
    <t>PRESTACIÓN DE SERVICIOS PROFESIONALES COMO CONTRATISTA INDEPENDIENTE, POR SU PROPIA CUENTA Y RIESGO COMO APOYO 3 A LA EJECUCIÓN DEL PROGRAMA NUEVOS DESARROLLOS HABITACIONALES EN EL PROYECTO DE VIVIENDA NUEVA DESDE EL COMPONENTE TÉCNICO Y DE SEGUIMIENTO A LA EJECUCIÓN DE PROYECTOS</t>
  </si>
  <si>
    <t>PRESTACIÓN DE SERVICIOS PROFESIONALES COMO CONTRATISTA INDEPENDIENTE, POR SU PROPIA CUENTA Y RIESGO COMO APOYO 4 A LA EJECUCIÓN DEL PROGRAMA NUEVOS DESARROLLOS HABITACIONALES EN EL PROYECTO DE VIVIENDA NUEVA DESDE EL COMPONENTE TÉCNICO Y DE SEGUIMIENTO A LA EJECUCIÓN DE PROYECTOS.</t>
  </si>
  <si>
    <t xml:space="preserve">PRESTACIÓN DE SERVICIOS COMO APOYO A LA GESTIÓN 1 COMO CONTRATISTA INDEPENDIENTE, POR SU PROPIA CUENTA Y RIESGO PARA APOYAR EL PROCESO DE LA SUBDIRECCIÓN DE DOTACIÓN DE VIVIENDA Y HÁBITAT DESDE EL COMPONENTE DOCUMENTAL Y DE ARCHIVO </t>
  </si>
  <si>
    <t>PRESTACIÓN DE SERVICIOS PROFESIONALES COMO CONTRATISTA INDEPENDIENTE, POR SU PROPIA CUENTA Y RIESGO COMO APOYO 5 A LA EJECUCIÓN DEL PROGRAMA NUEVOS DESARROLLOS HABITACIONALES EN EL PROYECTO DE VIVIENDA NUEVA DESDE EL COMPONENTE TÉCNICO Y DE SEGUIMIENTO A LA EJECUCIÓN DE PROYECTOS.</t>
  </si>
  <si>
    <t>PRESTACIÓN DE SERVICIOS PROFESIONALES COMO CONTRATISTA INDEPENDIENTE, POR SU PROPIA CUENTA Y RIESGO COMO APOYO 6 A LA EJECUCIÓN DEL PROGRAMA NUEVOS DESARROLLOS HABITACIONALES EN EL PROYECTO DE VIVIENDA NUEVA DESDE EL COMPONENTE TÉCNICO Y DE SEGUIMIENTO A LA EJECUCIÓN DE PROYECTOS.</t>
  </si>
  <si>
    <t xml:space="preserve">PRESTACIÓN DE SERVICIOS PROFESIONALES COMO CONTRATISTA INDEPENDIENTE, POR SU PROPIA CUENTA Y RIESGO COMO APOYO 2 A LA EJECUCIÓN DE LOS PROGRAMAS Y PROYECTOS QUE ADELANTA EL ISVIMED DESDE EL COMPONENTE JURÍDICO Y EXPEDICIÓN DE RESOLUCIONES </t>
  </si>
  <si>
    <t>OCTUBRE</t>
  </si>
  <si>
    <t xml:space="preserve"> JHON ALEJANDRO AGUILAR MUÑOZ</t>
  </si>
  <si>
    <t>PRESTACIÓN DE SERVICIOS PROFESIONALES COMO CONTRATISTA INDEPENDIENTE, POR SU PROPIA CUENTA Y RIESGO PARA APOYAR LA EJECUCIÓN DE LOS PROGRAMAS QUE ADELANTA EL ISVIMED, DESDE LA COORDINACIÓN COMPONENTE TÉCNICO, ADMINISTRATIVO Y FINANCIERO.</t>
  </si>
  <si>
    <t>PRESTACIÓN DE SERVICIOS PROFESIONALES COMO CONTRATISTA INDEPENDIENTE, POR SU PROPIA CUENTA Y RIESGO PARA LIDERAR AL EQUIPO PROFESIONAL EN LA EJECUCIÓN DE LOS PROYECTOS Y PROGRAMAS QUE ADELANTA EL ISVIMED DESDE EL ÁREA O COMPONENTE SOCIAL 1</t>
  </si>
  <si>
    <t>PRESTACIÓN DE SERVICIOS PROFESIONALES COMO CONTRATISTA INDEPENDIENTE, POR SU PROPIA CUENTA Y RIESGO PARA LIDERAR AL EQUIPO PROFESIONAL EN LA EJECUCIÓN DE LOS PROGRAMAS Y PROYECTOS QUE ADELANTA EL ISVIMED, DESDE EL ÁREA O COMPONENTE TÉCNICO 3.</t>
  </si>
  <si>
    <t>PRESTACIÓN DE SERVICIOS PROFESIONALES. COMO CONTRATISTA INDEPENDIENTE, POR SU PROPIA CUENTA Y RIESGO COMO APOYO AL EQUIPO PROFESIONAL EN LA EJECUCIÓN DE LOS PROGRAMAS Y PROYECTOS QUE ADELANTA EL ISVIMED, DESDE EL ÁREA O COMPONENTE ADMINISTRATIVO Y DE LIQUIDACIONES</t>
  </si>
  <si>
    <t>PRESTACIÓN DE SERVICIOS PROFESIONALES COMO CONTRATISTA INDEPENDIENTE, POR SU PROPIA CUENTA Y RIESGO PARA LIDERAR AL EQUIPO PROFESIONAL EN LA EJECUCIÓN DE LOS PROGRAMAS Y PROYECTOS QUE ADELANTA EL ISVIMED, DESDE EL ÁREA O  COMPONENTE TÉCNICO 1.</t>
  </si>
  <si>
    <t>PRESTACIÓN DE SERVICIOS PROFESIONALES COMO CONTRATISTA INDEPENDIENTE, POR SU PROPIA CUENTA Y RIESGO PARA LIDERAR AL EQUIPO PROFESIONAL EN LA EJECUCIÓN DE LOS PROGRAMAS Y PROYECTOS QUE ADELANTA EL ISVIMED, DESDE EL ÁREA O COMPONENTE TÉCNICO 4.</t>
  </si>
  <si>
    <t>PRESTACIÓN DE SERVICIOS PROFESIONALES COMO CONTRATISTA INDEPENDIENTE, POR SU PROPIA CUENTA Y RIESGO PARA LIDERAR AL EQUIPO PROFESIONAL EN LA EJECUCIÓN DE LOS PROGRAMAS Y PROYECTOS QUE ADELANTA EL ISVIMED, DESDE EL ÁREA O COMPONENTE TÉCNICO 2.</t>
  </si>
  <si>
    <t xml:space="preserve">PRESTACIÓN DE SERVICIOS PROFESIONALES COMO CONTRATISTA INDEPENDIENTE, POR SU PROPIA CUENTA Y RIESGO COMO APOYO 9 AL PROGRAMA MEJORAMIENTO DE VIVIENDA EN REALIZACIÓN DE CARACTERIZACIÓN  Y ACTUALIZACIÓN Y REVISIÓN DE PRESUPUESTOS Y DEMÁS ACTIVIDADES ASOCIADAS PARA EL CUMPLIMIENTO DE METAS, DESDE AL ÁREA O COMPONENTE TÉCNICO. </t>
  </si>
  <si>
    <t xml:space="preserve">PRESTACIÓN DE SERVICIOS PROFESIONALES COMO CONTRATISTA INDEPENDIENTE, POR SU PROPIA CUENTA Y RIESGO COMO APOYO AL EQUIPO PROFESIONAL EN LA EJECUCIÓN DE LOS PROGRAMAS Y PROYECTOS QUE ADELANTA EL ISVIMED DESDE EL ÁREA O COMPONENTE ADMINISTRATIVO- ARCHIVO </t>
  </si>
  <si>
    <t xml:space="preserve">PRESTACIÓN DE SERVICIOS PROFESIONALES COMO CONTRATISTA INDEPENDIENTE, POR SU PROPIA CUENTA Y RIESGO COMO APOYO A LA EJECUCIÓN DE LOS PROGRAMAS Y PROYECTOS QUE ADELANTA EL ISVIMED DESDE EL COMPONENTE JURÍDICO Y EXPEDICIÓN DE RESOLUCIONES </t>
  </si>
  <si>
    <t>PRESTACIÓN DE SERVICIOS PROFESIONALES COMO CONTRATISTA INDEPENDIENTE, POR SU PROPIA CUENTA Y RIESGO COMO APOYO 2 A LA EJECUCIÓN DE LOS PROGRAMAS Y PROYECTOS QUE ADELANTA EL ISVIMED DESDE EL COMPONENTE JURIDICO.</t>
  </si>
  <si>
    <t>PRESTACIÓN DE SERVICIOS PROFESIONALES COMO CONTRATISTA INDEPENDIENTE, POR SU PROPIA CUENTA Y RIESGO COMO APOYO 10 AL PROGRAMA MEJORAMIENTO DE VIVIENDA EN REALIZACIÓN DE CARACTERIZACIÓN  Y ACTUALIZACIÓN, REVISIÓN  DE PRESUPUESTOS Y DEMÁS ACTIVIDADES ASOCIADAS PARA EL CUMPLIMIENTO DE METAS, DESDE AL ÁREA O COMPONENTE SOCIAL.</t>
  </si>
  <si>
    <t xml:space="preserve">PRESTACIÓN DE SERVICIOS PROFESIONALES COMO CONTRATISTA INDEPENDIENTE, POR SU PROPIA CUENTA Y RIESGO, COMO APOYO FINANCIERO EN TODOS LOS CIERRES CONTABLES DE LAS DIFERENTES FIDUCIAS QUE SE ENCUENTRA A CARGO DEL ISVIMED. </t>
  </si>
  <si>
    <t>PRESTACIÓN DE SERVICIOS PROFESIONALES COMO CONTRATISTA INDEPENDIENTE, POR SU PROPIA CUENTA Y RIESGO, PARA APOYAR AL ISVIMED EN LOS PROCESOS Y PROYECTOS QUE SE EJECUTEN EN LA SUBDIRECCIÓN DE DOTACIÓN VIVIENDA Y HÁBITAT, DESDE EL COMPONENTE FINANCIERO, ADMINISTRATIVO Y CIERRES CONTABLES EN LAS DIFERENTES FIDUCIAS.</t>
  </si>
  <si>
    <t>PRESTACION DE SERVICIOS PROFESIONALES COMO CONTRATISTA INDEPENDIENTE, POR SU PROPIA CUENTA Y RIESGO PARA APOYAR LA EJECUCIÓN DEL PROGRAMA MEJORAMIENTO INTEGRAL DE BARRIOS EN EL PROYECTO RECONOCIMIENTO DE EDIFICACIONES-CURADURIA CERO, DESDE EL COMPONENTE ADMINISTRATIVO Y OPERATIVO.</t>
  </si>
  <si>
    <t>PRESTACIÓN DE SERVICIOS PROFESIONALES COMO CONTRATISTA INDEPENDIENTE, POR SU PROPIA CUENTA Y RIESGO PARA APOYAR LA EJECUCIÓN DEL PROGRAMA MEJORAMIENTO INTEGRAL DE BARRIOS EN EL PROYECTO RECONOCIMIENTO DE EDIFICACIONES-CURADURÍA CERO DESDE EL COMPONENTE TÉCNICO EN EL ANALISIS Y REVISIÓN DE LOS REQUISITOS TECNICOS.</t>
  </si>
  <si>
    <t>PRESTACION DE SERVICIOS PROFESIONALES COMO CONTRATISTA INDEPENDIENTE, POR SU PROPIA CUENTA Y RIESGO COMO APOYO 2 LA EJECUCIÓN DEL PROGRAMA MEJORAMIENTO INTEGRAL DE BARRIOS EN EL PROYECTO RECONOCIMIENTO DE EDIFICACIONES, DESDE EL COMPONENTE JURÍDICO.</t>
  </si>
  <si>
    <t>PRESTACIÓN DE SERVICIOS PROFESIONALES COMO CONTRATISTA INDEPENDIENTE, POR SU PROPIA CUENTA Y RIESGO COMO APOYO 1 LA EJECUCIÓN DEL PROGRAMA MEJORAMIENTO INTEGRAL DE BARRIOS EN EL PROYECTO RECONOCIMIENTO DE EDIFICACIONES, DESDE EL COMPONENTE JURÍDICO.</t>
  </si>
  <si>
    <t>PRESTACIÓN DE SERVICIOS PROFESIONALES COMO CONTRATISTA INDEPENDIENTE, POR SU PROPIA CUENTA Y RIESGO PARA APOYAR LA EJECUCIÓN DEL PROGRAMA DE MEJORAMIENTO INTEGRAL DE BARRIOS EN EL PROYECTO RECONOCIMIENTO DE EDIFICACIONES-CURADURÍA CERO DESDE EL COMPONENTE TÉCNICO ESDE EL COMPONENTE TÉCNICO EN EL ANALISIS Y REVISIÓN DE LOS REQUISITOS TECNICOS.</t>
  </si>
  <si>
    <t>PRESTACIÓN DE SERVICIOS PROFESIONALES COMO CONTRATISTA INDEPENDIENTE, POR SU PROPIA CUENTA Y RIESGO COMO APOYO A  LA EJECUCIÓN DEL PROGRAMA MEJORAMIENTO INTEGRAL DE BARRIOS EN EL PROYECTO RECONOCIMIENTO DE EDIFICACIONES, DESDE EL COMPONENTE SOCIALIZACIÓN</t>
  </si>
  <si>
    <t>PRESTACIÓN DE SERVICIOS PROFESIONALES COMO CONTRATISTA INDEPENDIENTE, POR SU PROPIA CUENTA Y RIESGO COMO APOYO 1 A LA EJECUCIÓN DEL PROGRAMA MEJORAMIENTO INTEGRAL DE BARRIOS EN EL PROYECTO RECONOCIMIENTO DE EDIFICACIONES, DESDE EL COMPONENTE DE ARTICULACIÓN Y DIBUJO DE PLANOS BASADOS EN LA VISITA DE CAMPO.</t>
  </si>
  <si>
    <t>PRESTACIÓN DE SERVICIOS PROFESIONALES COMO CONTRATISTA INDEPENDIENTE, POR SU PROPIA CUENTA Y RIESGO PARA APOYAR LA EJECUCIÓN DEL PROGRAMA DE MEJORAMIENTO INTEGRAL DE BARRIOS EN EL PROYECTO RECONOCIMIENTO DE EDIFICACIONES, DESDE EL COMPONENTE TÉCNICO EN LA ELABORACIÓN, EN EL ANALISIS  DE LOS REQUISITOS TECNICOS NORMATIVOS EXIGIDOS.</t>
  </si>
  <si>
    <t>PRESTACIÓN DE SERVICIOS PROFESIONALES COMO CONTRATISTA INDEPENDIENTE POR SU PROPIA CUENTA Y RIESGO COMO APOYO 2 A LA GESTIÓN ADMINISTRATIVA Y FINANCIERA PARA LA SUBDIRECCIÓN DE DOTACIÓN DE VIVIENDA Y HÁBITAT</t>
  </si>
  <si>
    <t xml:space="preserve">SEPTIEMBRE </t>
  </si>
  <si>
    <t>PRESTACION DE SERVICIOS PROFESIONALES COMO CONTRATISTA INDEPENDIENTE, POR SU PROPIA CUENTA Y RIESGO COMO APOYO 2 A LA EJECUCIÓN DEL PROGRAMA MEJORAMIENTO INTEGRAL DE BARRIOS EN EL PROYECTO RECONOCIMIENTO DE EDIFICACIONES, DESDE EL COMPONENTE DE ARTICULACIÓN DE PLANOS TECNICOS NORMATIVOS BASADOS EN LA VISITA DE CAMPO.</t>
  </si>
  <si>
    <t>PRESTACIÓN DE SERVICIOS DE APOYO A LA GESTIÓN COMO CONTRATISTA INDEPENDIENTE, POR SU PROPIA CUENTA Y RIESGO COMO APOYO A LA EJECUCIÓN DEL PROGRAMA MEJORAMIENTO INTEGRAL DE BARRIOS EN EL PROYECTO RECONOCIMIENTO DE EDIFICACIONES, DESDE EL COMPONENTE ADMINISTRATIVO Y OPERATIVO</t>
  </si>
  <si>
    <t>PRESTACIÓN DE SERVICIOS PROFESIONALES COMO CONTRATISTA INDEPENDIENTE, POR SU PROPIA CUENTA Y RIESGO PARA APOYAR LA EJECUCIÓN DEL PROGRAMA MEJORAMIENTO INTEGRAL DE BARRIOS EN EL PROYECTO RECONOCIMIENTO DE EDIFICACIONES DESDE EL COMPONENTE TÉCNICO EN LA REVISIÓN Y APROBACIÓN DE LOS REQUISITOS TECNICOS NORMARTIVOS .</t>
  </si>
  <si>
    <t xml:space="preserve"> PRESTACIÓN DE SERVICIOS PROFESIONALES COMO CONTRATISTA INDEPENDIENTE Y SIN VÍNCULO LABORAL, POR SU PROPIA CUENTA Y RIESGO, PARA APOYAR LOS PROCESOS Y PROYECTOS QUE SE EJECUTEN EN EL MARCO DEL PROGRAMA DE MEJORAMIENTOS DE VIVIENDA, DESDE EL COMPONENTE FINANCIERO Y ADMINISTRATIVO.</t>
  </si>
  <si>
    <t>PRESTACIÓN DE SERVICIOS PROFESIONALES COMO CONTRATISTA INDEPENDIENTE, POR SU PROPIA CUENTA Y RIESGO COMO APOYO 2 A  LA EJECUCIÓN DEL PROGRAMA MEJORAMIENTO INTEGRAL DE BARRIOS EN EL PROYECTO RECONOCIMIENTO DE EDIFICACIONES, DESDE EL COMPONENTE SOCIALIZACIÓN</t>
  </si>
  <si>
    <t xml:space="preserve">PRESTACIÓN DE SERVICIOS PROFESIONALES COMO CONTRATISTA INDEPENDIENTE, POR SU PROPIA CUENTA Y RIESGO COMO APOYO 3 A LA EJECUCIÓN DE LOS PROGRAMAS Y PROYECTOS QUE ADELANTA EL ISVIMED DESDE EL COMPONENTE JURÍDICO Y EXPEDICIÓN DE RESOLUCIONES </t>
  </si>
  <si>
    <t>81100000                  81102600</t>
  </si>
  <si>
    <t xml:space="preserve">REALIZAR LOS ESTUDIOS TÉCNICOS Y DISEÑOS NECESARIOS, INCLUYENDO, ESTUDIO GEOTÉCNICO, DISEÑO ESTRUCTURAL Y TRÁMITE DE LA LICENCIA DE CERRAMIENTO DE LOS PREDIOS IDENTIFICADOS CON MATRÍCULAS INMOBILIARIAS N°719233 Y N°719235, DE PROPIEDAD DE ISVIMED” </t>
  </si>
  <si>
    <t>MINIMA CUANTIA</t>
  </si>
  <si>
    <t>CONSULTORIA PARA ESTUDIO DE PATOLOGÍA DEL PISO 10 DE LA SEDE DEL ISVIMED TORRE PICHINCHA</t>
  </si>
  <si>
    <t>MÍNIMA CUANTÍA</t>
  </si>
  <si>
    <t xml:space="preserve">70151800
</t>
  </si>
  <si>
    <t>CONTRATO INTERADMINISTRATIVO PARA REALIZAR EL APROVECHAMIENTO FORESTAL DE LOS PROYECTOS DEL ISVIMED.</t>
  </si>
  <si>
    <t xml:space="preserve">PRESTACIÓN DE DERVICIOS PROFESIONALES COMO CONTRATISTA INDEPENDIENTE, POR SU PROPIA CUENTA Y RIESGO COMO APOYO  A LA GESTION Y ATENCION A LAS ACTIVIDADES DE CARACTER ADMINISTRATIVO, LOGISTICO Y OPERATIVO </t>
  </si>
  <si>
    <t>REALIZAR LA GESTION Y COBRO VIA PERSUASIVA, COACTIVA Y JURIDICA DE LA CARTERA PROPIEDAD DEL INSTITUTO SOCIAL DE VIVIENDA Y HABITAT DE MEDELLIN-ISVIMED.</t>
  </si>
  <si>
    <t>PRESTACIÓN DE SERVICIOS PROFESIONALES COMO CONTRATISTA INDEPENDIENTE, SIN VÍNCULO LABORAL POR SU PROPIA CUENTA Y RIESGO PARA APOYAR LAS ACTIVIDADES DE FORMULACIÓN Y SEGUIMIENTO A LOS PROYECTOS DE INVERSIÓN MATRICULADOS EN EL BANCO DE PROYECTOS DEL DAP Y PLATAFORMAS DEL DISTRITO Y DEL DNP.</t>
  </si>
  <si>
    <t>PRESTACIÓN DE SERVICIOS PROFESIONALES COMO CONTRATISTA INDEPENDIENTE, SIN VÍNCULO LABORAL POR SU PROPIA CUENTA Y RIESGO PARA APOYAR AL ISVIMED EN LA ESTRUCTURACIÓN Y SEGUIMIENTO DE LOS PROGRAMAS Y PROYECTOS DEL ISVIMED DESDE EL COMPONENTE SOCIAL DE LA SUBDIRECCION DE PLANEACIÓN.</t>
  </si>
  <si>
    <t xml:space="preserve">PRESTACIÓN DE SERVICIOS PROFESIONALES ESPECIALIZADOS COMO CONTRATISTA INDEPENDIENTE, SIN VÍNCULO LABORAL POR SU PROPIA CUENTA Y RIESGO PARA APOYAR LAS ACTIVIDADES DE ANALÍTICA DE DATOS PARA LA POLÍTICA ESTADÍSTICA, DATOS ABIERTOS SEN, DANE.   </t>
  </si>
  <si>
    <t>PRESTACIÓN DE SERVICIOS PROFESIONALES COMO CONTRATISTA INDEPENDIENTE, SIN VÍNCULO LABORAL POR SU PROPIA CUENTA Y RIESGO PARA APOYAR LAS ACTIVIDADES DE SEGUIMIENTO FINANCIERO DE LA INVERSIÓN, SEGUIMIENTO A POAI Y A LOS DEMÁS INSTRUMENTOS PA-PI</t>
  </si>
  <si>
    <t>PRESTACIÓN DE SERVICIOS PROFESIONALES, COMO CONTRATISTA INDEPENDIENTE POR SU PROPIA CUENTA Y RIESGO, SIN VINCULO LABORAL,  COMO APOYO EN LA SUPERVISION DESDE LOS COMPONENTES JURÍDICO Y EN DERECHO URBANÍSTICO, DE LOS CONVENIOS Y CONTRATOS QUE SUSCRIBA EL INSTITUTO SOCIAL DE VIVIENDA Y HÁBITAT DE MEDELLÍN – ISVIMED."</t>
  </si>
  <si>
    <t>PRESTACIÓN DE SERVICIOS PROFESIONALES COMO CONTRATISTA INDEPENDIENTE, SIN VÍNCULO LABORAL POR SU PROPIA CUENTA Y RIESGO PARA APOYAR LAS ACTIVIDADES DE EVALUACIÓN, ESTRUCTURACIÓN Y SEGUIMIENTO FINANCIERO DE LOS PROYECTOS E INSTRUMENTOS DEL PLAN OPERATIVO ANUAL DE INVERSIÓN POAI, PLAN DE ACCIÓN PA Y PLAN INDICATIVO PI.</t>
  </si>
  <si>
    <t xml:space="preserve">PRESTACIÓN DE SERVICIOS PROFESIONALES DE ALTO IMPACTO ESPECIALIZADO COMO  CONTRATISTA INDEPENDIENTE, POR SU PROPIA CUENTA Y RIESGO, COMO APOYO EN LA PLANEACIÓN ESTRATÉGICA A TRAVÉS DE INSTRUMENTOS TERRITORIALES.
</t>
  </si>
  <si>
    <t>PRESTACIÓN DE SERVICIOS PROFESIONALES COMO CONTRATISTA INDEPENDIENTE, POR SU PROPIA CUENTA Y RIESGO, COMO APOYO EN LA ESTRUCTURACIÓN, IMPLEMENTACIÓN, SEGUIMIENTO Y MEJORA DE LA POLÍTICA DE ADMINISTRACIÓN DEL RIESGO Y LOS MODELOS (MECI Y MIPG) QUE INFLUYEN EN LA IMPLEMENTACIÓN DE LA MISMA.</t>
  </si>
  <si>
    <t>PRESTACIÓN DE SERVICIOS PROFESIONALES COMO CONTRATISTA INDEPENDIENTE, SIN VÍNCULO LABORAL POR SU PROPIA CUENTA Y RIESGO PARA APOYAR LAS ACTIVIDADES DE SGA, RESPONSABILIDAD SOCIAL EMPRESARIAL Y HUELLA DE CARBONO.  </t>
  </si>
  <si>
    <t xml:space="preserve"> PRESTACIÓN DE SERVICIOS PROFESIONALES COMO CONTRATISTA INDEPENDIENTE, POR SU PROPIA CUENTA Y RIESGO, COMO APOYO EN LA ESTRUCTURACIÓN Y SEGUIMIENTO DE LOS PROGRAMAS Y PROYECTOS DEL ISVIMED DESDE EL COMPONENTE DE IMPLEMENTACIÓN Y MEJORA DEL SISTEMA DE GESTIÓN DE CALIDAD-SGC Y DEL PROGRAMA DE TRANSPARENCIA Y ÉTICA PÚBLICA
</t>
  </si>
  <si>
    <t xml:space="preserve">PRESTACIÓN DE SERVICIOS PROFESIONALES COMO CONTRATISTA INDEPENDIENTE, SIN VINCULO LABORAL POR SU PROPIA CUENTA Y RIESGO PARA APOYAR A LA PLANIFICACION Y EJECUCIÓN DE  NUEVOS DESARROLLOS HABITACIONALES DE VIVIENDA NUEVA DESDE EL COMPONENTE DE GESTIÓN AMBIENTAL
</t>
  </si>
  <si>
    <t>PRESTACIÓN DE SERVICIOS PROFESIONALES ESPECIALIZADO COMO CONTRATISTA INDEPENDIENTE, SIN VÍNCULO LABORAL POR SU PROPIA CUENTA Y RIESGO PARA APOYAR LAS ACTIVIDADES DESDE EL COMPONENTE TECNICO DE FORMULACIÓN, GESTIÓN Y SEGUIMIENTO DE PROYECTOS DE VIVIENDA.</t>
  </si>
  <si>
    <t xml:space="preserve">PRESTACIÓN DE SERVICIOS PROFESIONALES ESPECIALIZADO COMO CONTRATISTA INDEPENDIENTE, SIN VÍNCULO LABORAL POR SU PROPIA CUENTA Y RIESGO PARA APOYAR LAS ACTIVIDADES DESDE EL COMPONENTE TECNICO LA FORMULACIÓN Y DISEÑO DE PROYECTOS URBANOS Y ARQUITECTÓNICOS, MANEJO DE DERECHO URBANO. </t>
  </si>
  <si>
    <t>PRESTACIÓN DE SERVICIOS PROFESIONALES COMO CONTRATISTA INDEPENDIENTE, SIN VÍNCULO LABORAL POR SU PROPIA CUENTA Y RIESGO PARA APOYAR LAS ACTIVIDADES DE SEGUIMIENTO DE PROYECTOS URBANOS Y ARQUITECTÓNICOS (PREFERIBLEMENTE VIVIENDA). COMO APOYO A LA SUPERVISION DE LOS CONTRATOS EN DISEÑOS. </t>
  </si>
  <si>
    <t>PRESTACIÓN DE SERVICIOS PROFESIONALES COMO CONTRATISTA INDEPENDIENTE, SIN VÍNCULO LABORAL POR SU PROPIA CUENTA Y RIESGO PARA APOYAR LAS ACTIVIDADES DE FORMULACIÓN Y SEGUIMIENTO DE PROYECTOS DE VIVIENDA EN ALTURA, COSTOS Y PRESUPUESTOS </t>
  </si>
  <si>
    <t>PRESTACIÓN DE SERVICIOS PROFESIONALES  ESPECIALIZADO COMO CONTRATISTA INDEPENDIENTE, POR SU PROPIA CUENTA Y RIESGO, COMO APOYO EN LA ESTRUCTURACIÓN, IMPLEMENTACIÓN Y SEGUIMIENTO DE LOS PROGRAMAS, PROYECTOS, PLANES, MODELOS Y POLÍTICAS DEL ISVIMED.</t>
  </si>
  <si>
    <t>PRESTACIÓN DE SERVICIOS PROFESIONALES COMO CONTRATISTA INDEPENDIENTE, SIN VÍNCULO LABORAL POR SU PROPIA CUENTA Y RIESGO PARA APOYAR  LA ESTRUCTURACIÓN, FORMULACIÓN Y SEGUIMIENTO DE LOS PROGRAMAS Y PROYECTOS URBANOS Y ARQUITECTÓNICOS DESDE EL COMPONENTE DE LA LÍNEA URBANA DE LA SUBDIRECCIÓN DE PLANEACIÓN.</t>
  </si>
  <si>
    <t>PRESTACIÓN DE SERVICIOS TÉCNICO 1 COMO CONTRATISTA INDEPENDIENTE, SIN VÍNCULO LABORAL POR SU PROPIA CUENTA Y RIESGO PARA APOYAR  LA ESTRUCTURACIÓN, FORMULACIÓN Y SEGUIMIENTO DE LOS PROGRAMAS Y PROYECTOS URBANOS Y ARQUITECTÓNICOS DESDE EL COMPONENTE DE LA LÍNEA URBANA DE LA SUBDIRECCIÓN DE PLANEACIÓN.</t>
  </si>
  <si>
    <t>PRESTACIÓN DE SERVICIOS TÉCNICO 2 COMO CONTRATISTA INDEPENDIENTE, SIN VÍNCULO LABORAL POR SU PROPIA CUENTA Y RIESGO PARA APOYAR  LA ESTRUCTURACIÓN, FORMULACIÓN Y SEGUIMIENTO DE LOS PROGRAMAS Y PROYECTOS URBANOS Y ARQUITECTÓNICOS DESDE EL COMPONENTE DE LA LÍNEA URBANA DE LA SUBDIRECCIÓN DE PLANEACIÓN.</t>
  </si>
  <si>
    <t>PRESTACIÓN DE SERVICIOS PROFESIONALES 2 COMO CONTRATISTA INDEPENDIENTE, SIN VÍNCULO LABORAL POR SU PROPIA CUENTA Y RIESGO PARA APOYAR AL ISVIMED EN LA ESTRUCTURACIÓN Y SEGUIMIENTO DE LOS PROGRAMAS Y PROYECTOS DEL ISVIMED DESDE EL COMPONENTE SOCIAL DE LA SUBDIRECCION DE PLANEACIÓN.</t>
  </si>
  <si>
    <t>PRESTACIÓN DE SERVICIOS PROFESIONALES COMO CONTRATISTA INDEPENDIENTE, POR SU PROPIA CUENTA Y RIESGO PARA APOYAR A LA SUBDIRECCIÓN ADMINISTRATIVA Y FINANCIERA EN  LOS PROCESOS  TRASVERSALES  DE LA SUBDIRECCION Y DEL PROCESO CONTABLE.</t>
  </si>
  <si>
    <t>PRESTACIÓN DE SERVICIOS TÉCNICO 3 COMO CONTRATISTA INDEPENDIENTE, SIN VÍNCULO LABORAL POR SU PROPIA CUENTA Y RIESGO PARA APOYAR  LA ESTRUCTURACIÓN, FORMULACIÓN Y SEGUIMIENTO DE LOS PROGRAMAS Y PROYECTOS URBANOS Y ARQUITECTÓNICOS DESDE EL COMPONENTE DE LA LÍNEA URBANA DE LA SUBDIRECCIÓN DE PLANEACIÓN.</t>
  </si>
  <si>
    <t xml:space="preserve">
Prestación de servicios para la ejecución de la segunda auditoría de seguimiento a la certificación del Sistema de Gestión de la Calidad NTC ISO 9001:2015 </t>
  </si>
  <si>
    <t>Adquisición de mobiliario recolector de resoduos plásticos (botellas PET) para la implementación de campañas ambientales orientadas a la recolección selectiva y aprovechamiento de residuos sólidos en el Isvimed.</t>
  </si>
  <si>
    <t xml:space="preserve">JUNIO </t>
  </si>
  <si>
    <t>PRESTACIÓN DE SERVICIOS PROFESIONALES COMO CONTRATISTA INDEPENDIENTE, POR SU PROPIA CUENTA Y RIESGO COMO APOYO 16 AL PROGRAMA MEJORAMIENTO DE VIVIENDA EN REALIZACIÓN DE CARACTERIZACIÓN  Y ACTUALIZACIÓN, REVISIÓN  DE PRESUPUESTOS Y DEMÁS ACTIVIDADES ASOCIADAS PARA EL CUMPLIMIENTO DE METAS, DESDE AL ÁREA O COMPONENTE SOCIAL.</t>
  </si>
  <si>
    <t>PRESTACIÓN DE SERVICIOS PROFESIONALES COMO CONTRATISTA INDEPENDIENTE, POR SU PROPIA CUENTA Y RIESGO COMO APOYO 17 AL PROGRAMA MEJORAMIENTO DE VIVIENDA EN REALIZACIÓN DE CARACTERIZACIÓN  Y ACTUALIZACIÓN, REVISIÓN  DE PRESUPUESTOS Y DEMÁS ACTIVIDADES ASOCIADAS PARA EL CUMPLIMIENTO DE METAS, DESDE AL ÁREA O COMPONENTE SOCIAL..</t>
  </si>
  <si>
    <t>PRESTACIÓN DE SERVICIOS PROFESIONALES COMO CONTRATISTA INDEPENDIENTE, POR SU PROPIA CUENTA Y RIESGO COMO APOYO 18 AL PROGRAMA MEJORAMIENTO DE VIVIENDA EN REALIZACIÓN DE CARACTERIZACIÓN  Y ACTUALIZACIÓN, REVISIÓN  DE PRESUPUESTOS Y DEMÁS ACTIVIDADES ASOCIADAS PARA EL CUMPLIMIENTO DE METAS, DESDE AL ÁREA O COMPONENTE SOCIAL.</t>
  </si>
  <si>
    <t>PRESTACIÓN DE SERVICIOS PROFESIONALES COMO CONTRATISTA INDEPENDIENTE, POR SU PROPIA CUENTA Y RIESGO COMO APOYO 19 AL PROGRAMA MEJORAMIENTO DE VIVIENDA EN REALIZACIÓN DE CARACTERIZACIÓN  Y ACTUALIZACIÓN, REVISIÓN  DE PRESUPUESTOS Y DEMÁS ACTIVIDADES ASOCIADAS PARA EL CUMPLIMIENTO DE METAS, DESDE AL ÁREA O COMPONENTE SOCIAL.</t>
  </si>
  <si>
    <t>PRESTACIÓN DE SERVICIOS PROFESIONALES COMO CONTRATISTA INDEPENDIENTE, POR SU PROPIA CUENTA Y RIESGO COMO APOYO 20 AL PROGRAMA MEJORAMIENTO DE VIVIENDA EN REALIZACIÓN DE CARACTERIZACIÓN  Y ACTUALIZACIÓN, REVISIÓN  DE PRESUPUESTOS Y DEMÁS ACTIVIDADES ASOCIADAS PARA EL CUMPLIMIENTO DE METAS, DESDE AL ÁREA O COMPONENTE SOCIAL.</t>
  </si>
  <si>
    <t>PRESTACIÓN DE SERVICIOS PROFESIONALES COMO CONTRATISTA INDEPENDIENTE, SIN VÍNCULO LABORAL POR SU PROPIA CUENTA Y RIESGO PARA APOYAR LA EJECUCION DE LOS PROGRAMAS Y PROYECTOS DEL PLAN DE DESARROLLO, QUE SE EJECUTEN EN LA SUBDIRECCIÓN ADMINISTRATIVA Y FINANCIERA DESDE EL PROCESO DE TECNOLOGÍA.</t>
  </si>
  <si>
    <t>PRESTACIÓN DE SERVICIOS PROFESIONALES ESPECIALIZADOS 1 COMO CONTRATISTA INDEPENDIENTE, SIN VÍNCULO LABORAL POR SU PROPIA CUENTA Y RIESGO, PARA APOYAR AL ISVIMED EN LA SUBDIRECCIÓN ADMINISTRATIVA Y FINANCIERA DESDE EL COMPONENTE FINANCIERO.</t>
  </si>
  <si>
    <t>PRESTACION DE SERVICIOS DE APOYO A LA GESTION COMO CONTRATISTA INDEPENDIENTE, SIN VINCULO LABORAL POR SU PROPIA CUENTA Y RIESGO PARA APOYAR AL ISVIMED EN EL SERVICIO DE MANTENIMIENTO Y REPARACIONES LOCATIVAS DE LAS SEDES SOCIALES DEL ISVIMED, DESDE EL PROCESO DE GESTIÓN DE INFRAESTRUCTURA.</t>
  </si>
  <si>
    <t>PRESTACIÓN DE SERVICIOS PROFESIONALES COMO CONTRATISTA INDEPENDIENTE, PARA APOYAR AL ISVIMED EN LAS DIFERENTES LABORES DEL ÁREA DE PRESUPUESTO.</t>
  </si>
  <si>
    <t>PRESTACIÓN DE SERVICIOS PROFESIONALES COMO CONTRATISTA INDEPENDIENTE, POR SU PROPIA CUENTA Y RIESGO PARA  APOYAREL PROCESO DE GESTIÓN DE TALENTO HUMANO EN EL DISEÑO, EJECUCIÓN Y CONTROL DEL PLAN DE SEGURIDAD Y SALUD EN EL TRABAJO.</t>
  </si>
  <si>
    <t>PRESTACION DE SERVICIOS PROFESIONALES ESPECIALIZADOS COMO CONTRATISTA INDEPEDIENTE, SIN VINCULO LABORAL POR SU PROPIA CUENTA Y RIESGO, PARA APOYAR AL ISVIMED, PRESTANDO LOS SERVICIOS PROFESIONALES DE CONTADOR PUBLICO.</t>
  </si>
  <si>
    <t>PRESTACIÓN DE SERVICIOS DE APOYO A LA GESTIÓN COMO CONTRATISTA INDEPENDIENTE, POR SU PROPIA CUENTA Y RIESGO PARA APOYAR DE MANERA TRANSVERSAL DESDE EL COMPONENTE, LOGÍSTICO, ADMINISTRATIVO Y OPERATIVO.</t>
  </si>
  <si>
    <t>PRESTACIÓN DE SERVICIOS DE APOYO A LA GESTIÓN COMO CONTRATISTA INDEPENDIENTE, POR SU PROPIA CUENTA Y RIESGO PARA APOYAR A LA SUBDIRECCIÓN ADMINISTRATIVA Y FINANCIERA EN EL PROCESO DE GESTIÓN DOCUMENTAL</t>
  </si>
  <si>
    <t>PRESTACIÓN DE SERVICIOS PROFESIONALES COMO CONTRATISTA INDEPENDIENTE, POR SU PROPIA CUENTA Y RIESGO PARA APOYAR A LA SUBDIRECCIÓN ADMINISTRATIVA Y FINANCIERA EN EL PROCESO DE TALENTO HUMANO, DESDE EL COMPONENTE ADMINISTRATIVO Y CONTABLE</t>
  </si>
  <si>
    <t>PRESTACIÓN DE SERVICIOS PROFESIONALES COMO CONTRATISTA INDEPENDIENTE, SIN VÍNCULO LABORAL POR SU PROPIA CUENTA Y RIESGO, PARA APOYAR AL ISVIMED DESDE LA SUBDIRECCIÓN ADMINISTRATIVA Y FINANCIERA DE MANERA TRASVERSAL EN EL COMPONENTE FINANCIERO Y CONTABLE.</t>
  </si>
  <si>
    <t>PRESTACIÓN DE SERVICIOS PROFESIONALES COMO CONTRATISTA INDEPENDIENTE, SIN VÍNCULO LABORAL POR SU PROPIA CUENTA Y RIESGO, PARA APOYAR AL ISVIMED DESDE LA SUBDIRECCIÓN ADMINISTRATIVA Y FINANCIERA EN LA EJECUCIÓN Y GESTIÓN DE LAS ACTIVIDADES PROPIAS DEL PROCESO DE SANEAMIENTO CONTABLE, DESDE EL COMPONENTE FINANCIERO.</t>
  </si>
  <si>
    <t>PRESTACIÓN DE SERVICIOS PROFESIONALES COMO CONTRATISTA INDEPENDIENTE, POR SU PROPIA CUENTA Y RIESGO PARA APOYAR A LA SUBDIRECCIÓN ADMINISTRATIVA Y FINANCIERA COMO APOYO EN LOS PROCESOS OPERATIVOS DE LA TESORERÍA.</t>
  </si>
  <si>
    <t>PRESTACIÓN DE SERVICIOS DE APOYO A LA GESTIÓN 1 COMO CONTRATISTA INDEPENDIENTE,POR SU PROPIA CUENTA Y RIESGO, PARA APOYAR EL PROCESO ADMINISTRATIVO Y FINANCIERO DESDE EL COMPONENTE DE ADMINISTRACIÓN DOCUMENTAL , ARCHIVO  Y OPERATIVO DE LOS PROYECTOS DEL ISVIMED</t>
  </si>
  <si>
    <t>PRESTACIÓN DE SERVICIOS PROFESIONALES. COMO CONTRATISTA INDEPENDIENTE, SIN VÍNCULO LABORAL POR SU PROPIA CUENTA Y RIESGO, PARA APOYAR AL ISVIMED EN  LA SUBDIRECCIÓN ADMINISTRATIVA Y FINANCIERA DESDE EL COMPONENTE JURÍDICO DE SEGURIDAD Y ORDEN PÚBLICO</t>
  </si>
  <si>
    <t>PRESTACIÓN DE SERVICIOS PROFESIONALES COMO CONTRATISTA INDEPENDIENTE 4, POR SU PROPIA CUENTA Y RIESGO PARA APOYAR A LA SUBDIRECCIÓN ADMINISTRATIVA Y FINANCIERA EN EL PROCESO CONTABLE Y FINANCIERO</t>
  </si>
  <si>
    <t>PRESTACIÓN DE SERVICIOS PROFESIONALES COMO CONTRATISTA INDEPENDIENTE 3, POR SU PROPIA CUENTA Y RIESGO PARA APOYAR A LA SUBDIRECCIÓN ADMINISTRATIVA Y FINANCIERA EN EL PROCESO CONTABLE Y FINANCIERO</t>
  </si>
  <si>
    <t>PRESTACION DE SERVICIOS DE APOYO A GESTION COMO CONTRATISTA INDEPENDIENTE, POR SU PROPIA CUENTA Y RIESGO , PARA APOYAR EL PROCESO ADMINISTRATIVO Y FINANCIERO DESDE EL COMPONENTE DOCUMENTAL Y OPERATIVO DE LOS PROYECTOS DEL ISVIMED.</t>
  </si>
  <si>
    <t>PRESTACIÓN DE SERVICIOS DE APOYO A LA GESTIÓN DOCUMENTAL COMO CONTRATISTA INDEPENDIENTE,POR SU PROPIA CUENTA Y RIESGO, PARA LIDERAR EL PROCESO ADMINISTRATIVO Y FINANCIERO DESDE EL COMPONENTE DE ADMINISTRACIÓN DOCUMENTAL , ARCHIVO  Y OPERATIVO DE LOS PROYECTOS DEL ISVIMED</t>
  </si>
  <si>
    <t>PRESTACIÓN DE SERVICIOS DE APOYO A LA GESTIÓN 2 COMO CONTRATISTA INDEPENDIENTE,POR SU PROPIA CUENTA Y RIESGO, PARA APOYAR EL PROCESO ADMINISTRATIVO Y FINANCIERO DESDE EL COMPONENTE DE ADMINISTRACIÓN DOCUMENTAL , ARCHIVO  Y OPERATIVO DE LOS PROYECTOS DEL ISVIMED</t>
  </si>
  <si>
    <t>PRESTACIÓN DE SERVICIOS PROFESIONALES COMO CONTRATISTA INDEPENDIENTE POR SU PROPIA CUENTA Y RIESGO, PARA APOYAR AL ISVIMED DESDE EL COMPONENTE CONTABLE, ADMINISTRATIVO Y FINANCIERO, EN LAS ACTIVIDADES DERIVADAS DE LA GESTIÓN CONTRACTUAL, POSCONTRACTUAL Y LIQUIDACIONES DE LOS DISTINTOS CONVENIOS Y CONTRATOS FIDUCIARIOS. APOYO 1.</t>
  </si>
  <si>
    <t>CONVENIO DE ASOCIACIÓN PARA LA FORMULACIÓN, ESTRUCTURACIÓN, EJECUCIÓN Y COFINANCIACIÓN DE UN PROYECTO DE MEJORAMIENTO DE VIVIENDA CON AFILIADOS A CAJAS DE COMPENSACIÓN FAMILIAR EN LA CIUDAD DE MEDELLÍN.</t>
  </si>
  <si>
    <t>CONTRATACIÓN DIRECTA - CONVENIO DE ASOCIACIÓ</t>
  </si>
  <si>
    <t>PRESTACIÓN DE SERVICIOS PROFESIONALES COMO CONTRATISTA INDEPENDIENTE, POR SU PROPIA CUENTA Y RIESGO PARA APOYAR A LA SUBDIRECCIÓN ADMINISTRATIVA Y FINANCIERA EN LOS DIFERENTES PROCESOS DE GESTIÓN DE TIC.</t>
  </si>
  <si>
    <t>PRESTACIÓN DE SERVICIOS PROFESIONALES COMO CONTRATISTA INDEPENDIENTE, POR SU PROPIA CUENTA Y RIESGO PARA APOYAR A LA SUBDIRECCIÓN ADMINISTRATIVA Y FINANCIERA EN  LOS PROCESOS  DEL AREA DE FIDUCIAS DESDE EL COMPONENTE OPERATIVO.</t>
  </si>
  <si>
    <t>PRESTACIÓN DE SERVICIOS DE APOYO A LA GESTIÓN COMO CONTRATISTA INDEPENDIENTE,  POR SU PROPIA CUENTA Y RIESGO PARA APOYAR LA SUBDIRECCION ADMINISTRATIVA Y FINANCIERA, DESDE EL COMPONENTE OPERATIVO Y LOGÍSTICO DEL ISVIMED</t>
  </si>
  <si>
    <t>PRESTACIÓN DE SERVICIOS PROFESIONALES COMO CONTRATISTA INDEPENDIENTE POR SU PROPIA CUENTA Y RIESGO, PARA APOYAR AL ISVIMED EN EL PROCESO DE GESTIÓN CONTRACTUAL Y  POSCONTRACTUAL DE LOS PROCESOS DE LEY 80 Y LIQUIDACIONES DE FIDUCIAS DESDE EL COMPONENTE  CONTABLE, ADMINISTRATIVO Y FINANCIERO.</t>
  </si>
  <si>
    <t>PRESTACIÓN DE SERVICIOS PROFESIONALES COMO CONTRATISTA INDEPENDIENTE POR SU PROPIA CUENTA Y RIESGO, PARA APOYAR DESDE EL COMPONENTE CONTABLE, ADMINISTRATIVO Y FINANCIERO, LAS ACTIVIDADES DERIVADAS DE LA GESTIÓN CONTRACTUAL DE LOS EQUIPOS DE MEJORAMIENTOS DE VIVIENDA Y OPV/JVC.</t>
  </si>
  <si>
    <t>PRESTACIÓN DE SERVICIOS PROFESIONALES COMO CONTRATISTA INDEPENDIENTE, POR SU PROPIA CUENTA Y RIESGO PARA APOYAR A LA SUBDIRECCIÓN ADMINISTRATIVA Y FINANCIERA EN EL PROCESO DE SUBSIDIOS NACIONALES Y LAS ACTIVIDADES QUE SE DESPRENDAN DEL AREA DE FIDUCIAS.</t>
  </si>
  <si>
    <t xml:space="preserve">PRESTACION DE SERVICIOS PROFESIONALES COMO CONTRATISTA INDEPENDIENTE, SIN VINCULO LABORAL POR SU PROPIA CUENTA Y RIESGO PARA APOYAR LAS ACTIVIDADES  QUE SE EJECUTEN EN LA SUBDIRECCION ADMINISTRATIVA Y FINANCIERA DESDE EL PROCESO DE TALENTO HUMANO. </t>
  </si>
  <si>
    <t xml:space="preserve"> CLAUDIA JANETH OCAMPO BERRIO</t>
  </si>
  <si>
    <t>PRESTACIÓN DE SERVICIOS DE APOYO A LA GESTIÓN 3 COMO CONTRATISTA INDEPENDIENTE,POR SU PROPIA CUENTA Y RIESGO, PARA APOYAR EL PROCESO ADMINISTRATIVO Y FINANCIERO DESDE EL COMPONENTE DE ADMINISTRACIÓN DOCUMENTAL , ARCHIVO  Y OPERATIVO DE LOS PROYECTOS DEL ISVIMED</t>
  </si>
  <si>
    <t>Adquirir la renovación de los servicios de correo en la nube y complementarios de Office 365/ Microsoft 365 para el Instituto Social de Vivienda y Hábitat de Medellín - ISVIMED</t>
  </si>
  <si>
    <t>ACUERDO MARCO DE PRECIOS</t>
  </si>
  <si>
    <t xml:space="preserve">APOYAR LA EJECUCION DE LOS PROGRAMAS Y PROYECTOS DEL PLAN DE DESARROLLO DE MEDELLIN, EN EL ACOMPAÑAMIENTO A LOS COMPONENTES DE GESTION DE TIC EN EL SOPORTE, DESARROLLO Y CAPACITACION DEL SISTEMA DE INFORMACION DEL ISVIMED SIFI. </t>
  </si>
  <si>
    <t xml:space="preserve">FEBRERO </t>
  </si>
  <si>
    <t>43211500 43222600 43201800 8112000 81112200</t>
  </si>
  <si>
    <t>ADQUISICIÓN DE SISTEMAS DE SERVIDORES, SOLUCIONES DE ALMACENAMIENTO, RESPALDO CON RECUPERACIÓN ANTE DESASTRES (DRP), RED DE DATOS, SWITCHES Y COMPONENTES DE RED INALÁMBRICA PARA EL INSTITUTO SOCIAL DE VIVIENDA Y HÁBITAT DE MEDELLÍN – ISVIMED.</t>
  </si>
  <si>
    <t xml:space="preserve">LICITACIÓN PUBLICA </t>
  </si>
  <si>
    <t>PRESTACIÓN DE SERVICIOS PROFESIONALES COMO CONTRATISTA INDEPENDIENTE, SIN VÍNCULO LABORAL POR SU PROPIA CUENTA Y RIESGO PARA APOYAR AL ISVIMED EN LA EJECUCIÓN DE LOS PROGRAMAS Y PROYECTOS DEL PLAN DE DESARROLLO EN EL COMPONENTE DE COMUNICACIÓN DIGITAL Y GENERACIÓN DE CONTENIDOS INFORMATIVOS AUDIOVISUALES Y FOTOGRÁFICOS.</t>
  </si>
  <si>
    <t>Renovación de suscripciones del software AutoCAD para ISVIMED, con el fin de garantizar la continuidad en el uso de la herramienta.</t>
  </si>
  <si>
    <t>SUBASTA INVERSA</t>
  </si>
  <si>
    <t>10191509;14111520;14111704;40141742;41122102;46181504;47121701;47121803;47121804;47131502;47131604;47131605;47131608;47131611;47131618;47131700;47131704;47131706;47131801;47131803;47131805;47131810;47131811;47131824;47131828;51102710;52121601;52121701;53131608;56141602;47101566;50161509;50201706;50201712;50201712;52121602;52151504;52151504;52151507</t>
  </si>
  <si>
    <t>REALIZAR LA COMPRA DE INSUMOS DE ASEO Y CAFETERIA PARA LAS SEDES DEL INSTITUTO SOCIAL DE VIVIENDA Y HABITAT DE
MEDELLIN-ISVIMED</t>
  </si>
  <si>
    <t xml:space="preserve">14111500;44103100;44121600;44121800;44121900;44122000;44111500;31201500;44101800;44121500;44121700;44122100 </t>
  </si>
  <si>
    <t>SUMINISTRO DE IMPLEMENTOS DE PAPELERÍA Y OFICINA PARA EL INSTITUTO SOCIAL DE VIVIENDA Y HÁBITAT DE MEDELLÍN - ISVIMED</t>
  </si>
  <si>
    <t>47131705;31211604;40141719;11111700;27112002;30131704;30131517;23242119;31211601;30181804;30111601;31162108;23131504;31161503;24101507;40141751;27111701;27112742;31201602;46181504;27111918;23241621;27111700;27111933;41104210;27111552; 27111617;27111602; 24141705;27112004;31201622;31201616;26111702;42295435;27112003;26131603;23271412;23271807;27112007;31161500;30121709;24141700;31161701;31163000;40141639</t>
  </si>
  <si>
    <t>SUMINISTRO DE MATERIALES DE FERRETERIA PARA REALIZAR REPARACIONES LOCATIVAS DEL INSTITUTO SOCIAL DE VIVIENDA Y HÁBITAT DE MEDELLÍN - ISVIMED</t>
  </si>
  <si>
    <t>ADMINISTRAR LOS RECURSOS ENTREGADOS POR EL ISVIMED PARA PROVEER EL SERVICIO DE TRANSPORTE TERRESTRE AUTOMOTOR ESPECIAL DE PASAJEROS.</t>
  </si>
  <si>
    <t>JULIO</t>
  </si>
  <si>
    <t>ADMINISTRAR LOS RECURSOS ENTREGADOS POR EL ISVIMED PARA PROVEER EL SERVICIO DE VIGILANCIA Y SEGURIDAD PRIVADA EN SUS SEDES, PROYECTOS HABITACIONALES Y LOTES DE TERRENO DE SU PROPIEDAD</t>
  </si>
  <si>
    <t>76111501;90101701</t>
  </si>
  <si>
    <t>PRESTAR EL SERVICIO INTEGRAL DE ASEO Y CAFETERÍA  PARA EL INSTITUTO SOCIAL DE VIVIENDA Y HÁBITAT DE MEDELLÍN – ISVIMED.</t>
  </si>
  <si>
    <t xml:space="preserve">78131804;78101801;81112005   </t>
  </si>
  <si>
    <t>PRESTACIÓN DE SERVICIOS PARA EL MANEJO INTEGRAL  DEL ALMACENAJE Y CUSTODIA DE ARCHIVOS DEL INSTITUTO SOCIAL DE VIVIENDA Y HÁBITAT DE MEDELLÍN CON LOS TODOS LOS SERVICIOS COMPLEMENTARIOS DE TRANSPORTE DE ARCHIVOS, IDENTIFICACIÓN DE EXPEDIENTES, CONSULTA, REARCHIVO O INSERCIÓN DE DOCUMENTOS, SUMINISTRO DE CAJAS Y DESCUELGUE FINAL DEL SERVICIO.</t>
  </si>
  <si>
    <t>76121500;76121600;76121900;76122000;70111503</t>
  </si>
  <si>
    <t>PRESTAR EL SERVICIO DE ROCERÍA, DISPOSICIÓN FINAL DE RESIDUOS, ESCOMBROS Y SIMILARES PARA EL INSTITUTO SOCIAL DE VIVIENDA Y HÁBITAT DE MEDELLÍN –ISVIMED”.</t>
  </si>
  <si>
    <t>PRESTAR EL SERVICIO INTEGRAL DE IMPRESIÓN, FOTOCOPIADO Y ESCÁNER PARA EL INSTITUTO SOCIAL DE VIVIENDA Y HÁBITAT DE MEDELLÍN - ISVIMED</t>
  </si>
  <si>
    <t>46191505;46191511;46182504;30171523;39111613;39111710;39111708;72101516</t>
  </si>
  <si>
    <t>PRESTAR EL SERVICIO DE MANTENIMIENTO A LOS SISTEMAS CONTRA INCENDIOS, REVISIÓN Y RECARGA DE LOS EXTINTORES, DE LAS SEDES Y PROYECTOS HABITACIONALES DEL ISVIMED.</t>
  </si>
  <si>
    <t>47130000;42132203;42131606;42190000;30181504;41112224;42201714;42182103;53121603;25172113;42311505;27111529;39111610;12352104;42132203</t>
  </si>
  <si>
    <t xml:space="preserve">Adquisición de elementos de protección personal para funcionarios del Instituto Social de Vivienda y Hábitat de Medellín ISVIMED.
</t>
  </si>
  <si>
    <t xml:space="preserve">Septiembre </t>
  </si>
  <si>
    <t>SUMINISTRAR COMBUSTIBLE AL PARQUE AUTOMOTOR DEL INSTITUTO SOCIAL DE VIVIENDA Y HÁBITAT DE MEDELLÍN – ISVIMED</t>
  </si>
  <si>
    <t>Acuerdo marco de precios</t>
  </si>
  <si>
    <t>PRESTAR EL SERVICIO DE FUMIGACIÓN EN LAS SEDES DEL INSTITUTO SOCIAL DE VIVIENDA Y HÁBITAT DE MEDELLÍN</t>
  </si>
  <si>
    <t>Mayo</t>
  </si>
  <si>
    <t xml:space="preserve">52141600                 56101600 </t>
  </si>
  <si>
    <t xml:space="preserve">ADQUISICIÓN DE BIENES MENORES PARA EL INSTITUTO SOCIAL DE VIVIENDA Y HABITAT DE MEDELLIN- ISVIMED </t>
  </si>
  <si>
    <t>81112306;81112308;72154066;72151514</t>
  </si>
  <si>
    <t>PRESTAR EL SERVICIO DE MANTENIMIENTO PREVENTIVO Y CORRECTIVO PARA IMPRESORAS, ESCÁNER, UPS, DESTRUCTORA DE DOCUMENTOS Y VIDEO PROYECTORES DE PROPIEDAD DEL ISVIMED.</t>
  </si>
  <si>
    <t>PRESTAR EL SERVICIO DE MANTENIMIENTO PREVENTIVO Y CORRECTIVO CON EL SUMINISTRO DE REPUESTOS A LOS DISPENSADORES DE AGUA INSTALADOS EN LA SEDE DEL INSTITUTO SOCIAL DE VIVIENDA Y HÁBITAT DE MEDELLÍN – ISVIMED</t>
  </si>
  <si>
    <t>PRESTAR EL SERVICIO DE MANTENIMIENTO PREVENTIVO Y CORRECTIVO CON EL SUMINISTRO DE REPUESTOS, A LOS SISTEMAS DE AIRE ACONDICIONADO UBICADOS EN LAS INSTALACIONES DEL ISVIMED.</t>
  </si>
  <si>
    <t xml:space="preserve">PRESTACIÓN DEL SERVICIO DE CALIBRACIÓN DE DISPOSITIVOS QUE MONITOREAN LOS FACTORES AMBIENTALES Y PESO DE EQUIPOS DEL INSTITUTO DE VIVIENDA Y HABITAT DE MEDELLÍN - ISVIMED. </t>
  </si>
  <si>
    <t>Septiembre</t>
  </si>
  <si>
    <t>47131812;30264800;12181501;52121601;11162116;40161513;40161515;76111800;25171709;23153411;40101719;25171706;78181505;47131828;12352310;23131504;40142502;26111703;15121508;40161504;40161505;78181505;25191702;23153411;39111520</t>
  </si>
  <si>
    <t>PRESTAR DEL SERVICIO DE MANTENIMIENTO PREVENTIVO Y CORRECTIVO CON SUMINISTRO DE REPUESTOS AL PARQUE AUTOMOTOR DEL INSTITUTO SOCIAL DE VIVIENDA Y HÁBITAT DE MEDELLÍN- ISVIMED.</t>
  </si>
  <si>
    <t>Abril</t>
  </si>
  <si>
    <t>PRESTAR EL SERVICIO DE MENSAJERÍA EXPRESA Y PAQUETERÍA A NIVEL URBANO, REGIONAL, NACIONAL Y TRAYECTOS ESPECIALES PARA EL ENVIO DE CORRESPONDENCIA DEL INSTITUTO SOCIAL DE VIVIENDA Y HÁBITAT DE MEDELLÍN</t>
  </si>
  <si>
    <t>Minima Cuantia</t>
  </si>
  <si>
    <t>Marisol Garcia Ospina marisol.garcia@isvimed.gov.co</t>
  </si>
  <si>
    <t xml:space="preserve">	PRESTACIÓN DE SERVICIOS PROFESIONALES COMO CONTRATISTA INDEPENDIENTE, POR SU PROPIA CUENTA Y RIESGO, COMO APOYO 2 AL ISVIMED EN EL PROCESO DE GESTIÓN PRECONTRACTUAL, CONTRACTUAL Y POSCONTRACTUAL, DESDE EL COMPONENTE JURIDICO.</t>
  </si>
  <si>
    <t>PRESTACIÓN DE SERVICIOS PROFESIONALES COMO CONTRATISTA INDEPENDIENTE, POR SU PROPIA CUENTA Y RIESGO PARA APOYAR A LA SUBDIRECCIÓN ADMINISTRATIVA Y FINANCIERA EN  LOS PROCESOS  TRASVERSALES  DESDE EL COMPONENTE OPERATIVO.</t>
  </si>
  <si>
    <t>PRESTACIÓN DE SERVICIOS PROFESIONALES COMO CONTRATISTA INDEPENDIENTE, POR SU PROPIA CUENTA Y RIESGO COMO APOYO 7 AL PROGRAMA MEJORAMIENTO DE VIVIENDA EN REALIZACIÓN REALIZACIÓN DE CARACTERIZACIÓN Y ACTUALIZACIÓN, REVISIÓN  DE PRESUPUESTOS  Y DEMÁS ACTIVIDADES ASOCIADAS PARA EL CUMPLIMIENTO DE METAS, DESDE AL ÁREA O COMPONENTE SOCIAL.</t>
  </si>
  <si>
    <t>PRESTACIÓN DE SERVICIOS PROFESIONALES COMO CONTRATISTA INDEPENDIENTE, POR SU PROPIA CUENTA Y RIESGO, PARA ATENDER COMO SOPORTE A  LA SUBDIRECCIÓN POBLACIONAL  PARTIR DEL COMPONENTE FINANCIERO, ADMINISTRATIVO Y CONTABLE.</t>
  </si>
  <si>
    <t>PRESTACIÓN DE SERVICIOS DE APOYO A LA GESTIÓN COMO CONTRATISTA INDEPENDIENTE, POR SU PROPIA CUENTA Y RIESGO PARA APOYAR A LA SUBDIRECCIÓN ADMINISTRATIVA Y FINANCIERA EN LOS PLANES DE MEJORAMIENTOS, MIPG Y DE MAREA TRANSVERSAL EN LOS PROCESOS ADMINISTRATIVOS.</t>
  </si>
  <si>
    <t>PRESTACIÓN DE SERVICIOS DE APOYO A LA GESTIÓN COMO CONTRATISTA INDEPENDIENTE, POR SU PROPIA CUENTA Y RIESGO COMO APOYO 1  A LA SUBDIRECCIÓN ADMINISTRATIVA Y FINANCIERA EN LOS PLANES DE MEJORAMIENTOS, MIPG Y DE MANERA TRANSVERSAL EN LOS PROCESOS ADMINISTRATIVOS.</t>
  </si>
  <si>
    <t>PRESTACIÓN DE SERVICIOS PROFESIONALES COMO CONTRATISTA INDEPENDIENTE, POR SU PROPIA CUENTA Y RIESGO COMO APOYO 8 AL PROGRAMA MEJORAMIENTO DE VIVIENDA EN REALIZACIÓN DE CARACTERIZACIÓN  Y ACTUALIZACIÓN, REVISIÓN  DE PRESUPUESTOS Y DEMÁS ACTIVIDADES ASOCIADAS PARA EL CUMPLIMIENTO DE METAS, DESDE AL ÁREA O COMPONENTE SOCIAL.</t>
  </si>
  <si>
    <t>PRESTACIÓN DE SERVICIOS PROFESIONALES COMO CONTRATISTA INDEPENDIENTE, POR SU PROPIA CUENTA Y RIESGO COMO APOYO 9 AL PROGRAMA MEJORAMIENTO DE VIVIENDA EN REALIZACIÓN DE CARACTERIZACIÓN  Y ACTUALIZACIÓN, REVISIÓN  DE PRESUPUESTOS Y DEMÁS ACTIVIDADES ASOCIADAS PARA EL CUMPLIMIENTO DE METAS, DESDE AL ÁREA O COMPONENTE SOCIAL.</t>
  </si>
  <si>
    <t>PRESTACIÓN DE SERVICIOS PROFESIONALES COMO CONTRATISTA INDEPENDIENTE, POR SU PROPIA CUENTA Y RIESGO, PARA APOYAR AL ISVIMED EN LA EJECUCIÓN DE PROGRAMAS Y ACTIVIDADES DE MANERA TRANSVERSAL Y ESTRATÉGICA DE LA SUBDIRECCIÓN ADMINISTRATIVA Y FINANCIERA.</t>
  </si>
  <si>
    <t>PRESTACIÓN DE SERVICIOS DE APOYO A LA GESTION COMO CONTRATISTA INDEPENDIENTES POR SU PROPIA CUENTA Y RIESGO COMO APOYO 1 A LA EJECUCION DE LOS PROGRAMAS Y PROYECTOS QUE SE EJECUTEN EN SUBDIRECCION JURIDICA DESDE EL COMPONENTE GESTIÓN DOCUMENTAL Y ADMINISTRATIVO.</t>
  </si>
  <si>
    <t>PRESTACIÓN DE SERVICIOS PROFESIONALES COMO CONTRATISTA INDEPENDIENTE, POR SU PROPIA CUENTA Y RIESGO, COMO APOYO 1 EN EL PROCESO DE GESTION CONTRACTUAL Y POSCONTRACTUAL EN LAS DIFERENTES ETAPAS DEL ESQUEMA FIDUCIARIOS DESDE EL COMPONENTE JURIDICO Y ADMINISTRATIVO.</t>
  </si>
  <si>
    <t xml:space="preserve">PRESTACIÓN DE SERVICIOS PROFESIONALES COMO CONTRATISTA INDEPENDIENTE, POR SU PROPIA CUENTA Y RIESGO, COMO APOYO EN LOS PROCESOS Y PROGRAMAS QUE LIDERA LAS SUBDIRECCIÓNES Y JEFATURAS DEL ISVIMED. </t>
  </si>
  <si>
    <t>PRESTAR EL SERVICIO DE GESTIÓN DE PLATAFORMA DE SISTEMA DE INFORMACIÓN VIRTUAL PARA EL MANEJO Y EJECUCIÓN DE LA CARTERA EXTERNA E INTERNA DEL INSTITUTO SOCIAL DE VIVIENDA Y HÁBITAT DE MEDELLÍN ISVIMED.</t>
  </si>
  <si>
    <t>MARZO</t>
  </si>
  <si>
    <t>SUMINISTRAR GAS NATURAL VEHICULAR AL PARQUE AUTOMOTOR DEL INSTITUTO SOCIAL DE VIVIENDA Y HÁBITAT DE MEDELLÍN – ISVIMED</t>
  </si>
  <si>
    <t>PRESTACIÓN DE SERVICIOS PROFESIONALES ESPECIALIZADOS COMO CONTRATISTA INDEPENDIENTE, SIN VÍNCULO LABORAL POR SU PROPIA CUENTA Y RIESGO PARA APOYAR EL DIAGNÓSTICO, FORMULACIÓN Y/O AJUSTE DE INSTRUMENTOS DE PLANIFICACIÓN DE TERCER NIVEL QUE PROMUEVAN LA VIVIENDA SOCIAL EN UBICACIONES ESTRATÉGICAS</t>
  </si>
  <si>
    <t>PRESTACIÓN DE SERVICIOS PROFESIONALES ESPECIALIZADOS PARA ACOMPAÑAR AL INSTITUTO EN EL RELACIONAMIENTO ESTRATÉGICO, PLANIFICACIÓN Y EJECUCIÓN DE PROYECTOS CON ENTIDADES DEL SECTOR VIVIENDA.</t>
  </si>
  <si>
    <t>PRESTACIÓN DE SERVICIOS DE APOYO 2  A LA GESTIÓN COMO CONTRATISTA INDEPENDIENTE,  POR SU PROPIA CUENTA Y RIESGO PARA APOYAR LA SUBDIRECCION ADMINISTRATIVA Y FINANCIERA, DESDE EL COMPONENTE OPERATIVO Y LOGÍSTICO DEL ISVIMED</t>
  </si>
  <si>
    <t>PRESTACIÓN DE SERVICIOS PROFESIONALES COMO CONTRATISTA INDEPENDIENTE, POR SU PROPIA CUENTA Y RIESGO, COMO APOYO AL ISVIMED EN LOS PROCESOS, PROGRAMAS Y PROYECTOS QUE TIENE A CARGO LA SUBDIRECCIÓN JURIDICA.</t>
  </si>
  <si>
    <t>PRESTACIÓN DE SERVICIOS PROFESIONALES COMO CONTRATISTA INDEPENDIENTE, SIN VÍNCULO LABORAL POR SU PROPIA CUENTA Y RIESGO, PARA APOYAR AL ISVIMED DESDE EL COMPONENTE OPERATIVO, ADMINISTRATIVO Y FINANCIERO DESDE EL PROCESO DE GESTIÓN DE COMUNICACIONES.</t>
  </si>
  <si>
    <t>PRESTACIÓN DE SERVICIOS PROFESIONALES COMO CONTRATISTA INDEPENDIENTE, POR SU PROPIA CUENTA Y RIESGO, PARA APOYAR AL ISVIMED EN LA PRODUCCIÓN Y EDICIÓN DE PRODUCTOS FOTOGRÁFICOS Y AUDIOVISUALES DEL PROCESO DE COMUNICACIÓN DIGITAL.</t>
  </si>
  <si>
    <t>PRESTACIÓN DE SERVICIOS PROFESIONALES COMO CONTRATISTA INDEPENDIENTE, SIN VÍNCULO LABORAL POR SU PROPIA CUENTA Y RIESGO, PARA APOYAR AL ISVIMED DESDE LA SUBDIRECCIÓN ADMINISTRATIVA Y FINANCIERA DE MANERA TRASVERSAL EN EL COMPONENTE FINANCIERO, OPERATIVO Y CONTABLE.</t>
  </si>
  <si>
    <t>85101600        85101604</t>
  </si>
  <si>
    <t>Prestación de servicios para la atención de urgencias, emergencias médicas y traslados asistidos para los funcionarios, usuarios, y público general que se encuentren dentro de las instalaciones del instituto social de vivienda y hábitat de Medellín-ISVIMED.</t>
  </si>
  <si>
    <t>Marzo</t>
  </si>
  <si>
    <t>$ 4,693,900</t>
  </si>
  <si>
    <t>4,693,900</t>
  </si>
  <si>
    <t>PRESTACIÓN DE  SERVICIOS DE SALUD, CONSISTENTES EN REALIZAR LAS EVALUACIONES MEDICASOCUPACIONALES Y PRUEBAS COMPLEMENTARIAS, PARA LOS SERVIDORES DEL INSTITUTO SOCIAL DE VIVIENDA Y HÁBITAT DE MEDELLÍN- ISVIMED</t>
  </si>
  <si>
    <t>$ 10,305,099</t>
  </si>
  <si>
    <t>10,305,099</t>
  </si>
  <si>
    <t>42192004  42192005 42192003</t>
  </si>
  <si>
    <t>ADQUISICIÓN DE DESFIBRILADORES EXTERNOS AUTOMÁTICOS (DEA) Y SUS ACCESORIOS, PARA LA ATENCIÓN DE EMERGENCIAS CARDIOVASCULARES EN EL EL INSTITUTO SOCIAL DE VIVIENDA Y HÁBITAT DE MEDELLÍN – ISVIMED.</t>
  </si>
  <si>
    <t xml:space="preserve">ABRIL </t>
  </si>
  <si>
    <t>$16.000.000</t>
  </si>
  <si>
    <t>46181504 44121508 42172001 42192003 46171600 46191500</t>
  </si>
  <si>
    <t>"Adquisición de equipos y elementos de protección personal (EPP), herramientas y materiales necesarios para la dotación completa de la brigada de emergencias del ISVIMED, con el fin de garantizar una adecuada respuesta ante situaciones de emergencia, cumpliendo con las normativas de seguridad y salud en el trabajo, conforme a la Ley 1562 de 2012, la Ley 1523 de 2012, la Ley 1429 de 2010 y demás normativas nacionales y locales vigentes relacionadas con la seguridad y prevención en el ámbito laboral."</t>
  </si>
  <si>
    <t>$5.000.000</t>
  </si>
  <si>
    <t>Adquisición de insumos y bienes para la ejecución del sistema de seguridad y salud en el trabajo SG SST del Instituto Social de Vivienda y Hábitat de Medellín ISVIMED</t>
  </si>
  <si>
    <t>$9.900.000</t>
  </si>
  <si>
    <t>PRESTACIÓN DE SERVICIOS PROFESIONALES COMO CONTRATISTA INDEPENDIENTE, POR SU PROPIA CUENTA Y RIESGO, COMO APOYO AL ISVIMED, EN LA LÍNEA DE ASISTENCIA SOCIAL PARA PROYECTOS HABITACIONALES, Y TRANSVERSAL DE LA SUBDIRECCIÓN POBLACIONAL, DESDE EL COMPONENTE ADMINISTRATIVO.</t>
  </si>
  <si>
    <t xml:space="preserve">PRESTACIÓN DE SERVICIOS PROFESIONALES COMO CONTRATISTA INDEPENDIENTE, POR SU PROPIA CUENTA Y RIESGO COMO APOYO 17 AL PROGRAMA MEJORAMIENTO DE VIVIENDA EN INICIO, SEGUIMIENTO Y CIERRE DE LAS VIVIENDAS OBJETO DE MEJORAMIENTO DE VIVIENDA DESDE EL COMPONENTE TECNICO </t>
  </si>
  <si>
    <t>PRESTACIÓN DE SERVICIOS PROFESIONALES COMO CONTRATISTA INDEPENDIENTE, POR SU PROPIA CUENTA Y RIESGO PARA APOYAR A LA SUBDIRECCIÓN ADMINISTRATIVA Y FINANCIERA EN  LOS PROCESOS  TRASVERSALES  DE LA SUBDIRECCION Y DEL PROCESO DE TALENTO HUMANO.</t>
  </si>
  <si>
    <t>PRESTACIÓN DE SERVICIOS PROFESIONALES COMO CONTRATISTA INDEPENDIENTE, SIN VÍNCULO LABORAL POR SU PROPIA CUENTA Y RIESGO, PARA APOYAR AL ISVIMED EN LA SUBDIRECCIÓN ADMINISTRATIVA Y FINANCIERA DESDE EL COMPONENTE FINANCIERO Y CONTABLE</t>
  </si>
  <si>
    <t xml:space="preserve">PRESTACIÓN DE SERVICIOS PROFESIONALES COMO CONTRATISTA INDEPENDIENTE, POR SU PROPIA CUENTA Y RIESGO COMO APOYO 18 AL PROGRAMA MEJORAMIENTO DE VIVIENDA EN INICIO, SEGUIMIENTO Y CIERRE DE LAS VIVIENDAS OBJETO DE MEJORAMIENTO DE VIVIENDA DESDE EL COMPONENTE TECNICO </t>
  </si>
  <si>
    <t xml:space="preserve">PRESTACIÓN DE SERVICIOS PROFESIONALES COMO CONTRATISTA INDEPENDIENTE, POR SU PROPIA CUENTA Y RIESGO COMO APOYO 19 AL PROGRAMA MEJORAMIENTO DE VIVIENDA EN INICIO, SEGUIMIENTO Y CIERRE DE LAS VIVIENDAS OBJETO DE MEJORAMIENTO DE VIVIENDA DESDE EL COMPONENTE TECNICO </t>
  </si>
  <si>
    <t xml:space="preserve">PRESTACIÓN DE SERVICIOS PROFESIONALES COMO CONTRATISTA INDEPENDIENTE, POR SU PROPIA CUENTA Y RIESGO COMO APOYO 21 AL PROGRAMA MEJORAMIENTO DE VIVIENDA EN INICIO, SEGUIMIENTO Y CIERRE DE LAS VIVIENDAS OBJETO DE MEJORAMIENTO DE VIVIENDA DESDE EL COMPONENTE TECNICO </t>
  </si>
  <si>
    <t>PRESTACIÓN DE SERVICIOS PROFESIONALES COMO CONTRATISTA INDEPENDIENTE, POR SU PROPIA CUENTA Y RIESGO COMO APOYO 12 AL PROGRAMA MEJORAMIENTO DE VIVIENDA EN REALIZACIÓN DE CARACTERIZACIÓN  Y ACTUALIZACIÓN, REVISIÓN  DE PRESUPUESTOS Y DEMÁS ACTIVIDADES ASOCIADAS PARA EL CUMPLIMIENTO DE METAS, DESDE AL ÁREA O COMPONENTE SOCIAL.</t>
  </si>
  <si>
    <t>PRESTACIÓN DE SERVICIOS PROFESIONALES COMO CONTRATISTA INDEPENDIENTE, POR SU PROPIA CUENTA Y RIESGO COMO APOYO 13 AL PROGRAMA MEJORAMIENTO DE VIVIENDA EN REALIZACIÓN DE CARACTERIZACIÓN  Y ACTUALIZACIÓN, REVISIÓN  DE PRESUPUESTOS Y DEMÁS ACTIVIDADES ASOCIADAS PARA EL CUMPLIMIENTO DE METAS, DESDE AL ÁREA O COMPONENTE SOCIAL.</t>
  </si>
  <si>
    <t>PRESTACIÓN DE SERVICIOS PROFESIONALES COMO CONTRATISTA INDEPENDIENTE, POR SU PROPIA CUENTA Y RIESGO COMO APOYO 14 AL PROGRAMA MEJORAMIENTO DE VIVIENDA EN REALIZACIÓN DE CARACTERIZACIÓN  Y ACTUALIZACIÓN, REVISIÓN  DE PRESUPUESTOS Y DEMÁS ACTIVIDADES ASOCIADAS PARA EL CUMPLIMIENTO DE METAS, DESDE AL ÁREA O COMPONENTE SOCIAL.</t>
  </si>
  <si>
    <t>PRESTACIÓN DE SERVICIOS PROFESIONALES COMO CONTRATISTA INDEPENDIENTE, POR SU PROPIA CUENTA Y RIESGO COMO APOYO 15 AL PROGRAMA MEJORAMIENTO DE VIVIENDA EN REALIZACIÓN DE CARACTERIZACIÓN  Y ACTUALIZACIÓN, REVISIÓN  DE PRESUPUESTOS Y DEMÁS ACTIVIDADES ASOCIADAS PARA EL CUMPLIMIENTO DE METAS, DESDE AL ÁREA O COMPONENTE SOCIAL.</t>
  </si>
  <si>
    <t>PRESTACIÓN DE SERVICIOS PROFESIONALES COMO CONTRATISTA INDEPENDIENTE, POR SU PROPIA CUENTA Y RIESGO PARA LA ELABORACION Y REVISION DE LAS PQRSD PARA MEJORAMIENTO DE VIVIENDA DESDE EL COMPONENTE JURIDICO.</t>
  </si>
  <si>
    <t>PRESTACIÓN DE SERVICIOS PROFESIONALES COMO CONTRATISTA INDEPENDIENTE, SIN VÍNCULO LABORAL,  POR SU CUENTA Y RIESGO, PARA APOYAR LA GESTIÓN DEL INSTITUTO EN LO RELATIVO AL RELACIONAMIENTO ESTRATÉGICO, COOPERACIÓN INTERNACIONAL Y FORTALECIMIENTO INSTITUCIONAL TANTO CON EL SECTOR PÚBLICO COMO PRIVADO, CON ÉNFASIS EN HÁBITAT PARA LA HUMANIDAD Y VIVIENDA SOCIAL.</t>
  </si>
  <si>
    <t>81101500 - 80161500 - 93151501</t>
  </si>
  <si>
    <t>PRESTACIÓN DE SERVICIOS PROFESIONALES DE ALTO IMPACTO COMO CONTRATISTA INDEPENDIENTE, SIN VINCULO LABORAL POR SU PROPIA CUENTA Y RIESGO PARA APOYAR EL DIAGNÓSTICO, FORMULACIÓN Y REVISIÓN  TÉCNICA DEL MODELO DE GESTIÓN DE VIVIENDA SOCIAL E INSTRUMENTOS NORMATIVOS DEL SUBSISTEMA HABITACIONAL POT , RELACIONADO CON EL CONTRATO INTERADMINISTRATIVO 46000104473 DE 2025.</t>
  </si>
  <si>
    <t>PRESTACIÓN DE SERVICIOS PROFESIONALES ESPECIALIZADOS COMO CONTRATISTA INDEPENDIENTE, SIN VÍNCULO LABORAL Y POR SU CUENTA Y RIESGO, PARA APOYAR LA REVISIÓN, DIAGNÓSTICO Y FORMULACIÓN DEL MODELO DE GESTIÓN DE VIVIENDA SOCIAL E INSTRUMENTOS DE PLANIFICACIÓN E INTERVENCIÓN DEL SUELO,  RELACIONADO CON EL CONTRATO INTERADMINISTRATIVO 46000104473 DE 2025.</t>
  </si>
  <si>
    <t>PRESTACIÓN DE SERVICIOS PROFESIONALES ESPECIALIZADOS COMO CONTRATISTA INDEPENDIENTE, SIN VÍNCULO LABORAL Y POR SU CUENTA Y RIESGO, PARA APOYAR LA REVISIÓN, DIAGNÓSTICO Y FORMULACIÓN DEL MODELO DE GESTIÓN DE VIVIENDA SOCIAL E INSTRUMENTOS DE PLANIFICACIÓN E INTERVENCIÓN  DEL SUELO,  RELACIONADO CON EL CONTRATO INTERADMINISTRATIVO 46000104473 DE 2025.</t>
  </si>
  <si>
    <t>PRESTACIÓN DE SERVICIOS PROFESIONALES ESPECIALIZADOS COMO CONTRATISTA INDEPENDIENTE, SIN VÍNCULO LABORAL Y POR SU PROPIA CUENTA Y RIESGO, PARA APOYAR LA REVISIÓN, DIAGNÓSTICO Y FORMULACIÓN TÉCNICA DEL MODELO DE GESTIÓN DE VIVIENDA SOCIAL E INSTRUMENTOS DE FINANCIACIÓN, RELACIONADO CON EL CONTRATO INTERADMINISTRATIVO 46000104473 DE 2025.</t>
  </si>
  <si>
    <t>PRESTACIÓN DE SERVICIOS PROFESIONALES COMO CONTRATISTA INDEPENDIENTE, SIN VINCULO LABORAL POR SU PROPIA CUENTA Y RIESGO PARA LA GESTIÓN, CONSOLIDACIÓN Y ANÁLISIS DE INFORMACIÓN GEOGRÁFICA DEL SUBSISTEMA HABITACIONAL ,  RELACIONADO CON EL CONTRATO INTERADMINISTRATIVO 46000104473 DE 2025.</t>
  </si>
  <si>
    <t>PRESTACIÓN DE SERVICIOS PROFESIONALES DE ALTO IMPACTO COMO CONTRATISTA INDEPENDIENTE, SIN VINCULO LABORAL POR SU PROPIA CUENTA Y RIESGO PARA LA ORIENTACIÓN JURÍDICA Y  EN EL DIAGNÓSTICO, REVISIÓN Y FORMULACIÓN DEL MODELO DE GESTIÓN DE VIVIENDA SOCIAL, INSTRUMENTOS Y RUTAS JURÍDICAS ,RELACIONADO CON EL CONTRATO INTERADMINISTRATIVO 46000104473 DE 2025.</t>
  </si>
  <si>
    <t xml:space="preserve">PRESTACIÓN DE SERVICIOS PROFESIONALES ESPECIALIZADOS COMO CONTRATISTA INDEPENDIENTE, SIN VINCULO LABORAL POR SU PROPIA CUENTA Y RIESGO PARA EL ANÁLISIS, REVISISON Y AJUSTE FINANCIERO DEL MODELO DE GESTIÓN DE VIVIENDA SOCIAL E INSTRUMENTOS DE FINANCIACIÓN ,RELACIONADO CON EL CONTRATO INTERADMINISTRATIVO 46000104473 DE 2025.  </t>
  </si>
  <si>
    <t>PRESTACIÓN DE SERVICIOS PARA DE LOCALIZACIÓN, TRAZADO, REPLANTEO Y LEVANTAMIENTO TOPOGRÁFICO; MOVIMIENTO DE TIERRA Y DEMOLICIONES E INSTALACIÓN DE CERRAMIENTO PROVISIONAL PARA EL PREDIO DEL INSTITUTO SOCIAL DE VIVIENDA Y HÁBITAT DE MEDELLÍN- ISVIMED”</t>
  </si>
  <si>
    <t xml:space="preserve">PRESTACIÓN DE SERVICIOS PROFESIONALES 1 COMO CONTRATISTA INDEPENDIENTE, SIN VÍNCULO LABORAL POR SU PROPIA CUENTA Y RIESGO PARA APOYAR  LA ESTRUCTURACIÓN Y SEGUIMIENTO DE LOS PROGRAMAS Y PROYECTOS DEL ISVIMED DESDE EL COMPONENTE SOCIAL DE LA SUBDIRECCIÓN DE PLANEACIÓN. </t>
  </si>
  <si>
    <t>72101507                       72102902</t>
  </si>
  <si>
    <t>REALIZAR EL MANTENIMIENTO Y REPARACIONES LOCATIVAS EN VIVIENDAS DE PROYECTOS HABITACIONALES DESARROLLADOS POR ISVIMED Y QUE SE ENCUENTRAN EN PROCESO DE ENTREGA A SUS BENEFICIARIOS.</t>
  </si>
  <si>
    <t>MENOR CUANTIA</t>
  </si>
  <si>
    <t>PRESTACIÓN DE SERVICIOS PROFESIONALES COMO CONTRATISTA INDEPENDIENTE, POR SU PROPIA CUENTA Y RIESGO, PARA APOYAR AL ISVIMED EN EL RELACIONAMIENTO Y GESTIÓN DEL COMPONENTE DE COMUNICACIÓN PARA LA SUBDIRECCION DE DOTACION VIVIENDA Y HABITAT DEL ISVIMED</t>
  </si>
  <si>
    <t xml:space="preserve">
PRESTACIÓN DE SERVICIOS PROFESIONALES COMO CONTRATISTA INDEPENDIENTE POR SU PROPIA CUENTA Y RIESGO, PARA APOYAR AL ISVIMED DESDE EL COMPONENTE CONTABLE, ADMINISTRATIVO Y FINANCIERO, EN LAS ACTIVIDADES DERIVADAS DE LA GESTIÓN CONTRACTUAL, POSCONTRACTUAL Y LIQUIDACIONES DE LOS DISTINTOS CONVENIOS Y CONTRATOS FIDUCIARIOS. APOYO 2.
</t>
  </si>
  <si>
    <t>PRESTACIÓN DE SERVICIOS PROFESIONALES COMO CONTRATISTA INDEPENDIENTE, POR SU PROPIA CUENTA Y RIESGO, PARA EL APOYO EN EL COMPONENTE FINANCIERO, EN LA EJECUCIÓN PRESUPUESTAL DEL RECURSO ASIGNADO PARA LA DEBIDA APLICACIÓN  DEL SUBSIDIO DISTRITAL DE ARRENDAMIENTO TEMPORAL</t>
  </si>
  <si>
    <t>PRESTACIÓN DE SERVICIOS TÉCNICO COMO CONTRATISTA INDEPENDIENTE, SIN VÍNCULO LABORAL POR SU PROPIA CUENTA Y RIESGO PARA APOYAR  ACTIVIDADES ADMINISTRATIVAS Y LOGÍSTICAS EN LA SUBDIRECCIÓN DE PLANEACIÓN.</t>
  </si>
  <si>
    <t>PRESTACIÓN DE SERVICIOS PROFESIONALES, COMO CONTRATISTA INDEPENDIENTE, POR SU PROPIA CUENTA Y RIESGO, PARA APOYAR LOS TRÁMITES LEGALES DE LA SUBDIRECCIÓN POBLACIONAL Y TRANSVERSALES DE CADA UNA DE LAS LÍNEAS DE ACCIÓN, DESDE EL COMPONENTE JURÍDICO.</t>
  </si>
  <si>
    <t>PRESTACIÓN DE SERVICIOS PROFESIONALES DE ALTO IMPACTO COMO CONTRATISTA INDEPENDIENTE, SIN VÍNCULO LABORAL POR SU PROPIA CUENTA Y RIESGO, PARA APOYAR DESDE EL COMPONENTE FINANCIERO, CONTABLE Y TRIBUTARIO A LA SUBDIRECCION ADMINISTRATIVA Y FINANCIERA DEL ISVIMED.</t>
  </si>
  <si>
    <t>PRESTACIÓN DE SERVICIOS PROFESIONALES DE ALTO IMPACTO COMO CONTRATISTA INDEPENDIENTE, POR SU PROPIA CUENTA Y RIESGO PARA APOYAR LA EJECUCIÓN DE LOS PROGRAMAS Y PROYECTOS DEL ISVIMED, ASESORANDO, ARTICULANDO LOS PROCESOS Y PROCEDIMIENTOS DE LA PLANEACION ESTRATEGICA DESDE EL COMPONENTE SOCIAL Y JURÍDICO</t>
  </si>
  <si>
    <t>PRESTACIÓN DE SERVICIOS PROFESIONALES COMO CONTRATISTA INDEPENDIENTE POR SU PROPIA CUENTA Y RIESGO COMO APOYO A LA GESTIÓN ADMINISTRATIVA PARA LA SUBDIRECCIÓN DE DOTACIÓN DE VIVIENDA Y HÁBITAT</t>
  </si>
  <si>
    <t>PRESTACIÓN DE SERVICIOS PROFESIONALES COMO CONTRATISTA INDEPENDIENTE, POR SU PROPIA CUENTA Y RIESGO COMO APOYO 1 A LOS PROCESOS DE IDENTIFICACIÓN DE LA DEMANDA, POSTULACIÓN, SELECCIÓN Y APLICACIÓN DEL SDV A LOS PROYECTOS HABITACIONALES VIP Y VIS DESDE EL COMPONENTE SOCIAL Y ADMINISTRATIVO</t>
  </si>
  <si>
    <t>PRESTACIÓN DE SERVICIOS PROFESIONALES COMO CONTRATISTA INDEPENDIENTE, POR SU PROPIA CUENTA Y RIESGO COMO APOYO 22 AL PROGRAMA MEJORAMIENTO DE VIVIENDA EN INICIO, SEGUIMIENTO Y CIERRE DE LAS VIVIENDAS OBJETO DE MEJORAMIENTO DE VIVIENDA DESDE EL COMPONENTE TECNICO.</t>
  </si>
  <si>
    <t xml:space="preserve">PRESTACIÓN DE SERVICIOS PROFESIONALES COMO CONTRATISTA INDEPENDIENTE, POR SU PROPIA CUENTA Y RIESGO COMO APOYO 23 AL PROGRAMA MEJORAMIENTO DE VIVIENDA EN INICIO, SEGUIMIENTO Y CIERRE DE LAS VIVIENDAS OBJETO DE MEJORAMIENTO DE VIVIENDA DESDE EL COMPONENTE TECNICO </t>
  </si>
  <si>
    <t xml:space="preserve">PRESTACIÓN DE SERVICIOS PROFESIONALES COMO CONTRATISTA INDEPENDIENTE, POR SU PROPIA CUENTA Y RIESGO COMO APOYO 24 AL PROGRAMA MEJORAMIENTO DE VIVIENDA EN INICIO, SEGUIMIENTO Y CIERRE DE LAS VIVIENDAS OBJETO DE MEJORAMIENTO DE VIVIENDA DESDE EL COMPONENTE TECNICO </t>
  </si>
  <si>
    <t xml:space="preserve">PRESTACIÓN DE SERVICIOS PROFESIONALES COMO CONTRATISTA INDEPENDIENTE, POR SU PROPIA CUENTA Y RIESGO COMO APOYO 25 AL PROGRAMA MEJORAMIENTO DE VIVIENDA EN INICIO, SEGUIMIENTO Y CIERRE DE LAS VIVIENDAS OBJETO DE MEJORAMIENTO DE VIVIENDA DESDE EL COMPONENTE TECNICO </t>
  </si>
  <si>
    <t>PRESTACIÓN DE SERVICIOS PROFESIONALES COMO CONTRATISTA INDEPENDIENTE, POR SU PROPIA CUENTA Y RIESGO COMO APOYO 26 AL PROGRAMA MEJORAMIENTO DE VIVIENDA EN INICIO, SEGUIMIENTO Y CIERRE DE LAS VIVIENDAS OBJETO DE MEJORAMIENTO DE VIVIENDA DESDE EL COMPONENTE TECNICO.</t>
  </si>
  <si>
    <t xml:space="preserve">PRESTACIÓN DE SERVICIOS PROFESIONALES COMO CONTRATISTA INDEPENDIENTE, POR SU PROPIA CUENTA Y RIESGO COMO APOYO 27 AL PROGRAMA MEJORAMIENTO DE VIVIENDA EN INICIO, SEGUIMIENTO Y CIERRE DE LAS VIVIENDAS OBJETO DE MEJORAMIENTO DE VIVIENDA DESDE EL COMPONENTE TECNICO </t>
  </si>
  <si>
    <t xml:space="preserve">PRESTACIÓN DE SERVICIOS PROFESIONALES COMO CONTRATISTA INDEPENDIENTE, POR SU PROPIA CUENTA Y RIESGO COMO APOYO 28 AL PROGRAMA MEJORAMIENTO DE VIVIENDA EN INICIO, SEGUIMIENTO Y CIERRE DE LAS VIVIENDAS OBJETO DE MEJORAMIENTO DE VIVIENDA DESDE EL COMPONENTE TECNICO </t>
  </si>
  <si>
    <t xml:space="preserve">PRESTACIÓN DE SERVICIOS PROFESIONALES COMO CONTRATISTA INDEPENDIENTE, POR SU PROPIA CUENTA Y RIESGO COMO APOYO 29 AL PROGRAMA MEJORAMIENTO DE VIVIENDA EN INICIO, SEGUIMIENTO Y CIERRE DE LAS VIVIENDAS OBJETO DE MEJORAMIENTO DE VIVIENDA DESDE EL COMPONENTE TECNICO </t>
  </si>
  <si>
    <t xml:space="preserve">PRESTACIÓN DE SERVICIOS PROFESIONALES COMO CONTRATISTA INDEPENDIENTE, POR SU PROPIA CUENTA Y RIESGO COMO APOYO 30 AL PROGRAMA MEJORAMIENTO DE VIVIENDA EN INICIO, SEGUIMIENTO Y CIERRE DE LAS VIVIENDAS OBJETO DE MEJORAMIENTO DE VIVIENDA DESDE EL COMPONENTE TECNICO </t>
  </si>
  <si>
    <t>PRESTACIÓN DE SERVICIOS PROFESIONALES COMO CONTRATISTA INDEPENDIENTE, POR SU PROPIA CUENTA Y RIESGO COMO APOYO 31 AL PROGRAMA MEJORAMIENTO DE VIVIENDA EN INICIO, SEGUIMIENTO Y CIERRE DE LAS VIVIENDAS OBJETO DE MEJORAMIENTO DE VIVIENDA DESDE EL COMPONENTE TECNICO.</t>
  </si>
  <si>
    <t xml:space="preserve">PRESTACIÓN DE SERVICIOS PROFESIONALES COMO CONTRATISTA INDEPENDIENTE, POR SU PROPIA CUENTA Y RIESGO COMO APOYO 32 AL PROGRAMA MEJORAMIENTO DE VIVIENDA EN INICIO, SEGUIMIENTO Y CIERRE DE LAS VIVIENDAS OBJETO DE MEJORAMIENTO DE VIVIENDA DESDE EL COMPONENTE TECNICO </t>
  </si>
  <si>
    <t xml:space="preserve">PRESTACIÓN DE SERVICIOS PROFESIONALES COMO CONTRATISTA INDEPENDIENTE, POR SU PROPIA CUENTA Y RIESGO COMO APOYO 33 AL PROGRAMA MEJORAMIENTO DE VIVIENDA EN INICIO, SEGUIMIENTO Y CIERRE DE LAS VIVIENDAS OBJETO DE MEJORAMIENTO DE VIVIENDA DESDE EL COMPONENTE TECNICO </t>
  </si>
  <si>
    <t xml:space="preserve">PRESTACIÓN DE SERVICIOS PROFESIONALES COMO CONTRATISTA INDEPENDIENTE, POR SU PROPIA CUENTA Y RIESGO COMO APOYO 34 AL PROGRAMA MEJORAMIENTO DE VIVIENDA EN INICIO, SEGUIMIENTO Y CIERRE DE LAS VIVIENDAS OBJETO DE MEJORAMIENTO DE VIVIENDA DESDE EL COMPONENTE TECNICO </t>
  </si>
  <si>
    <t xml:space="preserve">PRESTACIÓN DE SERVICIOS PROFESIONALES COMO CONTRATISTA INDEPENDIENTE, POR SU PROPIA CUENTA Y RIESGO COMO APOYO 35 AL PROGRAMA MEJORAMIENTO DE VIVIENDA EN INICIO, SEGUIMIENTO Y CIERRE DE LAS VIVIENDAS OBJETO DE MEJORAMIENTO DE VIVIENDA DESDE EL COMPONENTE TECNICO </t>
  </si>
  <si>
    <t xml:space="preserve">PRESTACIÓN DE SERVICIOS PROFESIONALES COMO CONTRATISTA INDEPENDIENTE, POR SU PROPIA CUENTA Y RIESGO COMO APOYO 36 AL PROGRAMA MEJORAMIENTO DE VIVIENDA EN INICIO, SEGUIMIENTO Y CIERRE DE LAS VIVIENDAS OBJETO DE MEJORAMIENTO DE VIVIENDA DESDE EL COMPONENTE TECNICO </t>
  </si>
  <si>
    <t xml:space="preserve">PRESTACIÓN DE SERVICIOS PROFESIONALES COMO CONTRATISTA INDEPENDIENTE, POR SU PROPIA CUENTA Y RIESGO COMO APOYO 37 AL PROGRAMA MEJORAMIENTO DE VIVIENDA EN INICIO, SEGUIMIENTO Y CIERRE DE LAS VIVIENDAS OBJETO DE MEJORAMIENTO DE VIVIENDA DESDE EL COMPONENTE TECNICO </t>
  </si>
  <si>
    <t xml:space="preserve">PRESTACIÓN DE SERVICIOS PROFESIONALES COMO CONTRATISTA INDEPENDIENTE, POR SU PROPIA CUENTA Y RIESGO COMO APOYO 38 AL PROGRAMA MEJORAMIENTO DE VIVIENDA EN INICIO, SEGUIMIENTO Y CIERRE DE LAS VIVIENDAS OBJETO DE MEJORAMIENTO DE VIVIENDA DESDE EL COMPONENTE TECNICO </t>
  </si>
  <si>
    <t xml:space="preserve">PRESTACIÓN DE SERVICIOS PROFESIONALES COMO CONTRATISTA INDEPENDIENTE, POR SU PROPIA CUENTA Y RIESGO COMO APOYO 39 AL PROGRAMA MEJORAMIENTO DE VIVIENDA EN INICIO, SEGUIMIENTO Y CIERRE DE LAS VIVIENDAS OBJETO DE MEJORAMIENTO DE VIVIENDA DESDE EL COMPONENTE TECNICO </t>
  </si>
  <si>
    <t>PRESTAR SERVICIOS PROFESIONALES DE MANERA INDEPENDIENTE, POR CUENTA Y RIESGO PROPIO, PARA APOYAR LA GESTIÓN DEL COMPONENTE JURÍDICO 7 DEL PROGRAMA 'MEJORAMIENTO DE VIVIENDA', CON EL FIN DE CONTRIBUIR AL CUMPLIMIENTO DE LAS METAS Y OBJETIVOS DE DICHO PROGRAMA."</t>
  </si>
  <si>
    <t>PRESTAR SERVICIOS PROFESIONALES DE MANERA INDEPENDIENTE, POR CUENTA Y RIESGO PROPIO, PARA APOYAR LA GESTIÓN DEL COMPONENTE JURÍDICO 8 DEL PROGRAMA 'MEJORAMIENTO DE VIVIENDA', CON EL FIN DE CONTRIBUIR AL CUMPLIMIENTO DE LAS METAS Y OBJETIVOS DE DICHO PROGRAMA."</t>
  </si>
  <si>
    <t>PRESTACIÓN DE SERVICIOS PROFESIONALES COMO CONTRATISTA INDEPENDIENTE, POR SU PROPIA CUENTA Y RIESGO COMO APOYO 21 AL PROGRAMA MEJORAMIENTO DE VIVIENDA EN REALIZACIÓN DE CARACTERIZACIÓN  Y ACTUALIZACIÓN, REVISIÓN  DE PRESUPUESTOS Y DEMÁS ACTIVIDADES ASOCIADAS PARA EL CUMPLIMIENTO DE METAS, DESDE AL ÁREA O COMPONENTE SOCIAL.</t>
  </si>
  <si>
    <t>PRESTACIÓN DE SERVICIOS PROFESIONALES COMO CONTRATISTA INDEPENDIENTE, POR SU PROPIA CUENTA Y RIESGO COMO APOYO 22 AL PROGRAMA MEJORAMIENTO DE VIVIENDA EN REALIZACIÓN DE CARACTERIZACIÓN  Y ACTUALIZACIÓN, REVISIÓN  DE PRESUPUESTOS Y DEMÁS ACTIVIDADES ASOCIADAS PARA EL CUMPLIMIENTO DE METAS, DESDE AL ÁREA O COMPONENTE SOCIAL.</t>
  </si>
  <si>
    <t>PRESTACIÓN DE SERVICIOS PROFESIONALES COMO CONTRATISTA INDEPENDIENTE, POR SU PROPIA CUENTA Y RIESGO COMO APOYO 23 AL PROGRAMA MEJORAMIENTO DE VIVIENDA EN REALIZACIÓN DE CARACTERIZACIÓN  Y ACTUALIZACIÓN, REVISIÓN  DE PRESUPUESTOS Y DEMÁS ACTIVIDADES ASOCIADAS PARA EL CUMPLIMIENTO DE METAS, DESDE AL ÁREA O COMPONENTE SOCIAL.</t>
  </si>
  <si>
    <t>PRESTACIÓN DE SERVICIOS PROFESIONALES COMO CONTRATISTA INDEPENDIENTE, POR SU PROPIA CUENTA Y RIESGO COMO APOYO 24 AL PROGRAMA MEJORAMIENTO DE VIVIENDA EN REALIZACIÓN DE CARACTERIZACIÓN  Y ACTUALIZACIÓN, REVISIÓN  DE PRESUPUESTOS Y DEMÁS ACTIVIDADES ASOCIADAS PARA EL CUMPLIMIENTO DE METAS, DESDE AL ÁREA O COMPONENTE SOCIAL.</t>
  </si>
  <si>
    <t>PRESTACIÓN DE SERVICIOS PROFESIONALES COMO CONTRATISTA INDEPENDIENTE, POR SU PROPIA CUENTA Y RIESGO COMO APOYO 25 AL PROGRAMA MEJORAMIENTO DE VIVIENDA EN REALIZACIÓN DE CARACTERIZACIÓN  Y ACTUALIZACIÓN, REVISIÓN  DE PRESUPUESTOS Y DEMÁS ACTIVIDADES ASOCIADAS PARA EL CUMPLIMIENTO DE METAS, DESDE AL ÁREA O COMPONENTE SOCIAL.</t>
  </si>
  <si>
    <t>PRESTACIÓN DE SERVICIOS PROFESIONALES COMO CONTRATISTA INDEPENDIENTE, POR SU PROPIA CUENTA Y RIESGO COMO APOYO 26 AL PROGRAMA MEJORAMIENTO DE VIVIENDA EN REALIZACIÓN DE CARACTERIZACIÓN  Y ACTUALIZACIÓN, REVISIÓN  DE PRESUPUESTOS Y DEMÁS ACTIVIDADES ASOCIADAS PARA EL CUMPLIMIENTO DE METAS, DESDE AL ÁREA O COMPONENTE SOCIAL.</t>
  </si>
  <si>
    <t>PRESTACIÓN DE SERVICIOS PROFESIONALES COMO CONTRATISTA INDEPENDIENTE, POR SU PROPIA CUENTA Y RIESGO COMO APOYO 27 AL PROGRAMA MEJORAMIENTO DE VIVIENDA EN REALIZACIÓN DE CARACTERIZACIÓN  Y ACTUALIZACIÓN, REVISIÓN  DE PRESUPUESTOS Y DEMÁS ACTIVIDADES ASOCIADAS PARA EL CUMPLIMIENTO DE METAS, DESDE AL ÁREA O COMPONENTE SOCIAL.</t>
  </si>
  <si>
    <t>PRESTACIÓN DE SERVICIOS PROFESIONALES COMO CONTRATISTA INDEPENDIENTE, POR SU PROPIA CUENTA Y RIESGO COMO APOYO 28 AL PROGRAMA MEJORAMIENTO DE VIVIENDA EN REALIZACIÓN DE CARACTERIZACIÓN  Y ACTUALIZACIÓN, REVISIÓN  DE PRESUPUESTOS Y DEMÁS ACTIVIDADES ASOCIADAS PARA EL CUMPLIMIENTO DE METAS, DESDE AL ÁREA O COMPONENTE SOCIAL.</t>
  </si>
  <si>
    <t>PRESTACIÓN DE SERVICIOS PROFESIONALES COMO CONTRATISTA INDEPENDIENTE, POR SU PROPIA CUENTA Y RIESGO COMO APOYO 29 AL PROGRAMA MEJORAMIENTO DE VIVIENDA EN REALIZACIÓN DE CARACTERIZACIÓN  Y ACTUALIZACIÓN, REVISIÓN  DE PRESUPUESTOS Y DEMÁS ACTIVIDADES ASOCIADAS PARA EL CUMPLIMIENTO DE METAS, DESDE AL ÁREA O COMPONENTE SOCIAL.</t>
  </si>
  <si>
    <t>PRESTACIÓN DE SERVICIOS PROFESIONALES COMO CONTRATISTA INDEPENDIENTE, POR SU PROPIA CUENTA Y RIESGO COMO APOYO 30 AL PROGRAMA MEJORAMIENTO DE VIVIENDA EN REALIZACIÓN DE CARACTERIZACIÓN  Y ACTUALIZACIÓN, REVISIÓN  DE PRESUPUESTOS Y DEMÁS ACTIVIDADES ASOCIADAS PARA EL CUMPLIMIENTO DE METAS, DESDE AL ÁREA O COMPONENTE SOCIAL.</t>
  </si>
  <si>
    <t>PRESTACIÓN DE SERVICIOS PROFESIONALES COMO CONTRATISTA INDEPENDIENTE, POR SU PROPIA CUENTA Y RIESGO COMO APOYO 31 AL PROGRAMA MEJORAMIENTO DE VIVIENDA EN REALIZACIÓN DE CARACTERIZACIÓN  Y ACTUALIZACIÓN, REVISIÓN  DE PRESUPUESTOS Y DEMÁS ACTIVIDADES ASOCIADAS PARA EL CUMPLIMIENTO DE METAS, DESDE AL ÁREA O COMPONENTE SOCIAL.</t>
  </si>
  <si>
    <t>PRESTACIÓN DE SERVICIOS PROFESIONALES COMO CONTRATISTA INDEPENDIENTE, POR SU PROPIA CUENTA Y RIESGO COMO APOYO 32 AL PROGRAMA MEJORAMIENTO DE VIVIENDA EN REALIZACIÓN DE CARACTERIZACIÓN  Y ACTUALIZACIÓN, REVISIÓN  DE PRESUPUESTOS Y DEMÁS ACTIVIDADES ASOCIADAS PARA EL CUMPLIMIENTO DE METAS, DESDE AL ÁREA O COMPONENTE SOCIAL.</t>
  </si>
  <si>
    <t>PRESTACIÓN DE SERVICIOS PROFESIONALES COMO CONTRATISTA INDEPENDIENTE, POR SU PROPIA CUENTA Y RIESGO COMO APOYO 33 AL PROGRAMA MEJORAMIENTO DE VIVIENDA EN REALIZACIÓN DE CARACTERIZACIÓN  Y ACTUALIZACIÓN, REVISIÓN  DE PRESUPUESTOS Y DEMÁS ACTIVIDADES ASOCIADAS PARA EL CUMPLIMIENTO DE METAS, DESDE AL ÁREA O COMPONENTE SOCIAL.</t>
  </si>
  <si>
    <t>PRESTACIÓN DE SERVICIOS PROFESIONALES COMO CONTRATISTA INDEPENDIENTE, POR SU PROPIA CUENTA Y RIESGO COMO APOYO 34 AL PROGRAMA MEJORAMIENTO DE VIVIENDA EN REALIZACIÓN DE CARACTERIZACIÓN  Y ACTUALIZACIÓN, REVISIÓN  DE PRESUPUESTOS Y DEMÁS ACTIVIDADES ASOCIADAS PARA EL CUMPLIMIENTO DE METAS, DESDE AL ÁREA O COMPONENTE SOCIAL.</t>
  </si>
  <si>
    <t>PRESTACIÓN DE SERVICIOS PROFESIONALES COMO CONTRATISTA INDEPENDIENTE, POR SU PROPIA CUENTA Y RIESGO COMO APOYO 35 AL PROGRAMA MEJORAMIENTO DE VIVIENDA EN REALIZACIÓN DE CARACTERIZACIÓN  Y ACTUALIZACIÓN, REVISIÓN  DE PRESUPUESTOS Y DEMÁS ACTIVIDADES ASOCIADAS PARA EL CUMPLIMIENTO DE METAS, DESDE AL ÁREA O COMPONENTE SOCIAL.</t>
  </si>
  <si>
    <t>PRESTACIÓN DE SERVICIOS PROFESIONALES COMO CONTRATISTA INDEPENDIENTE, POR SU PROPIA CUENTA Y RIESGO COMO APOYO 36 AL PROGRAMA MEJORAMIENTO DE VIVIENDA EN REALIZACIÓN DE CARACTERIZACIÓN  Y ACTUALIZACIÓN, REVISIÓN  DE PRESUPUESTOS Y DEMÁS ACTIVIDADES ASOCIADAS PARA EL CUMPLIMIENTO DE METAS, DESDE AL ÁREA O COMPONENTE SOCIAL.</t>
  </si>
  <si>
    <t>PRESTACIÓN DE SERVICIOS PROFESIONALES COMO CONTRATISTA INDEPENDIENTE, POR SU PROPIA CUENTA Y RIESGO COMO APOYO 37 AL PROGRAMA MEJORAMIENTO DE VIVIENDA EN REALIZACIÓN DE CARACTERIZACIÓN  Y ACTUALIZACIÓN, REVISIÓN  DE PRESUPUESTOS Y DEMÁS ACTIVIDADES ASOCIADAS PARA EL CUMPLIMIENTO DE METAS, DESDE AL ÁREA O COMPONENTE SOCIAL.</t>
  </si>
  <si>
    <t>PRESTACIÓN DE SERVICIOS PROFESIONALES COMO CONTRATISTA INDEPENDIENTE, POR SU PROPIA CUENTA Y RIESGO COMO APOYO 4 A LA EJECUCIÓN DE LOS PROGRAMAS Y PROYECTOS QUE ADELANTA EL ISVIMED DESDE EL COMPONENTE JURIDICO.</t>
  </si>
  <si>
    <t>PRESTACIÓN DE SERVICIOS PROFESIONALES COMO CONTRATISTA INDEPENDIENTE, POR SU PROPIA CUENTA Y RIESGO COMO APOYO 5 A LA EJECUCIÓN DE LOS PROGRAMAS Y PROYECTOS QUE ADELANTA EL ISVIMED DESDE EL COMPONENTE JURIDICO.</t>
  </si>
  <si>
    <t>PRESTACIÓN DE SERVICIOS PROFESIONALES COMO CONTRATISTA INDEPENDIENTE, POR SU PROPIA CUENTA Y RIESGO COMO APOYO 6 A LA EJECUCIÓN DE LOS PROGRAMAS Y PROYECTOS QUE ADELANTA EL ISVIMED DESDE EL COMPONENTE JURIDICO.</t>
  </si>
  <si>
    <t>PRESTACIÓN DE SERVICIOS PROFESIONALES COMO CONTRATISTA INDEPENDIENTE, POR SU PROPIA CUENTA Y RIESGO PARA LIDERAR AL EQUIPO PROFESIONAL EN LA EJECUCIÓN DE LOS PROGRAMAS Y PROYECTOS QUE ADELANTA EL ISVIMED, DESDE EL ÁREA O COMPONENTE TÉCNICO 6.</t>
  </si>
  <si>
    <t>PRESTACIÓN DE SERVICIOS PROFESIONALES COMO CONTRATISTA INDEPENDIENTE, POR SU PROPIA CUENTA Y RIESGO PARA LIDERAR AL EQUIPO PROFESIONAL EN LA EJECUCIÓN DE LOS PROGRAMAS Y PROYECTOS QUE ADELANTA EL ISVIMED, DESDE EL ÁREA O COMPONENTE TÉCNICO 7.</t>
  </si>
  <si>
    <t>PRESTACIÓN DE SERVICIOS PROFESIONALES COMO CONTRATISTA INDEPENDIENTE, POR SU PROPIA CUENTA Y RIESGO PARA LIDERAR AL EQUIPO PROFESIONAL EN LA EJECUCIÓN DE LOS PROGRAMAS Y PROYECTOS QUE ADELANTA EL ISVIMED, DESDE EL ÁREA O COMPONENTE TÉCNICO 8</t>
  </si>
  <si>
    <t>PRESTACIÓN DE SERVICIOS PROFESIONALES COMO CONTRATISTA INDEPENDIENTE POR SU PROPIA CUENTA Y RIESGO, COMO APOYO 1 AL ISVIMED, EN LA LÍNEA DE  ACOMPAÑAMIENTO SOCIAL A COPROPIEDADES Y VERIFICACIÓN DE HABITABILIDAD.</t>
  </si>
  <si>
    <t>PRESTACIÓN DE SERVICIOS PROFESIONALES COMO CONTRATISTA INDEPENDIENTE POR SU PROPIA CUENTA Y RIESGO, COMO APOYO 2 AL ISVIMED, EN LA LÍNEA DE  ACOMPAÑAMIENTO SOCIAL A COPROPIEDADES Y VERIFICACIÓN DE HABITABILIDAD.</t>
  </si>
  <si>
    <t>PRESTACIÓN DE SERVICIOS PROFESIONALES COMO CONTRATISTA INDEPENDIENTE POR SU PROPIA CUENTA Y RIESGO, COMO APOYO 3 AL ISVIMED, EN LA LÍNEA DE  ACOMPAÑAMIENTO SOCIAL A COPROPIEDADES Y VERIFICACIÓN DE HABITABILIDAD.</t>
  </si>
  <si>
    <t>PRESTACIÓN DE SERVICIOS PROFESIONALES COMO CONTRATISTA INDEPENDIENTE POR SU PROPIA CUENTA Y RIESGO, COMO APOYO 4 AL ISVIMED, EN LA LÍNEA DE  ACOMPAÑAMIENTO SOCIAL A COPROPIEDADES Y VERIFICACIÓN DE HABITABILIDAD.</t>
  </si>
  <si>
    <t>PRESTACIÓN DE SERVICIOS PROFESIONALES COMO CONTRATISTA INDEPENDIENTE POR SU PROPIA CUENTA Y RIESGO, COMO APOYO 5 AL ISVIMED, EN LA LÍNEA DE  ACOMPAÑAMIENTO SOCIAL A COPROPIEDADES Y VERIFICACIÓN DE HABITABILIDAD.</t>
  </si>
  <si>
    <t>PRESTACIÓN DE SERVICIOS PROFESIONALES COMO CONTRATISTA INDEPENDIENTE, POR SU PROPIA CUENTA Y RIESGO, COMO APOYO JURÍDICO 1 A LA SUBDIRECCIÓN POBLACIONAL, PARA RESPONDER SUS PQRSD Y LAS TERMINACIONES DEL SUBSIDIO DISTRITAL DE ARRENDAMIENTO TEMPORAL -SDAT-.</t>
  </si>
  <si>
    <t>PRESTACIÓN DE SERVICIOS PROFESIONALES COMO CONTRATISTA INDEPENDIENTE, POR SU PROPIA CUENTA Y RIESGO, COMO APOYO JURÍDICO 2 A LA SUBDIRECCIÓN POBLACIONAL, PARA RESPONDER SUS PQRSD Y LAS TERMINACIONES DEL SUBSIDIO DISTRITAL DE ARRENDAMIENTO TEMPORAL -SDAT-.</t>
  </si>
  <si>
    <t>PRESTACIÓN DE SERVICIOS PROFESIONALES COMO CONTRATISTA INDEPENDIENTE, POR SU PROPIA CUENTA Y RIESGO, COMO APOYO JURÍDICO 3 A LA SUBDIRECCIÓN POBLACIONAL, PARA RESPONDER SUS PQRSD Y LAS TERMINACIONES DEL SUBSIDIO DISTRITAL DE ARRENDAMIENTO TEMPORAL -SDAT-.</t>
  </si>
  <si>
    <t>PRESTACIÓN DE SERVICIOS PROFESIONALES COMO CONTRATISTA INDEPENDIENTE, POR SU PROPIA CUENTA Y RIESGO PARA APOYAR DESDE LA SUBDIRECCIÓN POBLACIONAL, LA GESTIÓN EN EL PROCESO DE DISEÑO, PLANEACIÓN, EJECUCIÓN, SEGUIMIENTO Y EVALUACIÓN DE LAS DIFERENTES ESTRATEGIAS DEL MODELO DE INTERVENCIÓN SOCIAL, DESDE LOS DIFERENTES PROGRAMAS Y PROYECTOS DEL INSTITUTO</t>
  </si>
  <si>
    <t>PRESTACIÓN DE SERVICIOS PROFESIONALES COMO CONTRATISTA INDEPENDIENTE, POR SU PROPIA CUENTA Y RIESGO, COMO APOYO 1 AL ACOMPAÑAMIENTO ADMINISTRATIVO Y FINANCIERO DE LOS HOGARES, PARA EL ACCESO AL SUBSIDIO DISTRITAL DE VIVIENDA EN LAS DIFERENTES ETAPAS DEL PROCESO.</t>
  </si>
  <si>
    <t>PRESTACIÓN DE SERVICIOS PROFESIONALES COMO CONTRATISTA INDEPENDIENTE, POR SU PROPIA CUENTA Y RIESGO, COMO APOYO 2 AL ACOMPAÑAMIENTO SOCIAL DE LOS HOGARES, PARA EL ACCESO AL SUBSIDIO DISTRITAL DE VIVIENDA EN LAS DIFERENTES ETAPAS DEL PROCESO.</t>
  </si>
  <si>
    <t>PRESTACION DE SERVICIO PROFESIONALES COMO CONTRATISTA INDEPENDIENTE, POR SU PROPIA CUENTA Y RIESGO COMO APOYO A LA SUPERVISION EN LA EJECUCIÓN DEL PROGRAMA NUEVOS DESARROLLOS HABITACIONALES EN EL PROYECTO DE VIVIENDA NUEVA DESDE EL COMPONENTE TÉCNICO Y DE SEGUIMIENTO A LA EJECUCIÓN DE PROYECTOS 2</t>
  </si>
  <si>
    <t>PRESTACIÓN DE SERVICIOS DE APOYO A LA GESTIÓN COMO CONTRATISTA INDEPENDIENTES POR SU PROPIA CUENTA Y RIESGO COMO APOYO 1 A LA EJECUCIÓN DE LOS PROGRAMAS Y PROYECTOS QUE SE EJECUTEN EN LA SUBDIRECCIÓN JURÍDICA EN EL PROCESO DE TITULACIÓN DESDE EL COMPONENTE LOGÍSTICO , TECNICO Y DE GESTIÓN DOCUMENTAL.</t>
  </si>
  <si>
    <t>PRESTACIÓN DE SERVICIOS DE APOYO A LA GESTIÓN COMO CONTRATISTA INDEPENDIENTES POR SU PROPIA CUENTA Y RIESGO COMO APOYO 2 A LA EJECUCIÓN DE LOS PROGRAMAS Y PROYECTOS QUE SE EJECUTEN EN LA SUBDIRECCIÓN JURÍDICA EN EL PROCESO DE TITULACIÓN DESDE EL COMPONENTE LOGÍSTICO , TECNICO Y DE GESTIÓN DOCUMENTAL.</t>
  </si>
  <si>
    <t>PRESTACIÓN DE SERVICIOS DE APOYO A LA GESTIÓN COMO CONTRATISTA INDEPENDIENTES POR SU PROPIA CUENTA Y RIESGO COMO APOYO 3 A LA EJECUCIÓN DE LOS PROGRAMAS Y PROYECTOS QUE SE EJECUTEN EN LA SUBDIRECCIÓN JURÍDICA EN EL PROCESO DE TITULACIÓN DESDE EL COMPONENTE LOGÍSTICO , TECNICO Y DE GESTIÓN DOCUMENTAL.</t>
  </si>
  <si>
    <t xml:space="preserve">721015  721029 721110  721111 801016 </t>
  </si>
  <si>
    <t>EJECUTAR ACTIVIDADES Y ACCIONES DE MEJORAMIENTOS DE VIVIENDA EN LAS DIFERENTES COMUNAS Y CORREGIMIENTOS DEL DISTRITO ESPECIAL DE CIENCIA, TECNOLOGÍA E INNOVACIÓN DE MEDELLÍN CON APLICACIÓN DEL SUBSIDIO DISTRITAL DE VIVIENDA QUE ASIGNE EL INSTITUTO SOCIAL DE VIVIENDA Y HÁBITAT DE MEDELLÍN - ISVIMED</t>
  </si>
  <si>
    <t>PRESTACIÓN DE SERVICIOS PROFESIONALES COMO CONTRATISTA INDEPENDIENTE, SIN VÍNCULO LABORAL POR SU PROPIA CUENTA Y RIESGO PARA APOYAR LAS ACTIVIDADES QUE SE EJECUTEN EN LA SUBDIRECCIÓN ADMINISTRATIVA Y FINANCIERA DESDE EL PROCESO DE TALENTO HUMANO.</t>
  </si>
  <si>
    <t>AUNAR ESFUERZOS TÉCNICOS, ADMINISTRATIVOS Y FINANCIEROS PARA LA COFINANCIACIÓN EN LA EJECUCIÓN DE OBRAS DENTRO DEL PROYECTO DE MEJORAMIENTO DE VIVIENDA EN EL DISTRITO DE MEDELLÍN</t>
  </si>
  <si>
    <t>PRESTACIÓN DE SERVICIOS PROFESIONALES COMO CONTRATISTA INDEPENDIENTE, SIN VÍNCULO LABORAL POR SU PROPIA CUENTA Y RIESGO PARA APOYAR LAS ACTIVIDADES DE SEGUIMIENTO DE PROYECTOS URBANOS Y ARQUITECTÓNICOS (PREFERIBLEMENTE VIVIENDA), COMO APOYO A LA SUPERVISIÓN DE LOS CONTRATOS EN DISEÑOS DESDE EL COMPONENTE ADMINISTRATIVO Y FINANCIERO</t>
  </si>
  <si>
    <t>CONVENIO INTERADMINISTRATIVO PARA DESARROLLAR EL PROGRAMA DE MEJORAMIENTO DE VIVIENDA URBANA A TRAVÉS DE OTORGAMIENTO DE SUBSIDIOS DE VIVIENDA Y LA GESTIÓN DE CREDITOS, GARANTIZANDO CONDICIONES DE HABITABILIDAD Y EL DERECHO A LA VIVIENDA DIGNA DE LOS HABITANTES DEL DISTRITO ESPECIAL DE CIENCIA, TECNOLOGÍA E INNOVACIÓN DE MEDELLIN</t>
  </si>
  <si>
    <t>AGOSTO</t>
  </si>
  <si>
    <t>PRESTACIÓN DE SERVICIOS PROFESIONALES COMO CONTRATISTA INDEPENDIENTE, SIN VÍNCULO LABORAL POR SU PROPIA CUENTA Y RIESGO PARA APOYAR LAS ACTIVIDADES QUE SE EJECUTEN EN LA SUBDIRECCIÓN ADMINISTRATIVA Y FINANCIERA DE MANERA TRANSVERSAL DESDE EL COMPONENTE ADMINISTRATIVO, FINANCIERO Y OPERATIVO</t>
  </si>
  <si>
    <t>El ISVIMED requiere celebrar un contrato interadministrativo para la ejecución del Plan Institucional de Capacitación para los funcionarios de la entidad, durante la vigencia de 2025.</t>
  </si>
  <si>
    <t>120 DÍAS</t>
  </si>
  <si>
    <t xml:space="preserve"> $       199,818,075</t>
  </si>
  <si>
    <t xml:space="preserve"> $           199,818,075</t>
  </si>
  <si>
    <t>Marisol Garcia Ospina
subdirectora administrativa y financiera
marisol.garcia@isvimed.gov.co
Eliana Maria Rojas Hoyos
Talentohumano@isvimed.gov.co</t>
  </si>
  <si>
    <t>PRESTACIÓN DE SERVICIOS PROFESIONALES COMO CONTRATISTA INDEPENDIENTE  POR SU PROPIA CUENTA Y RIESGO COMO APOYO  2  A LA SUBDIRECCIÓN ADMINISTRATIVA Y FINANCIERA DESDE EL COMPONENTE OPERATIVO, ADMINISTRATIVO Y FINANCIERO.</t>
  </si>
  <si>
    <t>AUNAR ESFUERZOS PARA LA ATENCIÓN, ASESORÍA, ACOMPAÑAMIENTO SOCIAL, JURÍDICO, TÉCNICO, FINANCIERO, ADMINISTRATIVO PARA LA ASIGNACIÓN, PAGO Y TERMINANCIÓN DE LOS SUBSIDIOS DISTRITAL DE ARRENDAMIENTO TEMPORAL - SDAT- A LOS HOGARES SUJETO DE ATENCIÓN.</t>
  </si>
  <si>
    <t>PRESTACIÓN DE SERVICIOS PROFESIONALES COMO CONTRATISTA INDEPENDIENTE, POR SU PROPIA CUENTA Y RIESGO, COMO APOYO 3  LA ATENCIÓN Y ACOMPAÑAMIENTO SOCIAL A LOS HOGARES BENEFICIARIOS DEL SUBSIDIO DISTRITAL DE VIVIENDA, A LA POBLACIÓN DE DEMANDA LIBRE Y DEMANDA ORGANIZADA AFILIADA Y NO AFILIADA A CAJAS DE COMPENSACIÓN FAMILIAR.</t>
  </si>
  <si>
    <t>jorg</t>
  </si>
  <si>
    <t>PRESTACIÓN DE SERVICIOS PROFESIONALES COMO CONTRATISTA INDEPENDIENTE  POR SU PROPIA CUENTA Y RIESGO PARA APOYAR A LA SUBDIRECCIÓN ADMINISTRATIVA Y FINANCIERA DESDE EL COMPONENTE JURIDICO, ADMINISTRATIVO Y FINANCIERO.</t>
  </si>
  <si>
    <t xml:space="preserve">PRESTACIÓN DE SERVICIOS PROFESIONALES COMO CONTRATISTA INDEPENDIENTE, POR SU PROPIA CUENTA Y RIESGO, PARA EL APOYO EN LA SUPERVISIÓN DESDE EL COMPONENTE SOCIAL, TECNICO, Y ADMINITRATIVO, EN LA OPERACIÓN DEL SUBSIDIO DISTRITAL DE ARRENDAMIENTO TEMPORAL-  
</t>
  </si>
  <si>
    <t>PRESTACIÓN DE SERVICIOS PROFESIONALES DE ALTO IMPACTO COMO CONTRATISTA INDEPENDIENTE, POR SU PROPIA CUENTA Y RIESGO PARA APOYAR LA SUBDIRECCION ADMINISTRATIVA Y FINANCIERA EN LOS DIFERENTES PROCESOS Y PROCEDIMIENTOS DESDE EL COMPONENTE ADMINISTRATIVO Y FINANCIERO.</t>
  </si>
  <si>
    <t>DICIEMBRE</t>
  </si>
  <si>
    <t>PRESTACIÓN DE SERVICIOS PROFESIONALES ESPECIALIZADOS COMO CONTRATISTA INDEPENDIENTE, SIN VÍNCULO LABORAL POR SU PROPIA CUENTA Y RIESGO PARA APOYAR AL ISVIMED EN LA COORDINACION DE LOS PROCESO Y PROCEDIMIENTOS DE LA SUBDIRECCION ADMNISTRATIVA Y FINANCIERA DESDE EL COMPONENTE ADMINISTRATIVO Y FINANCIERO.</t>
  </si>
  <si>
    <t>Prestación de servicios profesionales por su propia cuenta y riesgo, para apoyar la ejecución de la administración provisional del proyecto habitacional “La Playita”, de propiedad del Instituto social de vivienda y hábitat de Medellín . ISVIMED.</t>
  </si>
  <si>
    <t>Identificacion</t>
  </si>
  <si>
    <t>Digito</t>
  </si>
  <si>
    <t>Nro Contrato</t>
  </si>
  <si>
    <t>Fecha firma</t>
  </si>
  <si>
    <t>Objeto</t>
  </si>
  <si>
    <t>Valor Contrato</t>
  </si>
  <si>
    <t>Plazo Mes</t>
  </si>
  <si>
    <t>Plazo Dias</t>
  </si>
  <si>
    <t>Fecha Inicio</t>
  </si>
  <si>
    <t xml:space="preserve"> CRISTOBAL RODRIGUEZ MONTOYA</t>
  </si>
  <si>
    <t xml:space="preserve"> JULIAN OSORIO BUSTAMANTE</t>
  </si>
  <si>
    <t xml:space="preserve">IÓN DE SERVICIOS DE APOYO A LA GESTIÓN 1 COMO CONTRATISTA INDEPENDIENTE,POR SU PROPIA CUENTA Y RIESGO, PARA APOYAR EL PROCESO ADMINISTRATIVO Y FINANCIERO DESDE EL COMPONENTE DE ADMINISTRACIÓN DOCUMENTAL , ARCHIVO  Y OPERATIVO DE LOS PROYECTOS DEL ISVIMED </t>
  </si>
  <si>
    <t xml:space="preserve"> ANDRES FELIPE CANO ARDILA</t>
  </si>
  <si>
    <t xml:space="preserve"> WBEIMAR ANTONIO PEREZ ALVAREZ</t>
  </si>
  <si>
    <t xml:space="preserve"> DEISY    DADIANA GUZMAN CANO</t>
  </si>
  <si>
    <t xml:space="preserve">PRESTACIÓN DE SERVICIOS PROFESIONALES COMO CONTRATISTA INDEPENDIENTE, APOYO 8, POR SU PROPIA CUENTA Y RIESGO, PARA APOYAR AL ISVIMED EN LA EJECUCIÓN DEL PROGRAMA NUEVOS DESARROLLOS HABITACIONALES EN EL PROYECTO DE VIVIENDA NUEVA DESDE EL COMPONENTE TÉCNICO Y ADMINISTRATIVO EN EL SEGUIMIENTO A LA EJECUCIÓN DE LOS PROYECTOS HABITACIONALES. </t>
  </si>
  <si>
    <t xml:space="preserve"> MARTHA CAROLINA VASQUEZ FONNEGRA</t>
  </si>
  <si>
    <t>PRESTACIÓN DE SERVICIOS PROFESIONALES COMO CONTRATISTA INDEPENDIENTE, POR SU PROPIA CUENTA Y RIESGO PARA APOYAR LA EJECUCIÓN DE LOS PROGRAMAS Y PROYECTOS, QUE SE EJECUTEN EN LA SUBDIRECCIÓN JURÍDICA DESDE EL COMPONENTE JURIDICO, ARTICULANDO Y COORDINANDO EL PROCESO DE GESTION FIDUCIARIO.</t>
  </si>
  <si>
    <t xml:space="preserve"> LEONARDO FABIO MARTINEZ MARTINEZ</t>
  </si>
  <si>
    <t xml:space="preserve">PRESTACIÓN DE SERVICIOS PROFESIONALES COMO CONTRATISTA INDEPENDIENTE, POR SU PROPIA CUENTA Y RIESGO PARA APOYAR LA EJECUCIÓN DE LOS PROGRAMAS QUE ADELANTA EL ISVIMED, DESDE LA ARTICULACIÓN DEL COMPONENTE ADMINISTRATIVO Y FINANCIERO. </t>
  </si>
  <si>
    <t xml:space="preserve"> WILDER SNEIDER OLARTE HERNANDEZ</t>
  </si>
  <si>
    <t>PRESTACIÓN DE SERVICIOS DE APOYO A LA GESTIÓN 3 COMO CONTRATISTA INDEPENDIENTE, POR SU PROPIA CUENTA Y RIESGO, PARA APOYAR EL PROCESO ADMINISTRATIVO Y FINANCIERO DESDE EL COMPONENTE DE ADMINISTRACIÓN DOCUMENTAL, ARCHIVO Y OPERATIVO DE LOS PROYECTOS DEL ISVIMED</t>
  </si>
  <si>
    <t xml:space="preserve"> MARIA ALEXANDRA GIRALDO RODRIGUEZ</t>
  </si>
  <si>
    <t>PRESTACIÓN DE SERVICIOS PROFESIONALES COMO CONTRATISTA INDEPENDIENTE, POR SU PROPIA CUENTA Y RIESGO COMO APOYO 10 AL PROGRAMA MEJORAMIENTO DE VIVIENDA EN REALIZACIÓN DE CARACTERIZACIÓN Y ACTUALIZACIÓN, REVISIÓN DE PRESUPUESTOS Y DEMÁS ACTIVIDADES ASOCIADAS PARA EL CUMPLIMIENTO DE METAS, DESDE AL ÁREA O COMPONENTE TÉCNICO.</t>
  </si>
  <si>
    <t xml:space="preserve"> LUZ ADRIANA GARCIA GONZALEZ</t>
  </si>
  <si>
    <t>PRESTACIÓN DE SERVICIOS PROFESIONALES COMO CONTRATISTA INDEPENDIENTE, POR SU PROPIA CUENTA Y RIESGO PARA LIDERAR AL EQUIPO PROFESIONAL EN LA EJECUCIÓN DE LOS PROYECTOS Y PROGRAMAS QUE ADELANTA EL ISVIMED DESDE EL ÁREA O COMPONENTE SOCIAL 1.</t>
  </si>
  <si>
    <t xml:space="preserve"> CAROLINA GARCIA JARAMILLO</t>
  </si>
  <si>
    <t xml:space="preserve"> IVAN DARIO OSORIO MESA</t>
  </si>
  <si>
    <t>PRESTACIÓN DE SERVICIOS PROFESIONALES COMO CONTRATISTA INDEPENDIENTE, POR SU PROPIA CUENTA Y RIESGO, COMO APOYO 1 AL ISVIMED EN LOS PROCESOS Y PROYECTOS DE TITULACION Y SANEAMIENTO LEGALIZACIÓN QUE SE EJECUTEN EN LA SUBDIRECCIÓN JURIDICA, DESDE EL COMPONENTE JURIDICO.</t>
  </si>
  <si>
    <t xml:space="preserve"> MONICA MARIA MARIN GOMEZ</t>
  </si>
  <si>
    <t>PRESTACIÓN DE SERVICIOS DE APOYO A LA GESTIÓN 2 COMO CONTRATISTA INDEPENDIENTE, POR SU PROPIA CUENTA Y RIESGO, PARA APOYAR EL PROCESO ADMINISTRATIVO Y FINANCIERO DESDE EL COMPONENTE DE ADMINISTRACIÓN DOCUMENTAL, ARCHIVO Y OPERATIVO DE LOS PROYECTOS DEL ISVIMED</t>
  </si>
  <si>
    <t xml:space="preserve"> JULIETH  HENAO LOPEZ</t>
  </si>
  <si>
    <t xml:space="preserve">PRESTACIÓN DE SERVICIOS PROFESIONALES. COMO CONTRATISTA INDEPENDIENTE, POR SU PROPIA CUENTA Y RIESGO COMO APOYO AL EQUIPO PROFESIONAL EN LA EJECUCIÓN DE LOS PROGRAMAS Y PROYECTOS QUE ADELANTA EL ISVIMED, DESDE EL ÁREA O COMPONENTE ADMINISTRATIVO Y DE LIQUIDACIONES. </t>
  </si>
  <si>
    <t xml:space="preserve"> CATALINA VASQUEZ RESTREPO</t>
  </si>
  <si>
    <t>PRESTACIÓN DE SERVICIOS PROFESIONALES. COMO CONTRATISTA INDEPENDIENTE, POR SU PROPIA CUENTA Y RIESGO, PARA APOYAR AL
ISVIMED DESDE LA JEFATURA DE OFICINA DE CONTROL INTERNO EN LA REALIZACIÓN DE AUDITORÍAS INTERNAS BASADAS EN
RIESGOS Y DE LEY CON SUS RESPECTIVOS INFORMES QUE SE GENEREN EN LAS MISMAS; ASÍ COMO EL ACOMPAÑAMIENTO
ACTUALIZACIÓN Y SEGUIMIENTO A LOS PROCEDIMIENTOS INTERNOS, MATRIZ DE RIESGOS, COMITÉS, MESAS INSTITUCIONALES, PLAN
MECI, E INDICADORES DE GESTIÓN DEL PROCESO DE EVALUACIÓN INDEPENDIENTE.</t>
  </si>
  <si>
    <t xml:space="preserve"> JOHAIRA ANDREA RESTREPO GARCIA</t>
  </si>
  <si>
    <t>PRESTACIÓN DE SERVICIOS PROFESIONALES COMO CONTRATISTA INDEPENDIENTE, POR SU PROPIA CUENTA Y RIESGO PARA LIDERAR AL EQUIPO PROFESIONAL EN LA EJECUCIÓN DE LOS PROGRAMAS Y PROYECTOS QUE ADELANTA EL ISVIMED, DESDE EL ÁREA O COMPONENTE TÉCNICO 1.</t>
  </si>
  <si>
    <t xml:space="preserve"> JOSE ALBERTO OQUENDO SANTILLANA</t>
  </si>
  <si>
    <t>PRESTACIÓN DE SERVICIOS PROFESIONALES COMO CONTRATISTA INDEPENDIENTE, SIN VÍNCULO LABORAL POR SU PROPIA CUENTA Y RIESGO, PARA APOYAR AL ISVIMED DESDE LA SUBDIRECCIÓN ADMINISTRATIVA Y FINANCIERA EN LA EJECUCIÓN Y GESTIÓN DE LAS ACTIVIDADES PROPIAS DEL PROCESO DE SANEAMIENTO CONTABLE, DESDE EL COMPONENTE FINANCIERO</t>
  </si>
  <si>
    <t xml:space="preserve"> DEISY JHOANA ECHAVARRIA PEREZ</t>
  </si>
  <si>
    <t>PRESTACIÓN DE SERVICIOS PROFESIONALES COMO CONTRATISTA INDEPENDIENTE, POR SU PROPIA CUENTA Y RIESGO COMO APOYO 1 A LA EJECUCIÓN DEL PROGRAMA NUEVOS DESARROLLOS HABITACIONALES EN EL PROYECTO DE VIVIENDA NUEVA DESDE EL COMPONENTE TÉCNICO Y DE SEGUIMIENTO A LA EJECUCIÓN DE PROYECTOS</t>
  </si>
  <si>
    <t xml:space="preserve"> JUAN FERNANDO GONZALEZ OCHOA</t>
  </si>
  <si>
    <t xml:space="preserve"> CARLOS  ALBERTO BENITEZ AGUIRRE</t>
  </si>
  <si>
    <t xml:space="preserve"> JINNY LILIANA LEON MARROQUIN</t>
  </si>
  <si>
    <t xml:space="preserve"> JUAN  PABLO TILANO MONSALVE </t>
  </si>
  <si>
    <t xml:space="preserve">PRESTACIÓN DE SERVICIOS PROFESIONALES COMO CONTRATISTA INDEPENDIENTE, POR SU PROPIA CUENTA Y RIESGO COMO APOYO  A LA EJECUCIÓN DEL PROGRAMA NUEVOS DESARROLLOS HABITACIONALES EN EL PROYECTO DE VIVIENDA NUEVA DESDE EL COMPONENTE TÉCNICO Y DE SEGUIMIENTO A LA EJECUCIÓN DE PROYECTOS. </t>
  </si>
  <si>
    <t xml:space="preserve"> JUAN FERNANDO OSPINA RIVERA</t>
  </si>
  <si>
    <t>PRESTACIÓN DE SERVICIOS DE APOYO A LA GESTION COMO CONTRATISTA INDEPENDIENTE, POR SU PROPIA CUENTA Y RIESGO COMO
APOYO 2 A LA EJECUCIÓN DE LOS PROGRAMAS Y PROYECTOS, QUE SE EJECUTEN EN LA SUBDIRECCIÓN JURIDICA, EN EL ´PROCESO DE
TITULACIÓN, DESDE EL COMPONENTE LOGISTICO Y DE GESTION DOCUMENTAL.</t>
  </si>
  <si>
    <t xml:space="preserve"> JOHANA MARIA TORO TORRES</t>
  </si>
  <si>
    <t xml:space="preserve"> JUAN  EDUARDO RAMIREZ  RUIZ</t>
  </si>
  <si>
    <t xml:space="preserve"> JORGE ANDRES LONDOÑO MORENO</t>
  </si>
  <si>
    <t xml:space="preserve"> GLORIA ISABEL DUQUE BENJUMEA</t>
  </si>
  <si>
    <t xml:space="preserve">PRESTACIÓN DE SERVICIOS PROFESIONALES. COMO CONTRATISTA INDEPENDIENTE, POR SU PROPIA CUENTA Y RIESGO, PARA APOYAR AL ISVIMED DESDE LA JEFATURA DE OFICINA DE CONTROL INTERNO EN LA REALIZACIÓN DE AUDITORÍAS INTERNAS BASADAS EN RIESGOS Y DE LEY; ASÍ COMO EN LA ELABORACIÓN DE LOS INFORMES QUE SE GENERAN EN ESTA JEFATURA DE ACUERDO CON LOS ROLES ESTABLECIDOS PARA LAS OFICINAS DE CONTROL INTERNO CONFORME A LA LEY 87 DE 1993. </t>
  </si>
  <si>
    <t xml:space="preserve"> YOLANDA MARIA RUA MUÑOZ</t>
  </si>
  <si>
    <t>PRESTACIÓN DE SERVICIOS PROFESIONALES COMO CONTRATISTA INDEPENDIENTE, POR SU
PROPIA CUENTA Y RIESGO, COMO APOYO EN LA ESTRUCTURACIÓN Y SEGUIMIENTO DE LOS
PROGRAMAS Y PROYECTOS DEL ISVIMED DESDE EL COMPONENTE DE IMPLEMENTACIÓN Y
MEJORA DEL SISTEMA DE GESTIÓN DE CALIDAD-SGC Y DEL PROGRAMA DE TRANSPARENCIA Y
ÉTICA PÚBLICA</t>
  </si>
  <si>
    <t>PRESTACIÓN DE SERVICIOS PROFESIONALES COMO CONTRATISTA INDEPENDIENTE, POR SU PROPIA CUENTA Y RIESGO, COMO APOYO 1 EN EL PROCESO DE GESTION CONTRACTUAL Y POSCONTRACTUAL EN LAS DIFERENTES ETAPAS DEL REGIMEN FIDUCIARIOS DESDE EL COMPONENTE JURIDICO Y ADMINISTRATIVO.</t>
  </si>
  <si>
    <t xml:space="preserve"> DIANA VALENTINA MONSALVE OSORNO</t>
  </si>
  <si>
    <t>PRESTACIÓN DE SERVICIOS PROFESIONALES COMO CONTRATISTA INDEPENDIENTE, POR SU PROPIA CUENTA Y RIESGO PARA APOYAR LA EJECUCIÓN DE LOS PROGRAMAS Y PROYECTOS DEL ISVIMED ,ARTICULANDO,LOS PROCESOSDE GESTION CONTRACTUAL Y DE SEGUIMIENTO EJECUCION PRESUPUESTAL DESDE EL COMPONENTE FINANCIERO Y CONTABLE.</t>
  </si>
  <si>
    <t xml:space="preserve"> JUAN FELIPE ARANGO VASCO</t>
  </si>
  <si>
    <t>PRESTACIÓN DE SERVICIOS PROFESIONALES COMO CONTRATISTA INDEPENDIENTE, POR SU PROPIA CUENTA Y RIESGO COMO APOYO 1 EN EL PROCESO DE GESTION CONTRACTUAL DESDE EL COMPONENTE JURIDICO Y ADMINISTRATIVO</t>
  </si>
  <si>
    <t xml:space="preserve"> LAURA CRISTINA ATEHORTUA  ALVAREZ</t>
  </si>
  <si>
    <t>PRESTACIÓN DE SERVICIOS PROFESIONALES COMO CONTRATISTA INDEPENDIENTE, POR SU PROPIA CUENTA Y RIESGO COMO APOYO EN
LA COORDINACION Y ARTICULACIÓN DEL PROGRAMA DE ATENCIÓN AL USUARIO.</t>
  </si>
  <si>
    <t xml:space="preserve"> VALENTINA  GALEANO  ACEVEDO</t>
  </si>
  <si>
    <t xml:space="preserve"> LUZ STELLA ACOSTA JARAMILLO</t>
  </si>
  <si>
    <t>PRESTACIÓN DE SERVICIOS PROFESIONALES COMO CONTRATISTA INDEPENDIENTE, POR SU
PROPIA CUENTA Y RIESGO PARA APOYAR LA EJECUCIÓN DE LOS PROGRAMAS Y PROYECTOS, QUE
SE EJECUTEN EN LA SUBDIRECCIÓN JURÍDICA DESDE EL COMPONENTE JURIDICO, ARTICULANDO
LAS AREAS INTERNAS Y ENTIDADES EXTERNAS Y ENTES DE CONTROL</t>
  </si>
  <si>
    <t xml:space="preserve"> LORENA VERONICA RAVE AGUIRRE</t>
  </si>
  <si>
    <t>PRESTACIÓN DE SERVICIOS DE APOYO A LA GESTIÓN COMO CONTRATISTA INDEPENDIENTE, POR SU PROPIA CUENTA Y RIESGO PARA APOYAR A LA SUBDIRECCIÓN ADMINISTRATIVA Y FINANCIERA EN LOS PLANES DE MEJORAMIENTOS, MIPG Y DE MANERATRANSVERSAL EN LOS PROCESOS ADMINISTRATIVOS.</t>
  </si>
  <si>
    <t xml:space="preserve"> SARA YULIANA BEDOYA CARDONA</t>
  </si>
  <si>
    <t xml:space="preserve"> DIANA MARIA MONSALVE GARCES</t>
  </si>
  <si>
    <t xml:space="preserve">PRESTACIÓN DE SERVICIOS PROFESIONALES COMO CONTRATISTA INDEPENDIENTE, POR SU PROPIA CUENTA Y RIESGO COMO APOYO 9 AL PROGRAMA MEJORAMIENTO DE VIVIENDA EN REALIZACIÓN DE DIAGNÓSTICOS Y ACTUALIZACIÓN DE PRESUPUESTOS Y DEMÁS ACTIVIDADES ASOCIADAS PARA EL CUMPLIMIENTO DE METAS, DESDE AL ÁREA O COMPONENTE TÉCNICO. </t>
  </si>
  <si>
    <t xml:space="preserve"> ELIZABETH JARAMILLO YEPES</t>
  </si>
  <si>
    <t>PRESTACIÓN DE SERVICIOS PROFESIONALES COMO CONTRATISTA INDEPENDIENTE, POR SU PROPIA CUENTA Y RIESGO COMO
APOYO 1 DESDE EL COMPONENTE JURIDICO, LA REPRESENTACION JUDICIAL Y EXTRAJUDICIAL DE LA ENTIDAD ESTATAL</t>
  </si>
  <si>
    <t xml:space="preserve"> LUIS FELIPE ROJAS GARCIA</t>
  </si>
  <si>
    <t>PRESTACIÓN DE SERVICIOS PROFESIONALES COMO CONTRATISTA INDEPENDIENTE, POR SU PROPIA CUENTA Y RIESGO, COMO APOYO 1 EN EL PROCESO DE GESTION CONTRACTUAL Y POSCONTRACTUAL EN LAS DIFERENTES ETAPAS DESDE EL COMPONENTE JURIDICO Y ADMINISTRATIVO.</t>
  </si>
  <si>
    <t xml:space="preserve"> MIGUEL ANGEL LARREA CARDONA</t>
  </si>
  <si>
    <t>PRESTACIÓN DE SERVICIOS PROFESIONALES. COMO CONTRATISTA INDEPENDIENTE, SIN VÍNCULO LABORAL POR SU PROPIA CUENTA Y RIESGO, PARA APOYAR AL ISVIMED EN LA SUBDIRECCIÓN ADMINISTRATIVA Y FINANCIERA DESDE EL COMPONENTE JURÍDICO DE SEGURIDAD Y ORDEN PÚBLICO</t>
  </si>
  <si>
    <t xml:space="preserve"> ANDRES FERNANDO CORREA ZULETA</t>
  </si>
  <si>
    <t>PRESTACIÓN DE SERVICIOS PROFESIONALES COMO CONTRATISTA INDEPENDIENTE, POR SU PROPIA CUENTA Y RIESGO PARA APOYAR LA EJECUCIÓN DE LOS PROGRAMAS, PROYECTOS Y PROCESOS, ARTICULANDO, CONSOLIDANDO Y REVISANDO LOS QUE SE EJECUTE EN LA SUBDIRECCIÓN JURIDICA DESDE EL COMPONENTE JURIDICO.</t>
  </si>
  <si>
    <t xml:space="preserve"> MARIANA  RODRIGUEZ  GARCIA </t>
  </si>
  <si>
    <t>PRESTACIÓN DE SERVICIOS PROFESIONALES COMO CONTRATISTA INDEPENDIENTE, POR SU PROPIA CUENTA Y RIESGO, PARA APOYAR AL
ISVIMED EN LOS PROCESOS Y PROYECTOS DE OPV QUE SE EJECUTEN EN LA SUBDIRECCIÓN JURIDICA, DESDE EL COMPONENTE
JURIDICO.</t>
  </si>
  <si>
    <t xml:space="preserve"> LAURA CRISTINA HINCAPIE MARIN</t>
  </si>
  <si>
    <t>PRESTACIÓN DE SERVICIOS PROFESIONALES COMO CONTRATISTA INDEPENDIENTE, POR SU PROPIA CUENTA Y RIESGO, COMO APOYO 1 LA ATENCIÓN Y ACOMPAÑAMIENTO SOCIAL A LOS HOGARES BENEFICIARIOS DEL SUBSIDIO DISTRITAL DE VIVIENDA, A LA POBLACIÓN DE
DEMANDA LIBRE Y DEMANDA ORGANIZADA AFILIADA Y NO AFILIADA A CAJAS DE COMPENSACIÓN FAMILIAR</t>
  </si>
  <si>
    <t xml:space="preserve"> JOSE DANIEL MONTOYA RAMIREZ</t>
  </si>
  <si>
    <t>PRESTACIÓN DE SERVICIOS PROFESIONALES COMO CONTRATISTA INDEPENDIENTE, POR SU PROPIA CUENTA Y RIESGO COMO
APOYO A LA ATENCIÓN Y ACOMPAÑAMIENTO AL CIUDADANO PARA EL ACCESO A LA SOLUCIÓN HABITACIONAL ADECUADA DE ACUERDO
A SUS CONDICIONES Y NECESIDADES.</t>
  </si>
  <si>
    <t xml:space="preserve"> LUCIA CARDONA AGUDELO</t>
  </si>
  <si>
    <t>PRESTACIÓN DE SERVICIOS PROFESIONALES COMO CONTRATISTA INDEPENDIENTE, POR SU PROPIA CUENTA Y RIESGO COMO APOYO JURÍDICO PARA EL CONTROL Y LA ATENCIÓN DE LAS PQRSD QUE CORRESPONDEN A LA SUBDIRECCIÓN POBLACIONAL.</t>
  </si>
  <si>
    <t xml:space="preserve"> KATHERINE  BAENA OSPINA</t>
  </si>
  <si>
    <t>PRESTACIÓN DE SERVICIOS PROFESIONALES COMO CONTRATISTA INDEPENDIENTE, POR SU PROPIA CUENTA Y RIESGO, COMO APOYO AL ISVIMED, EN LA LÍNEA DE ASISTENCIA SOCIAL PARA PROYECTOS HABITACIONALES DESDE EL COMPONENTE ADMINISTRATIVO Y FINANCIERO.</t>
  </si>
  <si>
    <t xml:space="preserve"> CLARA PATRICIA ESPINAL GIL</t>
  </si>
  <si>
    <t>PRESTACIÓN DE SERVICIOS PROFESIONALES COMO CONTRATISTA INDEPENDIENTE, POR SU PROPIA CUENTA Y RIESGO COMO APOYO 1
AL PROGRAMA MEJORAMIENTO DE VIVIENDA EN REALIZACIÓN DE DIAGNÓSTICOS Y ACTUALIZACIÓN DE PRESUPUESTOS Y DEMÁS
ACTIVIDADES ASOCIADAS PARA EL CUMPLIMIENTO DE METAS, DESDE AL ÁREA O COMPONENTE TÉCNICO</t>
  </si>
  <si>
    <t xml:space="preserve"> LICETH DAHIANA LOPEZ RUIZ</t>
  </si>
  <si>
    <t>PRESTACIÓN DE SERVICIOS PROFESIONALES COMO CONTRATISTA INDEPENDIENTE, POR SU
PROPIA CUENTA Y RIESGO, COMO APOYO 1 AL ISVIMED, EN LA LÍNEA DE ASISTENCIA SOCIAL
PARA PROYECTOS HABITACIONALES DESDE EL COMPONENTE SOCIAL.</t>
  </si>
  <si>
    <t xml:space="preserve"> ANDRES OSPINA DIOSA</t>
  </si>
  <si>
    <t>PRESTACIÓN DE SERVICIOS PROFESIONALES COMO CONTRATISTA INDEPENDIENTE, SIN VÍNCULO LABORAL POR SU PROPIA CUENTA Y RIESGO PARA APOYAR AL ISVIMED EN LA ESTRUCTURACIÓN Y SEGUIMIENTO DE LOS PROGRAMAS Y PROYECTOS DEL ISVIMED DESDE EL COMPONENTE SOCIAL DE LA SUBDIRECCIÓN DE PLANEACIÓN</t>
  </si>
  <si>
    <t xml:space="preserve"> NICOLAS SANTIAGO SUAREZ MEDINA</t>
  </si>
  <si>
    <t>PRESTACIÓN DE SERVICIOS PROFESIONALES COMO CONTRATISTA INDEPENDIENTE, POR SU PROPIA CUENTA Y RIESGO PARA APOYAR A LA
SUBDIRECCIÓN ADMINISTRATIVA Y FINANCIERA EN LOS PROCESOS TRASVERSALES DESDE EL COMPONENTE OPERATIVO.</t>
  </si>
  <si>
    <t xml:space="preserve"> VANESSA HINCAPIE LUNA</t>
  </si>
  <si>
    <t>PRESTACIÓN DE SERVICIOS PROFESIONALES COMO CONTRATISTA INDEPENDIENTE, POR SU PROPIA CUENTA Y RIESGO, COMO APOYO 2 AL ISVIMED EN EL PROCESO DE GESTIÓN PRECONTRACTUAL, CONTRACTUAL Y POSCONTRACTUAL, DESDE EL COMPONENTE JURÍDICO.</t>
  </si>
  <si>
    <t xml:space="preserve"> ANDREA MONSALVE ALVAREZ</t>
  </si>
  <si>
    <t>PRESTACIÓN DE SERVICIOS PROFESIONALES COMO CONTRATISTA INDEPENDIENTE, POR SU PROPIA CUENTA Y RIESGO, PARA APOYAR AL
ISVIMED EN LOS PROCESOS Y PROYECTOS DE TITULACION QUE SE EJECUTEN EN LA SUBDIRECCIÓN JURIDICA, DESDE EL COMPONENTE
TECNICO Y GESTION PREDIAL.</t>
  </si>
  <si>
    <t xml:space="preserve"> ESTEFANIA ARREDONDO ALVAREZ</t>
  </si>
  <si>
    <t>PRESTACIÓN DE SERVICIOS PROFESIONALES COMO CONTRATISTA INDEPENDIENTE, POR SU
PROPIA CUENTA Y RIESGO COMO APOYO 1 AL PROGRAMA MEJORAMIENTO DE VIVIENDA EN
REALIZACIÓN DE DIAGNÓSTICOS Y ACTUALIZACIÓN DE PRESUPUESTOS Y DEMÁS ACTIVIDADES
ASOCIADAS PARA EL CUMPLIMIENTO DE METAS, DESDE AL ÁREA O COMPONENTE SOCIAL.</t>
  </si>
  <si>
    <t xml:space="preserve"> DAVID VASQUEZ MORENO</t>
  </si>
  <si>
    <t>PRESTACIÓN DE SERVICIOS PROFESIONALES COMO CONTRATISTA INDEPENDIENTE, POR SU PROPIA CUENTA Y RIESGO, PARA APOYAR AL
ISVIMED EN LAS DIFERENTES ACTIVIDADES DESDE EL COMPONENTE DE LOGÍSTICA Y EVENTOS ENMARCADO EN EL PLAN DE
COMUNICACIONES DEL INSTITUTO.</t>
  </si>
  <si>
    <t xml:space="preserve"> BRIAN RUIZ RODRIGUEZ</t>
  </si>
  <si>
    <t>PRESTACIÓN DE SERVICIOS PROFESIONALES COMO CONTRATISTA INDEPENDIENTE POR SU PROPIA CUENTA Y RIESGO, PARA APOYAR AL
ISVIMED EN EL PROCESO DE GESTIÓN CONTRACTUAL Y POSCONTRACTUAL DE LOS PROCESOS DE LEY 80 Y LIQUIDACIONES DE FIDUCIAS
DESDE EL COMPONENTE CONTABLE, ADMINISTRATIVO Y FINANCIERO.</t>
  </si>
  <si>
    <t xml:space="preserve"> JULIANA  GOMEZ  NAVARRO</t>
  </si>
  <si>
    <t>PRESTACIÓN DE SERVICIOS PROFESIONALES COMO CONTRATISTA INDEPENDIENTE, POR SU PROPIA CUENTA Y RIESGO, COMO APOYO  A LA GESTIÓN Y ATENCIÓN A LAS ACTIVIDADES DE CARÁCTER ADMINISTRATIVO, LOGÍSTICO Y OPERATIVO ADELANTADOS POR LA SUBDIRECCIÓN POBLACIONAL.</t>
  </si>
  <si>
    <t xml:space="preserve"> BIBIANA  MARIA  VELEZ  VASCO</t>
  </si>
  <si>
    <t>PRESTACIÓN DE SERVICIOS PROFESIONALES COMO CONTRATISTA INDEPENDIENTE, POR SU
PROPIA CUENTA Y RIESGO, COMO APOYO 3 AL ISVIMED, EN LA LÍNEA DE ASISTENCIA SOCIAL
PARA PROYECTOS HABITACIONALES DESDE EL COMPONENTE SOCIAL.</t>
  </si>
  <si>
    <t xml:space="preserve"> CAROLINA  MEDINA  SUAREZ </t>
  </si>
  <si>
    <t xml:space="preserve"> LAURA KATERINE  HERNANDEZ  LOPEZ </t>
  </si>
  <si>
    <t>PRESTACIÓN DE DERVICIOS PROFESIONALES COMO CONTRATISTA INDEPENDIENTE, POR SU
PROPIA CUENTA Y RIESGO COMO APOYO I Y PROMOVER ESPACIOS DE PARTICIPACION Y GESTION
SOCIAL AL INTERIOR DE LAS COPROPIEDADES Y REALIZAR LA VERIFICACION DE
HABITABILIDAD.</t>
  </si>
  <si>
    <t xml:space="preserve"> CLAUDIA HELENA PULGARIN MONSALVE</t>
  </si>
  <si>
    <t>PRESTACIÓN DE SERVICIOS PROFESIONALES COMO CONTRATISTA INDEPENDIENTE, POR SU PROPIA CUENTA Y RIESGO, COMO APOYO 2 LA ATENCIÓN Y ACOMPAÑAMIENTO SOCIAL A LOS HOGARES BENEFICIARIOS DEL SUBSIDIO DISTRITAL DE VIVIENDA, A LA POBLACIÓN DE DEMANDA LIBRE Y DEMANDA ORGANIZADA AFILIADA Y NO AFILIADA A CAJAS DE COMPENSACIÓN FAMILIAR</t>
  </si>
  <si>
    <t xml:space="preserve"> JULIAN  MAURICIO VELASQUEZ RAMIREZ</t>
  </si>
  <si>
    <t xml:space="preserve"> PAOLA ANDREA DUQUE GOMEZ</t>
  </si>
  <si>
    <t>PRESTACIÓN DE SERVICIOS PROFESIONALES COMO CONTRATISTA INDEPENDIENTE, POR SU PROPIA CUENTA Y RIESGO COMO APOYO 1
AL PROFESIONAL DE LIQUIDACIONES EN EL PROCESO DE REVISIÓN Y ELABORACIÓN DE LOS INFORMES DE LOS PROYECTOS QUE SE
ENCUENTRAN PENDIENTES DE LOS INFORMES DE LIQUIDACIÓN DE LA SUBDIRECCIÓN DE DOTACIÓN DE VIVIENDA Y HÁBITAT.</t>
  </si>
  <si>
    <t xml:space="preserve"> CRISTIAN CAMILO ARTEAGA ARANGO</t>
  </si>
  <si>
    <t>PRESTACIÓN DE SERVICIOS PROFESIONALES COMO CONTRATISTA INDEPENDIENTE, POR SU PROPIA CUENTA Y RIESGO COMO APOYO A LA EJECUCIÓN DE LOS PROGRAMAS Y PROYECTOS QUE ADELANTA EL ISVIMED DESDE EL COMPONENTE JURÍDICO Y EXPEDICIÓN DE RESOLUCIONES</t>
  </si>
  <si>
    <t xml:space="preserve"> DAVID ANTONIO TORRES SIERRA</t>
  </si>
  <si>
    <t>PRESTACIÓN DE SERVICIOS PROFESIONALES COMO CONTRATISTA INDEPENDIENTE, POR SU PROPIA CUENTA Y RIESGO COMO APOYO 1 AL PROGRAMA MEJORAMIENTO DE VIVIENDA EN REALIZACIÓN DE DIAGNÓSTICOS Y ACTUALIZACIÓN DE PRESUPUESTOS Y DEMÁS ACTIVIDADES ASOCIADAS PARA EL CUMPLIMIENTO DE METAS, DESDE AL ÁREA O COMPONENTE JURÍDICO</t>
  </si>
  <si>
    <t xml:space="preserve"> VALENTINA ESCUDERO BUSTAMANTE</t>
  </si>
  <si>
    <t>PRESTACIÓN DE SERVICIOS PROFESIONALES COMO CONTRATISTA INDEPENDIENTE 3, POR SU PROPIA CUENTA Y RIESGO PARA APOYAR A
LA SUBDIRECCIÓN ADMINISTRATIVA Y FINANCIERA EN EL PROCESO CONTABLE Y FINANCIERO</t>
  </si>
  <si>
    <t xml:space="preserve"> TOMAS ARANGO MACHADO</t>
  </si>
  <si>
    <t xml:space="preserve"> GUILLERMO LEÓN DURANGO ESPINOSA</t>
  </si>
  <si>
    <t xml:space="preserve"> MARIANA PASSOS  VERA </t>
  </si>
  <si>
    <t>PRESTACIÓN DE SERVICIOS PROFESIONALES COMO CONTRATISTA INDEPENDIENTE, POR SU PROPIA CUENTA Y RIESGO, COMO APOYO FINANCIERO EN TODOS LOS CIERRES CONTABLES DE LAS DIFERENTES FIDUCIAS QUE SE ENCUENTRA A CARGO DEL ISVIMED.</t>
  </si>
  <si>
    <t xml:space="preserve"> CLAUDIA ANDREA PINEDA MONSALVE</t>
  </si>
  <si>
    <t xml:space="preserve"> JAIR DARIO ACOSTA  MAYA</t>
  </si>
  <si>
    <t>PRESTACIÓN DE SERVICIOS PROFESIONALES COMO CONTRATISTA INDEPENDIENTE, SIN VÍNCULO LABORAL POR SU PROPIA CUENTA Y RIESGO PARA APOYAR LA EJECUCIÓN DE LOS PROGRAMAS Y PROYECTOS DEL PLAN DE DESARROLLO, QUE SE EJECUTEN EN LA SUBDIRECCIÓN ADMINISTRATIVA Y FINANCIERA DESDE EL PROCESO DE TECNOLOGÍA.</t>
  </si>
  <si>
    <t xml:space="preserve"> DIANA PAOLA RODRÍGUEZ TRUJILLO</t>
  </si>
  <si>
    <t>PRESTACIÓN DE SERVICIOS PROFESIONALES COMO CONTRATISTA INDEPENDIENTE, POR SU PROPIA CUENTA Y RIESGO, PARA ATENDER COMO SOPORTE A LA SUBDIRECCIÓN POBLACIONAL PARTIR DEL COMPONENTE FINANCIERO, ADMINISTRATIVO Y CONTABLE.</t>
  </si>
  <si>
    <t xml:space="preserve"> MAURICIO ALBERTO GIRALDO GALLEGO</t>
  </si>
  <si>
    <t xml:space="preserve"> MANUELA VALLEJO HERNANDEZ</t>
  </si>
  <si>
    <t>PRESTACIÓN DE SERVICIOS PROFESIONALES DE ALTO IMPACTO ESPECIALIZADO COMO CONTRATISTA INDEPENDIENTE, POR SU PROPIA CUENTA Y RIESGO, COMO APOYO EN LA PLANEACIÓN ESTRATÉGICA A TRAVÉS DE INSTRUMENTOS TERRITORIALES</t>
  </si>
  <si>
    <t xml:space="preserve"> MARÍA JOSÉ DÍAZ MAYA</t>
  </si>
  <si>
    <t>PRESTACIÓN DE SERVICIOS PROFESIONALES COMO CONTRATISTA INDEPENDIENTE, POR SU PROPIA CUENTA Y RIESGO, PARA APOYAR AL
ISVIMED EN LA ARTICULACIÓN Y RELACIONAMIENTO INTERINSTITUCIONAL DEL COMPONENTE DE COMUNICACIÓN, INTERNA Y EXTERNA
DEL ISVIMED.</t>
  </si>
  <si>
    <t xml:space="preserve"> VILEYDY ADRIANA GONZALEZ MEJIA</t>
  </si>
  <si>
    <t xml:space="preserve"> JENNY  MILDREY RUEDA CASTAÑO</t>
  </si>
  <si>
    <t xml:space="preserve">PRESTACIÓN DE SERVICIOS PROFESIONALES COMO CONTRATISTA INDEPENDIENTE, POR SU PROPIA CUENTA Y RIESGO, PARA APOYAR AL ISVIMED EN LA ADMINISTRACIÓN DE LA PÁGINA WEB INSTITUCIONAL. </t>
  </si>
  <si>
    <t xml:space="preserve"> ANA MARIA PALENCIA  RIVERA</t>
  </si>
  <si>
    <t xml:space="preserve"> LEYDY YOHANA  JARAMILLO ORTEGA</t>
  </si>
  <si>
    <t>PRESTACIÓN DE SERVICIOS PROFESIONALES ESPECIALIZADO COMO CONTRATISTA INDEPENDIENTE, SIN VÍNCULO LABORAL POR SU
PROPIA CUENTA Y RIESGO PARA APOYAR LAS ACTIVIDADES DESDE EL COMPONENTE TECNICO LA FORMULACIÓN Y DISEÑO DE
PROYECTOS URBANOS Y ARQUITECTÓNICOS, MANEJO DE DERECHO URBANO.</t>
  </si>
  <si>
    <t xml:space="preserve"> LUIS ENRIQUE LEBRUN SUELT</t>
  </si>
  <si>
    <t>PRESTACIÓN DE SERVICIOS PROFESIONALES ESPECIALIZADOS COMO CONTRATISTA INDEPENDIENTE, SIN VÍNCULO LABORAL POR SU PROPIA CUENTA Y RIESGO PARA APOYAR AL ISVIMED EN LA COORDINACIÓN DEL COMPONENTE DE GESTIÓN DE MARCA Y PUBLICIDAD.</t>
  </si>
  <si>
    <t xml:space="preserve"> ANDRES GUZMAN MONSALVE</t>
  </si>
  <si>
    <t xml:space="preserve"> ANDRES FELIPE OCAMPO TORO</t>
  </si>
  <si>
    <t>PRESTACIÓN DE SERVICIOS PROFESIONALES COMO CONTRATISTA INDEPENDIENTE, POR SU PROPIA CUENTA Y RIESGO, PARA APOYAR AL ISVIMED EN LOS PROCESOS Y PROYECTOS QUE SE EJECUTEN EN LA SUBDIRECCIÓN DE DOTACIÓN VIVIENDA Y HÁBITAT, DESDE EL COMPONENTE
 INANCIERO, ADMINISTRATIVO Y CIERRES CONTABLES EN LAS DIFERENTES FIDUCIAS.</t>
  </si>
  <si>
    <t xml:space="preserve"> LUISA FERNANDA CEBALLOS RIBON</t>
  </si>
  <si>
    <t xml:space="preserve"> JUAN PABLO  SANCHEZ CASTRO</t>
  </si>
  <si>
    <t>PRESTACIÓN DE SERVICIOS PROFESIONALES COMO CONTRATISTA INDEPENDIENTE, POR SU PROPIA CUENTA Y RIESGO, COMO APOYO 2 EN EL PROCESO DE GESTION CONTRACTUAL Y POSCONTRACTUAL EN LAS DIFERENTES ETAPAS DESDE EL COMPONENTE JURIDICO Y ADMINISTRATIVO.</t>
  </si>
  <si>
    <t xml:space="preserve"> ELIZABETH LONDOÑO AGUIRRE</t>
  </si>
  <si>
    <t xml:space="preserve"> EDY YULIANA ORREGO OSORIO</t>
  </si>
  <si>
    <t>PRESTACIÓN DE SERVICIOS PROFESIONALES COMO CONTRATISTA INDEPENDIENTE, POR SU
PROPIA CUENTA Y RIESGO COMO APOYO 1 A LA EJECUCIÓN DE LOS PROGRAMAS Y PROYECTOS,
QUE SE EJECUTEN EN LA SUBDIRECCIÓN JURIDICA EN EL PROCESO DE SANEAMIENTO,
ASIGNACION DE SUBSIDIOS Y ESCRITURACIÓN DESDE EL COMPONENTE JURIDICO Y
ADMINISTRATIVO</t>
  </si>
  <si>
    <t xml:space="preserve"> JUAN  FELIPE URIBE</t>
  </si>
  <si>
    <t>PRESTACIÓN DE SERVICIOS PROFESIONALES COMO CONTRATISTA INDEPENDIENTE, SIN VÍNCULO LABORAL POR SU PROPIA CUENTA Y RIESGO PARA APOYAR LAS ACTIVIDADES DE FORMULACIÓN Y SEGUIMIENTO DE PROYECTOS DE VIVIENDA EN ALTURA, COSTOS Y PRESUPUESTOS</t>
  </si>
  <si>
    <t xml:space="preserve"> ANA MARIA MONTES GÓMEZ</t>
  </si>
  <si>
    <t>PRESTACIÓN DE SERVICIOS PROFESIONALES COMO CONTRATISTA INDEPENDIENTE, POR SU PROPIA CUENTA Y RIESGO COMO APOYO 2
AL PROGRAMA MEJORAMIENTO DE VIVIENDA EN REALIZACIÓN DE DIAGNÓSTICOS Y ACTUALIZACIÓN DE PRESUPUESTOS Y DEMÁS
ACTIVIDADES ASOCIADAS PARA EL CUMPLIMIENTO DE METAS, DESDE AL ÁREA O COMPONENTE TÉCNICO.</t>
  </si>
  <si>
    <t xml:space="preserve"> LUISA FERNANDA GIRALDO ALZATE</t>
  </si>
  <si>
    <t>PRESTACIÓN DE SERVICIOS PROFESIONALES COMO CONTRATISTA INDEPENDIENTE, POR SU
PROPIA CUENTA Y RIESGO COMO APOYO 8 AL PROGRAMA MEJORAMIENTO DE VIVIENDA EN
REALIZACIÓN DE CARACTERIZACIÓN Y ACTUALIZACIÓN, REVISIÓN DE PRESUPUESTOS Y
DEMÁS ACTIVIDADES ASOCIADAS PARA EL CUMPLIMIENTO DE METAS, DESDE AL ÁREA O
COMPONENTE SOCIAL.</t>
  </si>
  <si>
    <t xml:space="preserve"> JUAN PABLO ORTIZ MAZO</t>
  </si>
  <si>
    <t>PRESTACIÓN DE SERVICIOS PROFESIONALES COMO CONTRATISTA INDEPENDIENTE, POR SU
PROPIA CUENTA Y RIESGO COMO APOYO 3 AL PROGRAMA MEJORAMIENTO DE VIVIENDA EN
REALIZACIÓN DE DIAGNÓSTICOS Y ACTUALIZACIÓN DE PRESUPUESTOS Y DEMÁS ACTIVIDADES
ASOCIADAS PARA EL CUMPLIMIENTO DE METAS, DESDE AL ÁREA O COMPONENTE TÉCNICO.</t>
  </si>
  <si>
    <t xml:space="preserve"> SANTIAGO ALVAREZ  ROLDAN </t>
  </si>
  <si>
    <t>PRESTACIÓN DE SERVICIOS PROFESIONALES COMO CONTRATISTA INDEPENDIENTE, POR SU
PROPIA CUENTA Y RIESGO COMO APOYO 4 AL PROGRAMA MEJORAMIENTO DE VIVIENDA EN
REALIZACIÓN DE DIAGNÓSTICOS Y ACTUALIZACIÓN DE PRESUPUESTOS Y DEMÁS ACTIVIDADES
ASOCIADAS PARA EL CUMPLIMIENTO DE METAS, DESDE AL ÁREA O COMPONENTE TÉCNICO.</t>
  </si>
  <si>
    <t xml:space="preserve"> DANIEL  LOPEZ URIBE</t>
  </si>
  <si>
    <t>PRESTACIÓN DE SERVICIOS PROFESIONALES COMO CONTRATISTA INDEPENDIENTE, POR SU PROPIA CUENTA Y RIESGO, COMO APOYO
JURÍDICO A LAS TERMINACIONES DEL SUBSIDIO DISTRITAL DE ARRENDAMIENTO TEMPORAL; CONTROL Y ATENCIÓN DE LAS PQRSD
QUE CORRESPONDEN A LA SUBDIRECCIÓN POBLACIONAL.</t>
  </si>
  <si>
    <t xml:space="preserve"> ELKIN MAURICIO RIBERO CRUZ</t>
  </si>
  <si>
    <t>PRESTACIÓN DE SERVICIOS PROFESIONALES COMO CONTRATISTA INDEPENDIENTE, POR SU PROPIA CUENTA Y RIESGO COMO APOYO 5 AL PROGRAMA MEJORAMIENTO DE VIVIENDA EN REALIZACIÓN DE DIAGNÓSTICOS Y ACTUALIZACIÓN DE PRESUPUESTOS Y DEMÁS ACTIVIDADES ASOCIADAS PARA EL CUMPLIMIENTO DE METAS, DESDE AL ÁREA O COMPONENTE TÉCNICO</t>
  </si>
  <si>
    <t xml:space="preserve"> YURY CRISTINA  ZAPATA GUZMAN</t>
  </si>
  <si>
    <t>PRESTACIÓN DE SERVICIOS DE APOYO A LA GESTION COMO CONTRATISTA INDEPENDIENTES POR SU PROPIA CUENTA Y RIESGO PARA APOYAR LA EJECUCION DE LOS PROGRAMAS Y PROYECTOS QUE SE EJECUTEN EN LA SUBDIRECCION JURIDICA DESDE EL COMPONENTE LOGISTICO Y ARCHIVO.</t>
  </si>
  <si>
    <t xml:space="preserve"> MONICA  ESCOBAR PEREZ </t>
  </si>
  <si>
    <t>PRESTACIÓN DE SERVICIOS PROFESIONALES COMO CONTRATISTA INDEPENDIENTE, POR SU
PROPIA CUENTA Y RIESGO COMO APOYO 6 AL PROGRAMA MEJORAMIENTO DE VIVIENDA EN
REALIZACIÓN DE DIAGNÓSTICOS Y ACTUALIZACIÓN DE PRESUPUESTOS Y DEMÁS ACTIVIDADES
ASOCIADAS PARA EL CUMPLIMIENTO DE METAS, DESDE AL ÁREA O COMPONENTE TÉCNICO.</t>
  </si>
  <si>
    <t xml:space="preserve"> ISABEL  CORREA MENESES</t>
  </si>
  <si>
    <t>PRESTACIÓN DE SERVICIOS PROFESIONALES COMO CONTRATISTA INDEPENDIENTE, POR SU
PROPIA CUENTA Y RIESGO COMO APOYO 2 AL PROGRAMA MEJORAMIENTO DE VIVIENDA EN
REALIZACIÓN DE DIAGNÓSTICOS Y ACTUALIZACIÓN DE PRESUPUESTOS Y DEMÁS ACTIVIDADES
ASOCIADAS PARA EL CUMPLIMIENTO DE METAS, DESDE AL ÁREA O COMPONENTE SOCIAL.</t>
  </si>
  <si>
    <t xml:space="preserve"> LORENA ARISTIZABAL ALVAREZ</t>
  </si>
  <si>
    <t>PRESTACIÓN DE SERVICIOS PROFESIONALES COMO CONTRATISTA INDEPENDIENTE, POR SU
PROPIA CUENTA Y RIESGO COMO APOYO 7 AL PROGRAMA MEJORAMIENTO DE VIVIENDA EN
REALIZACIÓN DE DIAGNÓSTICOS Y ACTUALIZACIÓN DE PRESUPUESTOS Y DEMÁS ACTIVIDADES
ASOCIADAS PARA EL CUMPLIMIENTO DE METAS, DESDE AL ÁREA O COMPONENTE SOCIAL.</t>
  </si>
  <si>
    <t xml:space="preserve"> KELLY TATIANA GÓMEZ RODRÍGUEZ</t>
  </si>
  <si>
    <t xml:space="preserve">PRESTACIÓN DE SERVICIOS PROFESIONALES COMO CONTRATISTA INDEPENDIENTE, POR SU PROPIA CUENTA Y RIESGO COMO APOYO 4 AL PROGRAMA MEJORAMIENTO DE VIVIENDA EN REALIZACIÓN DE DIAGNÓSTICOS Y ACTUALIZACIÓN DE PRESUPUESTOS Y DEMÁS ACTIVIDADES ASOCIADAS PARA EL CUMPLIMIENTO DE METAS, DESDE AL ÁREA O COMPONENTE SOCIAL. </t>
  </si>
  <si>
    <t xml:space="preserve"> JULIO CESAR PEREZ FERNANDEZ</t>
  </si>
  <si>
    <t>PRESTACIÓN DE SERVICIOS DE APOYO A LA GESTIÓN COMO CONTRATISTA INDEPENDIENTE, POR SU PROPIA CUENTA Y RIESGO PARA
APOYAR LA SUBDIRECCIÓN ADMINISTRATIVA Y FINANCIERA, DESDE EL COMPONENTE OPERATIVO Y LOGÍSTICO DEL ISVIMED</t>
  </si>
  <si>
    <t xml:space="preserve"> BEATRIZ ELENA ARANGO ARANGO</t>
  </si>
  <si>
    <t xml:space="preserve"> DIEGO ALEJANDRO PENAGOS RESTREPO</t>
  </si>
  <si>
    <t>PRESTACIÓN DE SERVICIOS DE APOYO A LA GESTIÓN COMO CONTRATISTA INDEPENDIENTE, POR SU PROPIA CUENTA Y RIESGO COMO APOYO 1 A LA SUBDIRECCIÓN ADMINISTRATIVA Y FINANCIERA EN LOS PLANES DE MEJORAMIENTOS, MIPG Y DE MANERA TRANSVERSAL EN LOS PROCESOS ADMINISTRATIVOS.</t>
  </si>
  <si>
    <t xml:space="preserve"> YULIANA ANDREA ROJAS HOYOS</t>
  </si>
  <si>
    <t>PRESTACIÓN DE SERVICIOS COMO APOYO A LA GESTIÓN 1 COMO CONTRATISTA INDEPENDIENTE, POR SU PROPIA CUENTA Y RIESGO PARA APOYAR EL PROCESO DE LA SUBDIRECCIÓN DE DOTACIÓN DE VIVIENDA Y HÁBITAT DESDE EL COMPONENTE DOCUMENTAL Y DE ARCHIVO</t>
  </si>
  <si>
    <t xml:space="preserve"> JUAN FERNANDO GODOY SUAREZ</t>
  </si>
  <si>
    <t>PRESTACIÓN DE SERVICIOS PROFESIONALES COMO CONTRATISTA INDEPENDIENTE, POR SU PROPIA CUENTA Y RIESGO COMO APOYO 8 AL PROGRAMA MEJORAMIENTO DE VIVIENDA EN REALIZACIÓN DE CARACTERIZACIÓN Y ACTUALIZACIÓN, REVISIÓN DE PRESUPUESTOS Y DEMÁS ACTIVIDADES ASOCIADAS PARA EL CUMPLIMIENTO DE METAS, DESDE AL ÁREA O COMPONENTE TÉCNICO.</t>
  </si>
  <si>
    <t xml:space="preserve"> VALENTINA DEOSSA GARCIA</t>
  </si>
  <si>
    <t>PRESTACIÓN DE SERVICIOS PROFESIONALES COMO CONTRATISTA INDEPENDIENTE, POR SU
PROPIA CUENTA Y RIESGO COMO APOYO 3 AL PROGRAMA MEJORAMIENTO DE VIVIENDA EN
REALIZACIÓN REALIZACIÓN DE CARACTERIZACIÓN Y ACTUALIZACIÓN, REVISIÓN DE
PRESUPUESTOS Y DEMÁS ACTIVIDADES ASOCIADAS PARA EL CUMPLIMIENTO DE METAS, DESDE
AL ÁREA O COMPONENTE SOCIAL.</t>
  </si>
  <si>
    <t xml:space="preserve"> JOHN ALEXANDER SANCHEZ MAYA</t>
  </si>
  <si>
    <t xml:space="preserve">PRESTACIÓN DE SERVICIOS PROFESIONALES COMO CONTRATISTA INDEPENDIENTE, POR SU PROPIA CUENTA Y RIESGO COMO APOYO 7 AL PROGRAMA MEJORAMIENTO DE VIVIENDA EN REALIZACIÓN DE DIAGNÓSTICOS Y ACTUALIZACIÓN DE PRESUPUESTOS Y DEMÁS ACTIVIDADES ASOCIADAS PARA EL CUMPLIMIENTO DE METAS, DESDE AL ÁREA O COMPONENTE TÉCNICO. </t>
  </si>
  <si>
    <t xml:space="preserve"> ALEJANDRA HOYOS  CORREA</t>
  </si>
  <si>
    <t>PRESTACIÓN DE SERVICIOS PROFESIONALES COMO CONTRATISTA INDEPENDIENTE, POR SU PROPIA CUENTA Y RIESGO PARA APOYAR LA COORDINACIÓN DELPROGRAMA MEJORAMIENTO DE VIVIENDA GARANTIZANDO LA ADECUADA PLANIFICACIÓN Y EVALUACIÓN</t>
  </si>
  <si>
    <t xml:space="preserve"> ANA MARIA OSORIO GIL </t>
  </si>
  <si>
    <t>PRESTACIÓN DE SERVICIOS PROFESIONALES COMO CONTRATISTA INDEPENDIENTE, POR SU
PROPIA CUENTA Y RIESGO PARA APOYAR DESDE EL COMPONENTE JURIDICO, LA EJECUCIÓN DE
LOS PROGRAMAS Y PROYECTOS, QUE LIDERA LA SUBDIRECCIÓN JURIDICA EN EL PROCESO DE
VIVIENDA NUEVA, ESCRITURACIÓN Y SANEAMIENTO.</t>
  </si>
  <si>
    <t xml:space="preserve"> DANIEL AUGUSTO NARVÁEZ VENEGAS</t>
  </si>
  <si>
    <t>PRESTACIÓN DE SERVICIOS PROFESIONALES COMO CONTRATISTA INDEPENDIENTE, POR SU PROPIA CUENTA Y RIESGO, PARA APOYAR AL
ISVIMED EN LA EDICIÓN DE CONTENIDOS DIGITALES DEL PROCESO DE GESTIÓN AUDIOVISUAL.</t>
  </si>
  <si>
    <t xml:space="preserve"> PAULA  ANDREA  ARBELAEZ AYALA</t>
  </si>
  <si>
    <t xml:space="preserve">PRESTACIÓN DE SERVICIOS PROFESIONALES COMO CONTRATISTA INDEPENDIENTE, POR SU PROPIA CUENTA Y RIESGO COMO APOYO 5 AL PROGRAMA MEJORAMIENTO DE VIVIENDA EN REALIZACIÓN DE DIAGNÓSTICOS Y ACTUALIZACIÓN DE PRESUPUESTOS Y DEMÁS ACTIVIDADES ASOCIADAS PARA EL CUMPLIMIENTO DE METAS, DESDE AL ÁREA O COMPONENTE SOCIAL. </t>
  </si>
  <si>
    <t xml:space="preserve"> SARA MANUELA ARREDONDO CORTES</t>
  </si>
  <si>
    <t>PRESTACIÓN DE SERVICIOS PROFESIONALES COMO CONTRATISTA INDEPENDIENTE, POR SU PROPIA CUENTA Y RIESGO COMO APOYO 6 AL PROGRAMA MEJORAMIENTO DE VIVIENDA EN REALIZACIÓN DE DIAGNÓSTICOS Y ACTUALIZACIÓN DE PRESUPUESTOS Y DEMÁS ACTIVIDADES ASOCIADAS PARA EL CUMPLIMIENTO DE METAS, DESDE AL ÁREA O COMPONENTE SOCIAL.</t>
  </si>
  <si>
    <t xml:space="preserve"> LUCAS PALACIO TOBON</t>
  </si>
  <si>
    <t>PRESTACIÓN DE SERVICIOS PROFESIONALES COMO CONTRATISTA INDEPENDIENTE, POR SU PROPIA CUENTA Y RIESGO COMO APOYO 2 A LA EJECUCIÓN DE LOS PROGRAMAS Y PROYECTOS QUE ADELANTA EL ISVIMED DESDE EL COMPONENTE JURIDICO</t>
  </si>
  <si>
    <t xml:space="preserve"> MARCELA OROZCO CUARTAS</t>
  </si>
  <si>
    <t>PRESTACIÓN DE SERVICIOS PROFESIONALES COMO CONTRATISTA INDEPENDIENTE, POR SU PROPIA CUENTA Y RIESGO COMO APOYO 12 AL PROGRAMA MEJORAMIENTO DE VIVIENDA EN REALIZACIÓN DE DIAGNÓSTICOS Y ACTUALIZACIÓN DE PRESUPUESTOS Y DEMÁS ACTIVIDADES ASOCIADAS PARA EL CUMPLIMIENTO DE METAS, DESDE AL ÁREA O COMPONENTE TÉCNICO.</t>
  </si>
  <si>
    <t xml:space="preserve"> YULEIDY ARBOLEDA GÓMEZ</t>
  </si>
  <si>
    <t>PRESTACIÓN DE SERVICIOS PROFESIONALES COMO CONTRATISTA INDEPENDIENTE, POR SU PROPIA CUENTA Y RIESGO COMO APOYO 11 AL PROGRAMA MEJORAMIENTO DE VIVIENDA EN REALIZACIÓN DE DIAGNÓSTICOS Y ACTUALIZACIÓN DE PRESUPUESTOS Y DEMÁS ACTIVIDADES ASOCIADAS PARA EL CUMPLIMIENTO DE METAS, DESDE AL ÁREA O COMPONENTE TÉCNICO</t>
  </si>
  <si>
    <t xml:space="preserve"> LEYDIN LUCELIA ANDRADE GUERRERO</t>
  </si>
  <si>
    <t xml:space="preserve">PRESTACIÓN DE SERVICIOS PROFESIONALES COMO CONTRATISTA INDEPENDIENTE, POR SU PROPIA CUENTA Y RIESGO COMO APOYO 13 AL PROGRAMA MEJORAMIENTO DE VIVIENDA EN REALIZACIÓN DE DIAGNÓSTICOS Y ACTUALIZACIÓN DE PRESUPUESTOS Y DEMÁS ACTIVIDADES
ASOCIADAS PARA EL CUMPLIMIENTO DE METAS, DESDE AL ÁREA O COMPONENTE TÉCNICO. </t>
  </si>
  <si>
    <t xml:space="preserve"> YULIANA ANDREA SERNA FLÓREZ</t>
  </si>
  <si>
    <t>se une a la de comunicaciones</t>
  </si>
  <si>
    <t>PRESTACIÓN DE SERVICIOS PARA LA OPERACIÓN LOGÍSTICA DEL DESARROLLO DE TALLERES MIS DE LA SUBDIRECCION POBLACIONAL</t>
  </si>
  <si>
    <t>LANZAMIENTO Y MANTENIMIENTO DE LA ESTRATEGIA DE REDENSIFICACIÓN PARA LA GENERACIÓN DE VIVIENDA NUEVA ASÍ COMO DEL PLAN PARCIAL LA CANDELARIA</t>
  </si>
  <si>
    <t xml:space="preserve">INVERSIÓN </t>
  </si>
  <si>
    <t>se une a los avaluos de juridica</t>
  </si>
  <si>
    <t xml:space="preserve">ELABORACIÓN DE AVALÚOS COMERCIALES DE UNIDAD DE ACTUACIÓN URBANÍSTICA PRIORIZADA DEL PLAN PARCIAL LA CANDELARIA (ESTIMACIÓN APROXIMADA DE 90 PREDIOS) </t>
  </si>
  <si>
    <t xml:space="preserve">AGOSTO </t>
  </si>
  <si>
    <t xml:space="preserve">CONCURSO DE MÉRITOS </t>
  </si>
  <si>
    <t xml:space="preserve">ELABORACIÓN DE AVALÚOS COMERCIALES PARA PROYECTOS DE REDENSIFICACIÓN URBANA  (ESTIMACIÓN APROXIMADA DE 7 PREDIOS) </t>
  </si>
  <si>
    <t xml:space="preserve">MÍNIMA CUANTÍA </t>
  </si>
  <si>
    <t>se elimina</t>
  </si>
  <si>
    <t>PRESTACIÓN DE SERVICIOS PARA LA EJECUCIÓN DE LOS COMPONENTES TÉCNICO, FINANCIERO, JURÍDICO Y SOCIAL DEL PROYECTO SAN LUIS CONFORME A LAS OBLIGACIONES DERIVADAS DEL CONTRATO INTERADMINISTRATIVO N°4600072948 DE 2017 SUSCRITO ENTRE EL ISVIMED - SECRETARIA DE SUMINISTROS Y SERVICIOS – SECRERARIA DE INFRAESTRUCTURA FISICA  </t>
  </si>
  <si>
    <t xml:space="preserve">RECURSOS PROPIOS </t>
  </si>
  <si>
    <t xml:space="preserve"> $                            179.402.173,00</t>
  </si>
  <si>
    <t>DALIA INES HERNANDEZ JIMENEZ                                                        LÍDER DE CONTRATACIÓN                      DALIA.HERNANDEZ@ISVIMED.GOV.CO</t>
  </si>
  <si>
    <t>se elimina no hay recurso</t>
  </si>
  <si>
    <t xml:space="preserve">OBRAS DE MITIGACIÓN, URBANISMO, ZONAS COMUNES  Y COMPLEMENTARIOS, CIUDAD DEL ESTE VÍA ETAPA C  </t>
  </si>
  <si>
    <t>TRANSFERENCIAS DISTRITALES</t>
  </si>
  <si>
    <t>ANA CAROLINA ARISTIZABAL VILLA</t>
  </si>
  <si>
    <t xml:space="preserve">OBRAS DE MITIGACIÓN, URBANISMO, ZONAS COMUNES  Y COMPLEMENTARIOS, CIUDAD DEL ESTE URBANISMO ETAPA D </t>
  </si>
  <si>
    <t xml:space="preserve">OBRAS DE MITIGACIÓN, URBANISMO, ZONAS COMUNES  Y COMPLEMENTARIOS, LA PLAYITA </t>
  </si>
  <si>
    <t>SELECCIÓN ABREVIADA MÍNIMA CUANTÍA</t>
  </si>
  <si>
    <t xml:space="preserve">OBRAS DE MITIGACIÓN, URBANISMO, ZONAS COMUNES  Y COMPLEMENTARIOS, OBRAS DE MANTENIMIENTO Y REPARACIÓN DE ZONAS COMUNES  </t>
  </si>
  <si>
    <t>no esta contemplado en el POAI</t>
  </si>
  <si>
    <t xml:space="preserve">INTERVENTORÍA A  PROYECTOS QUE SE ENCUENTRAN EN EJECUCIÓN, OBRAS DE MITIGACIÓN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</si>
</sst>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quot;$&quot;\ * #,##0.00_-;\-&quot;$&quot;\ * #,##0.00_-;_-&quot;$&quot;\ * &quot;-&quot;??_-;_-@_-"/>
    <numFmt numFmtId="164" formatCode="_(&quot;$&quot;\ * #,##0_);_(&quot;$&quot;\ * \(#,##0\);_(&quot;$&quot;\ * &quot;-&quot;??_);_(@_)"/>
    <numFmt numFmtId="165" formatCode="&quot;$&quot;#,##0;[Red]&quot;$&quot;#,##0"/>
    <numFmt numFmtId="166" formatCode="&quot;$&quot;\ #,##0"/>
    <numFmt numFmtId="167" formatCode="_-&quot;$&quot;\ * #,##0_-;\-&quot;$&quot;\ * #,##0_-;_-&quot;$&quot;\ * &quot;-&quot;??_-;_-@_-"/>
    <numFmt numFmtId="168" formatCode="_-* #,##0.00000_-;\-* #,##0.00000_-;_-* &quot;-&quot;??_-;_-@_-"/>
  </numFmts>
  <fonts count="31" x14ac:knownFonts="1">
    <font>
      <sz val="11"/>
      <color theme="1"/>
      <name val="Calibri"/>
      <family val="2"/>
      <scheme val="minor"/>
    </font>
    <font>
      <sz val="10"/>
      <name val="Arial"/>
      <family val="2"/>
    </font>
    <font>
      <sz val="10"/>
      <name val="Arial"/>
      <family val="2"/>
    </font>
    <font>
      <sz val="11"/>
      <color indexed="8"/>
      <name val="Arial"/>
      <family val="2"/>
    </font>
    <font>
      <sz val="8"/>
      <name val="Calibri"/>
      <family val="2"/>
    </font>
    <font>
      <sz val="11"/>
      <color theme="1"/>
      <name val="Calibri"/>
      <family val="2"/>
      <scheme val="minor"/>
    </font>
    <font>
      <sz val="11"/>
      <color theme="0"/>
      <name val="Calibri"/>
      <family val="2"/>
      <scheme val="minor"/>
    </font>
    <font>
      <sz val="11"/>
      <color theme="1"/>
      <name val="Arial"/>
      <family val="2"/>
    </font>
    <font>
      <b/>
      <sz val="11"/>
      <color rgb="FF000000"/>
      <name val="Arial"/>
      <family val="2"/>
    </font>
    <font>
      <sz val="11"/>
      <color rgb="FF000000"/>
      <name val="Arial"/>
      <family val="2"/>
    </font>
    <font>
      <u/>
      <sz val="11"/>
      <color rgb="FF000000"/>
      <name val="Arial"/>
      <family val="2"/>
    </font>
    <font>
      <b/>
      <sz val="11"/>
      <color theme="1"/>
      <name val="Arial"/>
      <family val="2"/>
    </font>
    <font>
      <sz val="10"/>
      <color theme="1"/>
      <name val="Arial"/>
      <family val="2"/>
    </font>
    <font>
      <sz val="10"/>
      <color theme="1"/>
      <name val="Calibri"/>
      <family val="2"/>
      <scheme val="minor"/>
    </font>
    <font>
      <b/>
      <sz val="9"/>
      <color indexed="81"/>
      <name val="Tahoma"/>
      <family val="2"/>
    </font>
    <font>
      <sz val="9"/>
      <color indexed="81"/>
      <name val="Tahoma"/>
      <family val="2"/>
    </font>
    <font>
      <b/>
      <sz val="10"/>
      <color theme="1"/>
      <name val="Calibri"/>
      <family val="2"/>
    </font>
    <font>
      <sz val="10"/>
      <color theme="1"/>
      <name val="Calibri"/>
      <family val="2"/>
    </font>
    <font>
      <b/>
      <sz val="10"/>
      <color theme="2"/>
      <name val="Arial"/>
      <family val="2"/>
    </font>
    <font>
      <b/>
      <sz val="10"/>
      <color theme="2"/>
      <name val="Calibri"/>
      <family val="2"/>
      <scheme val="minor"/>
    </font>
    <font>
      <b/>
      <sz val="11"/>
      <color rgb="FFF5F6CE"/>
      <name val="Calibri"/>
      <family val="1"/>
    </font>
    <font>
      <sz val="11"/>
      <name val="Arial"/>
      <family val="1"/>
    </font>
    <font>
      <sz val="10"/>
      <color rgb="FF000000"/>
      <name val="Arial"/>
      <family val="2"/>
    </font>
    <font>
      <sz val="11"/>
      <color rgb="FF000000"/>
      <name val="Aptos Narrow"/>
      <family val="2"/>
    </font>
    <font>
      <b/>
      <sz val="10"/>
      <color rgb="FFFF0000"/>
      <name val="Calibri"/>
      <family val="2"/>
      <scheme val="minor"/>
    </font>
    <font>
      <b/>
      <sz val="11"/>
      <color rgb="FFFF0000"/>
      <name val="Calibri"/>
      <family val="2"/>
      <scheme val="minor"/>
    </font>
    <font>
      <b/>
      <sz val="10"/>
      <color rgb="FFEEECE1"/>
      <name val="Arial"/>
      <family val="2"/>
    </font>
    <font>
      <sz val="11"/>
      <color rgb="FF000000"/>
      <name val="Calibri"/>
      <family val="2"/>
    </font>
    <font>
      <sz val="12"/>
      <color rgb="FF000000"/>
      <name val="Calibri"/>
      <family val="2"/>
    </font>
    <font>
      <sz val="12"/>
      <color rgb="FF000000"/>
      <name val="Arial"/>
      <family val="2"/>
    </font>
    <font>
      <sz val="11"/>
      <color rgb="FF242424"/>
      <name val="Aptos Narrow"/>
      <family val="2"/>
    </font>
  </fonts>
  <fills count="12">
    <fill>
      <patternFill patternType="none"/>
    </fill>
    <fill>
      <patternFill patternType="gray125"/>
    </fill>
    <fill>
      <patternFill patternType="solid">
        <fgColor theme="4"/>
      </patternFill>
    </fill>
    <fill>
      <patternFill patternType="solid">
        <fgColor rgb="FFFFFFFF"/>
        <bgColor rgb="FF000000"/>
      </patternFill>
    </fill>
    <fill>
      <patternFill patternType="solid">
        <fgColor theme="4" tint="0.79998168889431442"/>
        <bgColor indexed="64"/>
      </patternFill>
    </fill>
    <fill>
      <patternFill patternType="solid">
        <fgColor rgb="FF417932"/>
        <bgColor rgb="FF000000"/>
      </patternFill>
    </fill>
    <fill>
      <patternFill patternType="solid">
        <fgColor theme="0"/>
        <bgColor indexed="64"/>
      </patternFill>
    </fill>
    <fill>
      <patternFill patternType="solid">
        <fgColor rgb="FF4F81BD"/>
        <bgColor rgb="FF000000"/>
      </patternFill>
    </fill>
    <fill>
      <patternFill patternType="solid">
        <fgColor rgb="FFDCE6F1"/>
        <bgColor rgb="FFDCE6F1"/>
      </patternFill>
    </fill>
    <fill>
      <patternFill patternType="solid">
        <fgColor theme="9" tint="0.59999389629810485"/>
        <bgColor indexed="64"/>
      </patternFill>
    </fill>
    <fill>
      <patternFill patternType="solid">
        <fgColor theme="4" tint="0.79998168889431442"/>
        <bgColor theme="4" tint="0.79998168889431442"/>
      </patternFill>
    </fill>
    <fill>
      <patternFill patternType="solid">
        <fgColor rgb="FFFFFF00"/>
        <bgColor indexed="64"/>
      </patternFill>
    </fill>
  </fills>
  <borders count="30">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indexed="64"/>
      </bottom>
      <diagonal/>
    </border>
    <border>
      <left style="thin">
        <color rgb="FF000000"/>
      </left>
      <right/>
      <top style="thin">
        <color rgb="FF000000"/>
      </top>
      <bottom style="thin">
        <color indexed="64"/>
      </bottom>
      <diagonal/>
    </border>
    <border>
      <left style="thin">
        <color rgb="FF000000"/>
      </left>
      <right style="thin">
        <color rgb="FF000000"/>
      </right>
      <top style="thin">
        <color rgb="FF95B3D7"/>
      </top>
      <bottom style="thin">
        <color rgb="FF000000"/>
      </bottom>
      <diagonal/>
    </border>
    <border>
      <left style="thin">
        <color rgb="FF000000"/>
      </left>
      <right/>
      <top style="thin">
        <color rgb="FF95B3D7"/>
      </top>
      <bottom style="thin">
        <color rgb="FF000000"/>
      </bottom>
      <diagonal/>
    </border>
    <border>
      <left style="thin">
        <color rgb="FF000000"/>
      </left>
      <right/>
      <top style="thin">
        <color rgb="FF000000"/>
      </top>
      <bottom style="thin">
        <color rgb="FF95B3D7"/>
      </bottom>
      <diagonal/>
    </border>
    <border>
      <left style="thin">
        <color indexed="64"/>
      </left>
      <right style="thin">
        <color indexed="64"/>
      </right>
      <top style="thin">
        <color indexed="64"/>
      </top>
      <bottom style="thin">
        <color rgb="FF95B3D7"/>
      </bottom>
      <diagonal/>
    </border>
    <border>
      <left style="thin">
        <color rgb="FF95B3D7"/>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95B3D7"/>
      </bottom>
      <diagonal/>
    </border>
    <border>
      <left style="thin">
        <color rgb="FF000000"/>
      </left>
      <right style="thin">
        <color rgb="FF000000"/>
      </right>
      <top style="thin">
        <color rgb="FF95B3D7"/>
      </top>
      <bottom style="thin">
        <color indexed="64"/>
      </bottom>
      <diagonal/>
    </border>
    <border>
      <left/>
      <right style="thin">
        <color indexed="64"/>
      </right>
      <top style="thin">
        <color rgb="FF95B3D7"/>
      </top>
      <bottom style="thin">
        <color indexed="64"/>
      </bottom>
      <diagonal/>
    </border>
    <border>
      <left style="thin">
        <color rgb="FF000000"/>
      </left>
      <right/>
      <top style="thin">
        <color rgb="FF95B3D7"/>
      </top>
      <bottom style="thin">
        <color indexed="64"/>
      </bottom>
      <diagonal/>
    </border>
    <border>
      <left style="thin">
        <color rgb="FF000000"/>
      </left>
      <right style="thin">
        <color rgb="FF000000"/>
      </right>
      <top style="thin">
        <color rgb="FF95B3D7"/>
      </top>
      <bottom style="thin">
        <color rgb="FF95B3D7"/>
      </bottom>
      <diagonal/>
    </border>
    <border>
      <left/>
      <right style="thin">
        <color indexed="64"/>
      </right>
      <top style="thin">
        <color rgb="FF95B3D7"/>
      </top>
      <bottom style="thin">
        <color rgb="FF95B3D7"/>
      </bottom>
      <diagonal/>
    </border>
    <border>
      <left style="thin">
        <color rgb="FF000000"/>
      </left>
      <right/>
      <top style="thin">
        <color rgb="FF95B3D7"/>
      </top>
      <bottom style="thin">
        <color rgb="FF95B3D7"/>
      </bottom>
      <diagonal/>
    </border>
    <border>
      <left/>
      <right style="thin">
        <color rgb="FF000000"/>
      </right>
      <top style="thin">
        <color rgb="FF000000"/>
      </top>
      <bottom/>
      <diagonal/>
    </border>
    <border>
      <left style="thin">
        <color rgb="FF000000"/>
      </left>
      <right/>
      <top style="thin">
        <color rgb="FF000000"/>
      </top>
      <bottom/>
      <diagonal/>
    </border>
    <border>
      <left style="thin">
        <color rgb="FF000000"/>
      </left>
      <right/>
      <top/>
      <bottom style="thin">
        <color rgb="FF000000"/>
      </bottom>
      <diagonal/>
    </border>
    <border>
      <left/>
      <right style="thin">
        <color indexed="64"/>
      </right>
      <top style="thin">
        <color indexed="64"/>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95B3D7"/>
      </bottom>
      <diagonal/>
    </border>
    <border>
      <left/>
      <right/>
      <top style="thin">
        <color rgb="FF95B3D7"/>
      </top>
      <bottom style="thin">
        <color rgb="FF95B3D7"/>
      </bottom>
      <diagonal/>
    </border>
  </borders>
  <cellStyleXfs count="8">
    <xf numFmtId="0" fontId="0" fillId="0" borderId="0"/>
    <xf numFmtId="0" fontId="6" fillId="2" borderId="0" applyNumberFormat="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1" fillId="0" borderId="0" applyFont="0" applyFill="0" applyBorder="0" applyAlignment="0" applyProtection="0"/>
    <xf numFmtId="44" fontId="2" fillId="0" borderId="0" applyFont="0" applyFill="0" applyBorder="0" applyAlignment="0" applyProtection="0"/>
    <xf numFmtId="0" fontId="1" fillId="0" borderId="0"/>
    <xf numFmtId="44" fontId="5" fillId="0" borderId="0" applyFont="0" applyFill="0" applyBorder="0" applyAlignment="0" applyProtection="0"/>
  </cellStyleXfs>
  <cellXfs count="199">
    <xf numFmtId="0" fontId="0" fillId="0" borderId="0" xfId="0"/>
    <xf numFmtId="0" fontId="0" fillId="0" borderId="0" xfId="0" applyAlignment="1">
      <alignment horizontal="center" vertical="center" wrapText="1"/>
    </xf>
    <xf numFmtId="165" fontId="7" fillId="0" borderId="0" xfId="0" applyNumberFormat="1" applyFont="1" applyAlignment="1">
      <alignment horizontal="center" vertical="center" wrapText="1"/>
    </xf>
    <xf numFmtId="0" fontId="8" fillId="0" borderId="0" xfId="0" applyFont="1" applyAlignment="1">
      <alignment horizontal="center" vertical="center"/>
    </xf>
    <xf numFmtId="0" fontId="9" fillId="0" borderId="1" xfId="0" applyFont="1" applyBorder="1" applyAlignment="1">
      <alignment horizontal="center" vertical="center" wrapText="1"/>
    </xf>
    <xf numFmtId="0" fontId="11" fillId="0" borderId="0" xfId="0" applyFont="1" applyAlignment="1">
      <alignment horizontal="center" vertical="center"/>
    </xf>
    <xf numFmtId="0" fontId="9" fillId="0" borderId="0" xfId="0" applyFont="1" applyAlignment="1">
      <alignment horizontal="center" vertical="center" wrapText="1"/>
    </xf>
    <xf numFmtId="0" fontId="7" fillId="0" borderId="0" xfId="0" applyFont="1" applyAlignment="1">
      <alignment horizontal="center" vertical="center" wrapText="1"/>
    </xf>
    <xf numFmtId="0" fontId="10" fillId="0" borderId="1" xfId="0" applyFont="1" applyBorder="1" applyAlignment="1">
      <alignment horizontal="center" vertical="center" wrapText="1"/>
    </xf>
    <xf numFmtId="164" fontId="9" fillId="0" borderId="1" xfId="0" applyNumberFormat="1" applyFont="1" applyBorder="1" applyAlignment="1">
      <alignment horizontal="center" vertical="center" wrapText="1"/>
    </xf>
    <xf numFmtId="14" fontId="9" fillId="0" borderId="1" xfId="0" applyNumberFormat="1" applyFont="1" applyBorder="1" applyAlignment="1">
      <alignment horizontal="center" vertical="center"/>
    </xf>
    <xf numFmtId="0" fontId="12" fillId="0" borderId="1" xfId="0" applyFont="1" applyBorder="1" applyAlignment="1">
      <alignment horizontal="center" vertical="center" wrapText="1"/>
    </xf>
    <xf numFmtId="0" fontId="16" fillId="0" borderId="2" xfId="0" applyFont="1" applyBorder="1" applyAlignment="1">
      <alignment horizontal="center" vertical="center" wrapText="1"/>
    </xf>
    <xf numFmtId="0" fontId="16" fillId="0" borderId="1" xfId="0" applyFont="1" applyBorder="1" applyAlignment="1">
      <alignment horizontal="center" vertical="center" wrapText="1"/>
    </xf>
    <xf numFmtId="0" fontId="13" fillId="0" borderId="0" xfId="0" applyFont="1" applyAlignment="1">
      <alignment horizontal="center" vertical="center" wrapText="1"/>
    </xf>
    <xf numFmtId="0" fontId="12" fillId="0" borderId="2" xfId="0" applyFont="1" applyBorder="1" applyAlignment="1">
      <alignment horizontal="center" vertical="center" wrapText="1"/>
    </xf>
    <xf numFmtId="0" fontId="12" fillId="0" borderId="2" xfId="0" applyFont="1" applyBorder="1" applyAlignment="1">
      <alignment horizontal="left" vertical="center" wrapText="1"/>
    </xf>
    <xf numFmtId="166" fontId="12" fillId="0" borderId="2" xfId="0" applyNumberFormat="1" applyFont="1" applyBorder="1" applyAlignment="1">
      <alignment horizontal="center" vertical="center" wrapText="1"/>
    </xf>
    <xf numFmtId="3" fontId="12" fillId="0" borderId="2" xfId="0" applyNumberFormat="1" applyFont="1" applyBorder="1" applyAlignment="1">
      <alignment horizontal="center" vertical="center" wrapText="1"/>
    </xf>
    <xf numFmtId="0" fontId="12" fillId="0" borderId="4" xfId="0" applyFont="1" applyBorder="1" applyAlignment="1">
      <alignment horizontal="center" vertical="center" wrapText="1"/>
    </xf>
    <xf numFmtId="0" fontId="17" fillId="0" borderId="4" xfId="0" applyFont="1" applyBorder="1" applyAlignment="1">
      <alignment horizontal="center" vertical="center" wrapText="1"/>
    </xf>
    <xf numFmtId="0" fontId="12" fillId="0" borderId="6" xfId="0" applyFont="1" applyBorder="1" applyAlignment="1">
      <alignment horizontal="center" vertical="center" wrapText="1"/>
    </xf>
    <xf numFmtId="165" fontId="12" fillId="0" borderId="2" xfId="0" applyNumberFormat="1" applyFont="1" applyBorder="1" applyAlignment="1">
      <alignment horizontal="center" vertical="center" wrapText="1"/>
    </xf>
    <xf numFmtId="165" fontId="12" fillId="0" borderId="1" xfId="0" applyNumberFormat="1" applyFont="1" applyBorder="1" applyAlignment="1">
      <alignment horizontal="center" vertical="center" wrapText="1"/>
    </xf>
    <xf numFmtId="0" fontId="12" fillId="0" borderId="5" xfId="0" applyFont="1" applyBorder="1" applyAlignment="1">
      <alignment horizontal="center" vertical="center" wrapText="1"/>
    </xf>
    <xf numFmtId="0" fontId="13" fillId="0" borderId="1" xfId="0" applyFont="1" applyBorder="1" applyAlignment="1">
      <alignment horizontal="center" vertical="center" wrapText="1"/>
    </xf>
    <xf numFmtId="166" fontId="12" fillId="0" borderId="1" xfId="0" applyNumberFormat="1" applyFont="1" applyBorder="1" applyAlignment="1">
      <alignment horizontal="center" vertical="center" wrapText="1"/>
    </xf>
    <xf numFmtId="166" fontId="12" fillId="0" borderId="6" xfId="0" applyNumberFormat="1" applyFont="1" applyBorder="1" applyAlignment="1">
      <alignment horizontal="center" vertical="center" wrapText="1"/>
    </xf>
    <xf numFmtId="0" fontId="18" fillId="2" borderId="2" xfId="1" applyFont="1" applyBorder="1" applyAlignment="1">
      <alignment horizontal="center" vertical="center" wrapText="1"/>
    </xf>
    <xf numFmtId="165" fontId="18" fillId="2" borderId="2" xfId="1" applyNumberFormat="1" applyFont="1" applyBorder="1" applyAlignment="1">
      <alignment horizontal="center" vertical="center" wrapText="1"/>
    </xf>
    <xf numFmtId="0" fontId="18" fillId="2" borderId="4" xfId="1" applyFont="1" applyBorder="1" applyAlignment="1">
      <alignment horizontal="center" vertical="center" wrapText="1"/>
    </xf>
    <xf numFmtId="0" fontId="18" fillId="2" borderId="5" xfId="1" applyFont="1" applyBorder="1" applyAlignment="1">
      <alignment horizontal="center" vertical="center" wrapText="1"/>
    </xf>
    <xf numFmtId="0" fontId="19" fillId="0" borderId="0" xfId="0" applyFont="1" applyAlignment="1">
      <alignment horizontal="center" vertical="center" wrapText="1"/>
    </xf>
    <xf numFmtId="0" fontId="19" fillId="0" borderId="3" xfId="0" applyFont="1" applyBorder="1" applyAlignment="1">
      <alignment horizontal="center" vertical="center" wrapText="1"/>
    </xf>
    <xf numFmtId="0" fontId="19" fillId="0" borderId="2" xfId="0" applyFont="1" applyBorder="1" applyAlignment="1">
      <alignment horizontal="center" vertical="center" wrapText="1"/>
    </xf>
    <xf numFmtId="0" fontId="9" fillId="4" borderId="1" xfId="0" applyFont="1" applyFill="1" applyBorder="1" applyAlignment="1">
      <alignment horizontal="center" vertical="center" wrapText="1"/>
    </xf>
    <xf numFmtId="166" fontId="9" fillId="4" borderId="1" xfId="0" applyNumberFormat="1" applyFont="1" applyFill="1" applyBorder="1" applyAlignment="1">
      <alignment horizontal="center" vertical="center" wrapText="1"/>
    </xf>
    <xf numFmtId="166" fontId="9" fillId="4" borderId="1" xfId="0" applyNumberFormat="1" applyFont="1" applyFill="1" applyBorder="1" applyAlignment="1">
      <alignment horizontal="center" vertical="center"/>
    </xf>
    <xf numFmtId="167" fontId="0" fillId="0" borderId="0" xfId="7" applyNumberFormat="1" applyFont="1"/>
    <xf numFmtId="0" fontId="13" fillId="0" borderId="4" xfId="0" applyFont="1" applyBorder="1" applyAlignment="1">
      <alignment horizontal="center" vertical="center" wrapText="1"/>
    </xf>
    <xf numFmtId="0" fontId="20" fillId="5" borderId="2" xfId="0" applyFont="1" applyFill="1" applyBorder="1"/>
    <xf numFmtId="0" fontId="20" fillId="5" borderId="3" xfId="0" applyFont="1" applyFill="1" applyBorder="1"/>
    <xf numFmtId="0" fontId="21" fillId="0" borderId="0" xfId="0" applyFont="1"/>
    <xf numFmtId="14" fontId="21" fillId="0" borderId="0" xfId="0" applyNumberFormat="1" applyFont="1"/>
    <xf numFmtId="0" fontId="21" fillId="0" borderId="0" xfId="0" applyFont="1" applyAlignment="1">
      <alignment wrapText="1"/>
    </xf>
    <xf numFmtId="0" fontId="0" fillId="0" borderId="2" xfId="0" applyBorder="1" applyAlignment="1">
      <alignment horizontal="center" vertical="center" wrapText="1"/>
    </xf>
    <xf numFmtId="0" fontId="0" fillId="6" borderId="0" xfId="0" applyFill="1" applyAlignment="1">
      <alignment horizontal="center" vertical="center" wrapText="1"/>
    </xf>
    <xf numFmtId="0" fontId="0" fillId="0" borderId="0" xfId="0" applyAlignment="1">
      <alignment horizontal="center"/>
    </xf>
    <xf numFmtId="0" fontId="24" fillId="0" borderId="0" xfId="0" applyFont="1" applyAlignment="1">
      <alignment horizontal="center" vertical="center" wrapText="1"/>
    </xf>
    <xf numFmtId="0" fontId="26" fillId="7" borderId="2" xfId="0" applyFont="1" applyFill="1" applyBorder="1" applyAlignment="1">
      <alignment wrapText="1"/>
    </xf>
    <xf numFmtId="0" fontId="22" fillId="8" borderId="10" xfId="0" applyFont="1" applyFill="1" applyBorder="1" applyAlignment="1">
      <alignment wrapText="1"/>
    </xf>
    <xf numFmtId="0" fontId="22" fillId="0" borderId="2" xfId="0" applyFont="1" applyBorder="1" applyAlignment="1">
      <alignment wrapText="1"/>
    </xf>
    <xf numFmtId="0" fontId="22" fillId="8" borderId="2" xfId="0" applyFont="1" applyFill="1" applyBorder="1" applyAlignment="1">
      <alignment wrapText="1"/>
    </xf>
    <xf numFmtId="0" fontId="22" fillId="3" borderId="2" xfId="0" applyFont="1" applyFill="1" applyBorder="1" applyAlignment="1">
      <alignment wrapText="1"/>
    </xf>
    <xf numFmtId="0" fontId="22" fillId="0" borderId="15" xfId="0" applyFont="1" applyBorder="1" applyAlignment="1">
      <alignment wrapText="1"/>
    </xf>
    <xf numFmtId="0" fontId="22" fillId="8" borderId="15" xfId="0" applyFont="1" applyFill="1" applyBorder="1" applyAlignment="1">
      <alignment wrapText="1"/>
    </xf>
    <xf numFmtId="0" fontId="9" fillId="0" borderId="15" xfId="0" applyFont="1" applyBorder="1" applyAlignment="1">
      <alignment wrapText="1"/>
    </xf>
    <xf numFmtId="0" fontId="9" fillId="8" borderId="2" xfId="0" applyFont="1" applyFill="1" applyBorder="1" applyAlignment="1">
      <alignment wrapText="1"/>
    </xf>
    <xf numFmtId="0" fontId="22" fillId="0" borderId="8" xfId="0" applyFont="1" applyBorder="1" applyAlignment="1">
      <alignment wrapText="1"/>
    </xf>
    <xf numFmtId="0" fontId="22" fillId="8" borderId="16" xfId="0" applyFont="1" applyFill="1" applyBorder="1" applyAlignment="1">
      <alignment wrapText="1"/>
    </xf>
    <xf numFmtId="0" fontId="22" fillId="8" borderId="19" xfId="0" applyFont="1" applyFill="1" applyBorder="1" applyAlignment="1">
      <alignment wrapText="1"/>
    </xf>
    <xf numFmtId="3" fontId="22" fillId="8" borderId="10" xfId="0" applyNumberFormat="1" applyFont="1" applyFill="1" applyBorder="1" applyAlignment="1">
      <alignment wrapText="1"/>
    </xf>
    <xf numFmtId="3" fontId="22" fillId="0" borderId="2" xfId="0" applyNumberFormat="1" applyFont="1" applyBorder="1" applyAlignment="1">
      <alignment wrapText="1"/>
    </xf>
    <xf numFmtId="3" fontId="22" fillId="8" borderId="2" xfId="0" applyNumberFormat="1" applyFont="1" applyFill="1" applyBorder="1" applyAlignment="1">
      <alignment wrapText="1"/>
    </xf>
    <xf numFmtId="3" fontId="22" fillId="3" borderId="2" xfId="0" applyNumberFormat="1" applyFont="1" applyFill="1" applyBorder="1" applyAlignment="1">
      <alignment wrapText="1"/>
    </xf>
    <xf numFmtId="3" fontId="22" fillId="0" borderId="15" xfId="0" applyNumberFormat="1" applyFont="1" applyBorder="1" applyAlignment="1">
      <alignment wrapText="1"/>
    </xf>
    <xf numFmtId="3" fontId="22" fillId="8" borderId="15" xfId="0" applyNumberFormat="1" applyFont="1" applyFill="1" applyBorder="1" applyAlignment="1">
      <alignment wrapText="1"/>
    </xf>
    <xf numFmtId="3" fontId="22" fillId="3" borderId="15" xfId="0" applyNumberFormat="1" applyFont="1" applyFill="1" applyBorder="1" applyAlignment="1">
      <alignment wrapText="1"/>
    </xf>
    <xf numFmtId="3" fontId="22" fillId="0" borderId="8" xfId="0" applyNumberFormat="1" applyFont="1" applyBorder="1" applyAlignment="1">
      <alignment wrapText="1"/>
    </xf>
    <xf numFmtId="3" fontId="22" fillId="8" borderId="16" xfId="0" applyNumberFormat="1" applyFont="1" applyFill="1" applyBorder="1" applyAlignment="1">
      <alignment wrapText="1"/>
    </xf>
    <xf numFmtId="3" fontId="22" fillId="0" borderId="16" xfId="0" applyNumberFormat="1" applyFont="1" applyBorder="1" applyAlignment="1">
      <alignment wrapText="1"/>
    </xf>
    <xf numFmtId="3" fontId="22" fillId="8" borderId="19" xfId="0" applyNumberFormat="1" applyFont="1" applyFill="1" applyBorder="1" applyAlignment="1">
      <alignment wrapText="1"/>
    </xf>
    <xf numFmtId="0" fontId="26" fillId="7" borderId="2" xfId="0" applyFont="1" applyFill="1" applyBorder="1" applyAlignment="1">
      <alignment horizontal="center" wrapText="1"/>
    </xf>
    <xf numFmtId="0" fontId="22" fillId="8" borderId="10" xfId="0" applyFont="1" applyFill="1" applyBorder="1" applyAlignment="1">
      <alignment horizontal="center" wrapText="1"/>
    </xf>
    <xf numFmtId="0" fontId="22" fillId="0" borderId="2" xfId="0" applyFont="1" applyBorder="1" applyAlignment="1">
      <alignment horizontal="center" wrapText="1"/>
    </xf>
    <xf numFmtId="0" fontId="22" fillId="8" borderId="2" xfId="0" applyFont="1" applyFill="1" applyBorder="1" applyAlignment="1">
      <alignment horizontal="center" wrapText="1"/>
    </xf>
    <xf numFmtId="0" fontId="22" fillId="3" borderId="2" xfId="0" applyFont="1" applyFill="1" applyBorder="1" applyAlignment="1">
      <alignment horizontal="center" wrapText="1"/>
    </xf>
    <xf numFmtId="0" fontId="22" fillId="0" borderId="15" xfId="0" applyFont="1" applyBorder="1" applyAlignment="1">
      <alignment horizontal="center" wrapText="1"/>
    </xf>
    <xf numFmtId="0" fontId="22" fillId="8" borderId="15" xfId="0" applyFont="1" applyFill="1" applyBorder="1" applyAlignment="1">
      <alignment horizontal="center" wrapText="1"/>
    </xf>
    <xf numFmtId="0" fontId="9" fillId="8" borderId="4" xfId="0" applyFont="1" applyFill="1" applyBorder="1" applyAlignment="1">
      <alignment horizontal="center" wrapText="1"/>
    </xf>
    <xf numFmtId="0" fontId="22" fillId="0" borderId="8" xfId="0" applyFont="1" applyBorder="1" applyAlignment="1">
      <alignment horizontal="center" wrapText="1"/>
    </xf>
    <xf numFmtId="0" fontId="22" fillId="8" borderId="16" xfId="0" applyFont="1" applyFill="1" applyBorder="1" applyAlignment="1">
      <alignment horizontal="center" wrapText="1"/>
    </xf>
    <xf numFmtId="0" fontId="22" fillId="0" borderId="16" xfId="0" applyFont="1" applyBorder="1" applyAlignment="1">
      <alignment horizontal="center" wrapText="1"/>
    </xf>
    <xf numFmtId="0" fontId="22" fillId="8" borderId="19" xfId="0" applyFont="1" applyFill="1" applyBorder="1" applyAlignment="1">
      <alignment horizontal="center" wrapText="1"/>
    </xf>
    <xf numFmtId="0" fontId="23" fillId="0" borderId="1" xfId="0" applyFont="1" applyBorder="1" applyAlignment="1">
      <alignment horizontal="center"/>
    </xf>
    <xf numFmtId="0" fontId="23" fillId="8" borderId="1" xfId="0" applyFont="1" applyFill="1" applyBorder="1" applyAlignment="1">
      <alignment horizontal="center"/>
    </xf>
    <xf numFmtId="0" fontId="23" fillId="0" borderId="13" xfId="0" applyFont="1" applyBorder="1" applyAlignment="1">
      <alignment horizontal="center"/>
    </xf>
    <xf numFmtId="0" fontId="9" fillId="0" borderId="15" xfId="0" applyFont="1" applyBorder="1" applyAlignment="1">
      <alignment horizontal="center" wrapText="1"/>
    </xf>
    <xf numFmtId="0" fontId="9" fillId="8" borderId="2" xfId="0" applyFont="1" applyFill="1" applyBorder="1" applyAlignment="1">
      <alignment horizontal="center" wrapText="1"/>
    </xf>
    <xf numFmtId="166" fontId="22" fillId="8" borderId="10" xfId="0" applyNumberFormat="1" applyFont="1" applyFill="1" applyBorder="1" applyAlignment="1">
      <alignment horizontal="center" wrapText="1"/>
    </xf>
    <xf numFmtId="166" fontId="22" fillId="0" borderId="2" xfId="0" applyNumberFormat="1" applyFont="1" applyBorder="1" applyAlignment="1">
      <alignment horizontal="center" wrapText="1"/>
    </xf>
    <xf numFmtId="166" fontId="22" fillId="8" borderId="2" xfId="0" applyNumberFormat="1" applyFont="1" applyFill="1" applyBorder="1" applyAlignment="1">
      <alignment horizontal="center" wrapText="1"/>
    </xf>
    <xf numFmtId="166" fontId="22" fillId="3" borderId="2" xfId="0" applyNumberFormat="1" applyFont="1" applyFill="1" applyBorder="1" applyAlignment="1">
      <alignment horizontal="center" wrapText="1"/>
    </xf>
    <xf numFmtId="166" fontId="22" fillId="0" borderId="15" xfId="0" applyNumberFormat="1" applyFont="1" applyBorder="1" applyAlignment="1">
      <alignment horizontal="center" wrapText="1"/>
    </xf>
    <xf numFmtId="166" fontId="22" fillId="8" borderId="15" xfId="0" applyNumberFormat="1" applyFont="1" applyFill="1" applyBorder="1" applyAlignment="1">
      <alignment horizontal="center" wrapText="1"/>
    </xf>
    <xf numFmtId="0" fontId="9" fillId="8" borderId="3" xfId="0" applyFont="1" applyFill="1" applyBorder="1" applyAlignment="1">
      <alignment horizontal="center" wrapText="1"/>
    </xf>
    <xf numFmtId="165" fontId="9" fillId="8" borderId="2" xfId="0" applyNumberFormat="1" applyFont="1" applyFill="1" applyBorder="1" applyAlignment="1">
      <alignment horizontal="center" wrapText="1"/>
    </xf>
    <xf numFmtId="165" fontId="22" fillId="0" borderId="15" xfId="0" applyNumberFormat="1" applyFont="1" applyBorder="1" applyAlignment="1">
      <alignment horizontal="center" wrapText="1"/>
    </xf>
    <xf numFmtId="165" fontId="22" fillId="8" borderId="2" xfId="0" applyNumberFormat="1" applyFont="1" applyFill="1" applyBorder="1" applyAlignment="1">
      <alignment horizontal="center" wrapText="1"/>
    </xf>
    <xf numFmtId="0" fontId="22" fillId="0" borderId="7" xfId="0" applyFont="1" applyBorder="1" applyAlignment="1">
      <alignment horizontal="center" wrapText="1"/>
    </xf>
    <xf numFmtId="0" fontId="22" fillId="0" borderId="17" xfId="0" applyFont="1" applyBorder="1" applyAlignment="1">
      <alignment horizontal="center"/>
    </xf>
    <xf numFmtId="0" fontId="22" fillId="8" borderId="20" xfId="0" applyFont="1" applyFill="1" applyBorder="1" applyAlignment="1">
      <alignment horizontal="center"/>
    </xf>
    <xf numFmtId="0" fontId="22" fillId="0" borderId="2" xfId="0" applyFont="1" applyBorder="1" applyAlignment="1">
      <alignment horizontal="center"/>
    </xf>
    <xf numFmtId="165" fontId="9" fillId="8" borderId="10" xfId="0" applyNumberFormat="1" applyFont="1" applyFill="1" applyBorder="1" applyAlignment="1">
      <alignment horizontal="center" wrapText="1"/>
    </xf>
    <xf numFmtId="165" fontId="9" fillId="0" borderId="15" xfId="0" applyNumberFormat="1" applyFont="1" applyBorder="1" applyAlignment="1">
      <alignment horizontal="center" wrapText="1"/>
    </xf>
    <xf numFmtId="165" fontId="9" fillId="8" borderId="15" xfId="0" applyNumberFormat="1" applyFont="1" applyFill="1" applyBorder="1" applyAlignment="1">
      <alignment horizontal="center" wrapText="1"/>
    </xf>
    <xf numFmtId="165" fontId="9" fillId="0" borderId="2" xfId="0" applyNumberFormat="1" applyFont="1" applyBorder="1" applyAlignment="1">
      <alignment horizontal="center" wrapText="1"/>
    </xf>
    <xf numFmtId="168" fontId="9" fillId="8" borderId="2" xfId="0" applyNumberFormat="1" applyFont="1" applyFill="1" applyBorder="1" applyAlignment="1">
      <alignment horizontal="center" wrapText="1"/>
    </xf>
    <xf numFmtId="165" fontId="9" fillId="8" borderId="4" xfId="0" applyNumberFormat="1" applyFont="1" applyFill="1" applyBorder="1" applyAlignment="1">
      <alignment horizontal="center" wrapText="1"/>
    </xf>
    <xf numFmtId="0" fontId="22" fillId="0" borderId="7" xfId="0" applyFont="1" applyBorder="1" applyAlignment="1">
      <alignment horizontal="center"/>
    </xf>
    <xf numFmtId="3" fontId="22" fillId="8" borderId="10" xfId="0" applyNumberFormat="1" applyFont="1" applyFill="1" applyBorder="1" applyAlignment="1">
      <alignment horizontal="center" wrapText="1"/>
    </xf>
    <xf numFmtId="3" fontId="22" fillId="0" borderId="2" xfId="0" applyNumberFormat="1" applyFont="1" applyBorder="1" applyAlignment="1">
      <alignment horizontal="center" wrapText="1"/>
    </xf>
    <xf numFmtId="3" fontId="22" fillId="8" borderId="2" xfId="0" applyNumberFormat="1" applyFont="1" applyFill="1" applyBorder="1" applyAlignment="1">
      <alignment horizontal="center" wrapText="1"/>
    </xf>
    <xf numFmtId="3" fontId="22" fillId="3" borderId="2" xfId="0" applyNumberFormat="1" applyFont="1" applyFill="1" applyBorder="1" applyAlignment="1">
      <alignment horizontal="center" wrapText="1"/>
    </xf>
    <xf numFmtId="3" fontId="22" fillId="0" borderId="15" xfId="0" applyNumberFormat="1" applyFont="1" applyBorder="1" applyAlignment="1">
      <alignment horizontal="center" wrapText="1"/>
    </xf>
    <xf numFmtId="3" fontId="22" fillId="8" borderId="15" xfId="0" applyNumberFormat="1" applyFont="1" applyFill="1" applyBorder="1" applyAlignment="1">
      <alignment horizontal="center" wrapText="1"/>
    </xf>
    <xf numFmtId="0" fontId="22" fillId="0" borderId="17" xfId="0" applyFont="1" applyBorder="1" applyAlignment="1">
      <alignment horizontal="center" wrapText="1"/>
    </xf>
    <xf numFmtId="0" fontId="22" fillId="8" borderId="20" xfId="0" applyFont="1" applyFill="1" applyBorder="1" applyAlignment="1">
      <alignment horizontal="center" wrapText="1"/>
    </xf>
    <xf numFmtId="0" fontId="9" fillId="8" borderId="10" xfId="0" applyFont="1" applyFill="1" applyBorder="1" applyAlignment="1">
      <alignment horizontal="center" wrapText="1"/>
    </xf>
    <xf numFmtId="0" fontId="9" fillId="8" borderId="15" xfId="0" applyFont="1" applyFill="1" applyBorder="1" applyAlignment="1">
      <alignment horizontal="center" wrapText="1"/>
    </xf>
    <xf numFmtId="0" fontId="9" fillId="0" borderId="2" xfId="0" applyFont="1" applyBorder="1" applyAlignment="1">
      <alignment horizontal="center" wrapText="1"/>
    </xf>
    <xf numFmtId="0" fontId="9" fillId="8" borderId="12" xfId="0" applyFont="1" applyFill="1" applyBorder="1" applyAlignment="1">
      <alignment horizontal="center" wrapText="1"/>
    </xf>
    <xf numFmtId="0" fontId="22" fillId="8" borderId="11" xfId="0" applyFont="1" applyFill="1" applyBorder="1" applyAlignment="1">
      <alignment horizontal="center" wrapText="1"/>
    </xf>
    <xf numFmtId="0" fontId="22" fillId="0" borderId="4" xfId="0" applyFont="1" applyBorder="1" applyAlignment="1">
      <alignment horizontal="center" wrapText="1"/>
    </xf>
    <xf numFmtId="0" fontId="22" fillId="8" borderId="4" xfId="0" applyFont="1" applyFill="1" applyBorder="1" applyAlignment="1">
      <alignment horizontal="center" wrapText="1"/>
    </xf>
    <xf numFmtId="0" fontId="22" fillId="3" borderId="4" xfId="0" applyFont="1" applyFill="1" applyBorder="1" applyAlignment="1">
      <alignment horizontal="center" wrapText="1"/>
    </xf>
    <xf numFmtId="0" fontId="22" fillId="0" borderId="12" xfId="0" applyFont="1" applyBorder="1" applyAlignment="1">
      <alignment horizontal="center" wrapText="1"/>
    </xf>
    <xf numFmtId="0" fontId="22" fillId="8" borderId="12" xfId="0" applyFont="1" applyFill="1" applyBorder="1" applyAlignment="1">
      <alignment horizontal="center" wrapText="1"/>
    </xf>
    <xf numFmtId="0" fontId="27" fillId="8" borderId="2" xfId="0" applyFont="1" applyFill="1" applyBorder="1" applyAlignment="1">
      <alignment horizontal="center" wrapText="1"/>
    </xf>
    <xf numFmtId="0" fontId="22" fillId="3" borderId="12" xfId="0" applyFont="1" applyFill="1" applyBorder="1" applyAlignment="1">
      <alignment horizontal="center" wrapText="1"/>
    </xf>
    <xf numFmtId="0" fontId="22" fillId="0" borderId="9" xfId="0" applyFont="1" applyBorder="1" applyAlignment="1">
      <alignment horizontal="center" wrapText="1"/>
    </xf>
    <xf numFmtId="0" fontId="22" fillId="8" borderId="18" xfId="0" applyFont="1" applyFill="1" applyBorder="1" applyAlignment="1">
      <alignment horizontal="center" wrapText="1"/>
    </xf>
    <xf numFmtId="0" fontId="22" fillId="0" borderId="18" xfId="0" applyFont="1" applyBorder="1" applyAlignment="1">
      <alignment horizontal="center" wrapText="1"/>
    </xf>
    <xf numFmtId="0" fontId="22" fillId="8" borderId="21" xfId="0" applyFont="1" applyFill="1" applyBorder="1" applyAlignment="1">
      <alignment horizontal="center" wrapText="1"/>
    </xf>
    <xf numFmtId="0" fontId="22" fillId="8" borderId="17" xfId="0" applyFont="1" applyFill="1" applyBorder="1" applyAlignment="1">
      <alignment horizontal="center" wrapText="1"/>
    </xf>
    <xf numFmtId="0" fontId="22" fillId="8" borderId="17" xfId="0" applyFont="1" applyFill="1" applyBorder="1" applyAlignment="1">
      <alignment horizontal="center"/>
    </xf>
    <xf numFmtId="0" fontId="22" fillId="8" borderId="14" xfId="0" applyFont="1" applyFill="1" applyBorder="1" applyAlignment="1">
      <alignment horizontal="center" wrapText="1"/>
    </xf>
    <xf numFmtId="0" fontId="0" fillId="9" borderId="0" xfId="0" applyFill="1" applyAlignment="1">
      <alignment horizontal="center" vertical="center" wrapText="1"/>
    </xf>
    <xf numFmtId="165" fontId="7" fillId="0" borderId="2" xfId="0" applyNumberFormat="1" applyFont="1" applyBorder="1" applyAlignment="1">
      <alignment horizontal="center" vertical="center" wrapText="1"/>
    </xf>
    <xf numFmtId="0" fontId="7" fillId="0" borderId="2" xfId="0" applyFont="1" applyBorder="1" applyAlignment="1">
      <alignment horizontal="center" vertical="center" wrapText="1"/>
    </xf>
    <xf numFmtId="0" fontId="12" fillId="0" borderId="5" xfId="0" applyFont="1" applyBorder="1" applyAlignment="1">
      <alignment horizontal="left" vertical="center" wrapText="1"/>
    </xf>
    <xf numFmtId="165" fontId="7" fillId="0" borderId="5" xfId="0" applyNumberFormat="1" applyFont="1" applyBorder="1" applyAlignment="1">
      <alignment horizontal="center" vertical="center" wrapText="1"/>
    </xf>
    <xf numFmtId="0" fontId="7" fillId="0" borderId="5" xfId="0" applyFont="1" applyBorder="1" applyAlignment="1">
      <alignment horizontal="center" vertical="center" wrapText="1"/>
    </xf>
    <xf numFmtId="3" fontId="12" fillId="0" borderId="5" xfId="0" applyNumberFormat="1" applyFont="1" applyBorder="1" applyAlignment="1">
      <alignment horizontal="center" vertical="center" wrapText="1"/>
    </xf>
    <xf numFmtId="0" fontId="12" fillId="0" borderId="22" xfId="0" applyFont="1" applyBorder="1" applyAlignment="1">
      <alignment horizontal="center" vertical="center" wrapText="1"/>
    </xf>
    <xf numFmtId="0" fontId="22" fillId="0" borderId="15" xfId="0" applyFont="1" applyBorder="1" applyAlignment="1">
      <alignment horizontal="center" vertical="center" wrapText="1"/>
    </xf>
    <xf numFmtId="3" fontId="12" fillId="0" borderId="5" xfId="0" applyNumberFormat="1" applyFont="1" applyBorder="1" applyAlignment="1">
      <alignment horizontal="left" vertical="center" wrapText="1"/>
    </xf>
    <xf numFmtId="0" fontId="12" fillId="0" borderId="23" xfId="0" applyFont="1" applyBorder="1" applyAlignment="1">
      <alignment horizontal="center" vertical="center" wrapText="1"/>
    </xf>
    <xf numFmtId="165" fontId="9" fillId="0" borderId="5" xfId="0" applyNumberFormat="1" applyFont="1" applyBorder="1" applyAlignment="1">
      <alignment horizontal="center" wrapText="1"/>
    </xf>
    <xf numFmtId="0" fontId="9" fillId="0" borderId="5" xfId="0" applyFont="1" applyBorder="1" applyAlignment="1">
      <alignment horizontal="center" wrapText="1"/>
    </xf>
    <xf numFmtId="0" fontId="12" fillId="0" borderId="3" xfId="0" applyFont="1" applyBorder="1" applyAlignment="1">
      <alignment horizontal="center" vertical="center" wrapText="1"/>
    </xf>
    <xf numFmtId="0" fontId="12" fillId="8" borderId="3" xfId="0" applyFont="1" applyFill="1" applyBorder="1" applyAlignment="1">
      <alignment horizontal="center" vertical="center" wrapText="1"/>
    </xf>
    <xf numFmtId="0" fontId="12" fillId="8" borderId="2" xfId="0" applyFont="1" applyFill="1" applyBorder="1" applyAlignment="1">
      <alignment horizontal="center" vertical="center" wrapText="1"/>
    </xf>
    <xf numFmtId="0" fontId="12" fillId="8" borderId="2" xfId="0" applyFont="1" applyFill="1" applyBorder="1" applyAlignment="1">
      <alignment horizontal="left" vertical="center" wrapText="1"/>
    </xf>
    <xf numFmtId="3" fontId="12" fillId="8" borderId="2" xfId="0" applyNumberFormat="1" applyFont="1" applyFill="1" applyBorder="1" applyAlignment="1">
      <alignment horizontal="center" vertical="center" wrapText="1"/>
    </xf>
    <xf numFmtId="0" fontId="12" fillId="8" borderId="4" xfId="0" applyFont="1" applyFill="1" applyBorder="1" applyAlignment="1">
      <alignment horizontal="center" vertical="center" wrapText="1"/>
    </xf>
    <xf numFmtId="166" fontId="22" fillId="0" borderId="5" xfId="0" applyNumberFormat="1" applyFont="1" applyBorder="1" applyAlignment="1">
      <alignment horizontal="center" wrapText="1"/>
    </xf>
    <xf numFmtId="3" fontId="22" fillId="0" borderId="5" xfId="0" applyNumberFormat="1" applyFont="1" applyBorder="1" applyAlignment="1">
      <alignment horizontal="center" wrapText="1"/>
    </xf>
    <xf numFmtId="0" fontId="12" fillId="8" borderId="22" xfId="0" applyFont="1" applyFill="1" applyBorder="1" applyAlignment="1">
      <alignment horizontal="center" vertical="center" wrapText="1"/>
    </xf>
    <xf numFmtId="0" fontId="12" fillId="8" borderId="5" xfId="0" applyFont="1" applyFill="1" applyBorder="1" applyAlignment="1">
      <alignment horizontal="center" vertical="center" wrapText="1"/>
    </xf>
    <xf numFmtId="0" fontId="12" fillId="8" borderId="5" xfId="0" applyFont="1" applyFill="1" applyBorder="1" applyAlignment="1">
      <alignment horizontal="left" vertical="center" wrapText="1"/>
    </xf>
    <xf numFmtId="3" fontId="12" fillId="8" borderId="5" xfId="0" applyNumberFormat="1" applyFont="1" applyFill="1" applyBorder="1" applyAlignment="1">
      <alignment horizontal="center" vertical="center" wrapText="1"/>
    </xf>
    <xf numFmtId="0" fontId="12" fillId="8" borderId="23" xfId="0" applyFont="1" applyFill="1" applyBorder="1" applyAlignment="1">
      <alignment horizontal="center" vertical="center" wrapText="1"/>
    </xf>
    <xf numFmtId="166" fontId="22" fillId="8" borderId="5" xfId="0" applyNumberFormat="1" applyFont="1" applyFill="1" applyBorder="1" applyAlignment="1">
      <alignment horizontal="center" wrapText="1"/>
    </xf>
    <xf numFmtId="3" fontId="22" fillId="8" borderId="5" xfId="0" applyNumberFormat="1" applyFont="1" applyFill="1" applyBorder="1" applyAlignment="1">
      <alignment horizontal="center" wrapText="1"/>
    </xf>
    <xf numFmtId="0" fontId="12" fillId="10" borderId="5" xfId="0" applyFont="1" applyFill="1" applyBorder="1" applyAlignment="1">
      <alignment horizontal="center" vertical="center" wrapText="1"/>
    </xf>
    <xf numFmtId="0" fontId="12" fillId="10" borderId="5" xfId="0" applyFont="1" applyFill="1" applyBorder="1" applyAlignment="1">
      <alignment horizontal="left" vertical="center" wrapText="1"/>
    </xf>
    <xf numFmtId="3" fontId="12" fillId="10" borderId="5" xfId="0" applyNumberFormat="1" applyFont="1" applyFill="1" applyBorder="1" applyAlignment="1">
      <alignment horizontal="center" vertical="center" wrapText="1"/>
    </xf>
    <xf numFmtId="0" fontId="12" fillId="10" borderId="23" xfId="0" applyFont="1" applyFill="1" applyBorder="1" applyAlignment="1">
      <alignment horizontal="center" vertical="center" wrapText="1"/>
    </xf>
    <xf numFmtId="166" fontId="22" fillId="10" borderId="5" xfId="0" applyNumberFormat="1" applyFont="1" applyFill="1" applyBorder="1" applyAlignment="1">
      <alignment horizontal="center" wrapText="1"/>
    </xf>
    <xf numFmtId="3" fontId="22" fillId="10" borderId="5" xfId="0" applyNumberFormat="1" applyFont="1" applyFill="1" applyBorder="1" applyAlignment="1">
      <alignment horizontal="center" wrapText="1"/>
    </xf>
    <xf numFmtId="0" fontId="12" fillId="10" borderId="2" xfId="0" applyFont="1" applyFill="1" applyBorder="1" applyAlignment="1">
      <alignment horizontal="center" vertical="center" wrapText="1"/>
    </xf>
    <xf numFmtId="0" fontId="22" fillId="10" borderId="2" xfId="0" applyFont="1" applyFill="1" applyBorder="1" applyAlignment="1">
      <alignment horizontal="center" wrapText="1"/>
    </xf>
    <xf numFmtId="0" fontId="22" fillId="0" borderId="19" xfId="0" applyFont="1" applyBorder="1" applyAlignment="1">
      <alignment horizontal="center" wrapText="1"/>
    </xf>
    <xf numFmtId="3" fontId="22" fillId="0" borderId="12" xfId="0" applyNumberFormat="1" applyFont="1" applyBorder="1" applyAlignment="1">
      <alignment wrapText="1"/>
    </xf>
    <xf numFmtId="0" fontId="22" fillId="0" borderId="24" xfId="0" applyFont="1" applyBorder="1" applyAlignment="1">
      <alignment horizontal="center" wrapText="1"/>
    </xf>
    <xf numFmtId="0" fontId="27" fillId="8" borderId="26" xfId="0" applyFont="1" applyFill="1" applyBorder="1" applyAlignment="1">
      <alignment horizontal="center" wrapText="1"/>
    </xf>
    <xf numFmtId="0" fontId="22" fillId="0" borderId="27" xfId="0" applyFont="1" applyBorder="1" applyAlignment="1">
      <alignment horizontal="center" wrapText="1"/>
    </xf>
    <xf numFmtId="0" fontId="22" fillId="0" borderId="28" xfId="0" applyFont="1" applyBorder="1" applyAlignment="1">
      <alignment horizontal="center" wrapText="1"/>
    </xf>
    <xf numFmtId="0" fontId="22" fillId="11" borderId="2" xfId="0" applyFont="1" applyFill="1" applyBorder="1" applyAlignment="1">
      <alignment wrapText="1"/>
    </xf>
    <xf numFmtId="3" fontId="22" fillId="0" borderId="3" xfId="0" applyNumberFormat="1" applyFont="1" applyBorder="1" applyAlignment="1">
      <alignment horizontal="center" wrapText="1"/>
    </xf>
    <xf numFmtId="165" fontId="22" fillId="8" borderId="5" xfId="0" applyNumberFormat="1" applyFont="1" applyFill="1" applyBorder="1" applyAlignment="1">
      <alignment horizontal="center" wrapText="1"/>
    </xf>
    <xf numFmtId="165" fontId="22" fillId="8" borderId="26" xfId="0" applyNumberFormat="1" applyFont="1" applyFill="1" applyBorder="1" applyAlignment="1">
      <alignment horizontal="center" wrapText="1"/>
    </xf>
    <xf numFmtId="0" fontId="29" fillId="0" borderId="25" xfId="0" applyFont="1" applyBorder="1" applyAlignment="1">
      <alignment horizontal="center"/>
    </xf>
    <xf numFmtId="0" fontId="28" fillId="0" borderId="25" xfId="0" applyFont="1" applyBorder="1" applyAlignment="1">
      <alignment horizontal="center"/>
    </xf>
    <xf numFmtId="0" fontId="8" fillId="3" borderId="1" xfId="0" applyFont="1" applyFill="1" applyBorder="1" applyAlignment="1">
      <alignment horizontal="left" vertical="center" wrapText="1"/>
    </xf>
    <xf numFmtId="0" fontId="22" fillId="0" borderId="16" xfId="0" applyFont="1" applyBorder="1" applyAlignment="1">
      <alignment wrapText="1"/>
    </xf>
    <xf numFmtId="0" fontId="22" fillId="8" borderId="29" xfId="0" applyFont="1" applyFill="1" applyBorder="1" applyAlignment="1">
      <alignment wrapText="1"/>
    </xf>
    <xf numFmtId="0" fontId="13" fillId="11" borderId="0" xfId="0" applyFont="1" applyFill="1" applyAlignment="1">
      <alignment horizontal="center" vertical="center" wrapText="1"/>
    </xf>
    <xf numFmtId="0" fontId="24" fillId="11" borderId="0" xfId="0" applyFont="1" applyFill="1" applyAlignment="1">
      <alignment horizontal="center" vertical="center" wrapText="1"/>
    </xf>
    <xf numFmtId="0" fontId="0" fillId="11" borderId="0" xfId="0" applyFill="1" applyAlignment="1">
      <alignment horizontal="center" vertical="center" wrapText="1"/>
    </xf>
    <xf numFmtId="0" fontId="25" fillId="11" borderId="0" xfId="0" applyFont="1" applyFill="1" applyAlignment="1">
      <alignment horizontal="center" vertical="center" wrapText="1"/>
    </xf>
    <xf numFmtId="0" fontId="22" fillId="8" borderId="5" xfId="0" applyFont="1" applyFill="1" applyBorder="1" applyAlignment="1">
      <alignment horizontal="center" wrapText="1"/>
    </xf>
    <xf numFmtId="0" fontId="30" fillId="0" borderId="0" xfId="0" applyFont="1" applyAlignment="1">
      <alignment wrapText="1"/>
    </xf>
    <xf numFmtId="0" fontId="22" fillId="8" borderId="22" xfId="0" applyFont="1" applyFill="1" applyBorder="1" applyAlignment="1">
      <alignment horizontal="center" wrapText="1"/>
    </xf>
    <xf numFmtId="0" fontId="12" fillId="0" borderId="26" xfId="0" applyFont="1" applyBorder="1" applyAlignment="1">
      <alignment horizontal="center" vertical="center" wrapText="1"/>
    </xf>
    <xf numFmtId="0" fontId="22" fillId="0" borderId="0" xfId="0" applyFont="1" applyAlignment="1">
      <alignment horizontal="center"/>
    </xf>
    <xf numFmtId="0" fontId="8" fillId="0" borderId="0" xfId="0" applyFont="1" applyAlignment="1">
      <alignment horizontal="center" vertical="center"/>
    </xf>
    <xf numFmtId="0" fontId="9" fillId="0" borderId="1" xfId="0" applyFont="1" applyBorder="1" applyAlignment="1">
      <alignment horizontal="center" vertical="center" wrapText="1"/>
    </xf>
  </cellXfs>
  <cellStyles count="8">
    <cellStyle name="Énfasis1" xfId="1" builtinId="29"/>
    <cellStyle name="Moneda" xfId="7" builtinId="4"/>
    <cellStyle name="Moneda 2" xfId="2" xr:uid="{00000000-0005-0000-0000-000002000000}"/>
    <cellStyle name="Moneda 2 2" xfId="3" xr:uid="{00000000-0005-0000-0000-000003000000}"/>
    <cellStyle name="Moneda 4" xfId="4" xr:uid="{00000000-0005-0000-0000-000004000000}"/>
    <cellStyle name="Moneda 4 2" xfId="5" xr:uid="{00000000-0005-0000-0000-000005000000}"/>
    <cellStyle name="Normal" xfId="0" builtinId="0"/>
    <cellStyle name="Normal 10" xfId="6" xr:uid="{ACDF3878-9AB0-42AE-BE29-A8FB54DFA08F}"/>
  </cellStyles>
  <dxfs count="29">
    <dxf>
      <font>
        <b val="0"/>
        <i val="0"/>
        <strike val="0"/>
        <condense val="0"/>
        <extend val="0"/>
        <outline val="0"/>
        <shadow val="0"/>
        <u val="none"/>
        <vertAlign val="baseline"/>
        <sz val="10"/>
        <color theme="1"/>
        <name val="Arial"/>
        <family val="2"/>
        <scheme val="none"/>
      </font>
      <alignment horizontal="center" vertical="center" textRotation="0" wrapText="1" indent="0" justifyLastLine="0" shrinkToFit="0" readingOrder="0"/>
      <border diagonalUp="0" diagonalDown="0" outline="0">
        <left style="thin">
          <color rgb="FF000000"/>
        </left>
        <right/>
        <top style="thin">
          <color rgb="FF000000"/>
        </top>
        <bottom/>
      </border>
    </dxf>
    <dxf>
      <font>
        <b val="0"/>
        <i val="0"/>
        <strike val="0"/>
        <condense val="0"/>
        <extend val="0"/>
        <outline val="0"/>
        <shadow val="0"/>
        <u val="none"/>
        <vertAlign val="baseline"/>
        <sz val="10"/>
        <color theme="1"/>
        <name val="Arial"/>
        <family val="2"/>
        <scheme val="none"/>
      </font>
      <alignment horizontal="center" vertical="center" textRotation="0" wrapText="1" indent="0" justifyLastLine="0" shrinkToFit="0" readingOrder="0"/>
      <border diagonalUp="0" diagonalDown="0">
        <left style="thin">
          <color rgb="FF000000"/>
        </left>
        <right/>
        <top style="thin">
          <color rgb="FF000000"/>
        </top>
        <bottom/>
        <vertical/>
        <horizontal/>
      </border>
    </dxf>
    <dxf>
      <font>
        <b val="0"/>
        <i val="0"/>
        <strike val="0"/>
        <condense val="0"/>
        <extend val="0"/>
        <outline val="0"/>
        <shadow val="0"/>
        <u val="none"/>
        <vertAlign val="baseline"/>
        <sz val="10"/>
        <color theme="1"/>
        <name val="Arial"/>
        <family val="2"/>
        <scheme val="none"/>
      </font>
      <numFmt numFmtId="3" formatCode="#,##0"/>
      <alignment horizontal="center" vertical="center" textRotation="0" wrapText="1" indent="0" justifyLastLine="0" shrinkToFit="0" readingOrder="0"/>
      <border diagonalUp="0" diagonalDown="0" outline="0">
        <left style="thin">
          <color rgb="FF000000"/>
        </left>
        <right style="thin">
          <color rgb="FF000000"/>
        </right>
        <top style="thin">
          <color rgb="FF000000"/>
        </top>
        <bottom/>
      </border>
    </dxf>
    <dxf>
      <font>
        <b val="0"/>
        <i val="0"/>
        <strike val="0"/>
        <condense val="0"/>
        <extend val="0"/>
        <outline val="0"/>
        <shadow val="0"/>
        <u val="none"/>
        <vertAlign val="baseline"/>
        <sz val="10"/>
        <color theme="1"/>
        <name val="Arial"/>
        <family val="2"/>
        <scheme val="none"/>
      </font>
      <numFmt numFmtId="3" formatCode="#,##0"/>
      <alignment horizontal="center" vertical="center" textRotation="0" wrapText="1" indent="0" justifyLastLine="0" shrinkToFit="0" readingOrder="0"/>
      <border diagonalUp="0" diagonalDown="0">
        <left style="thin">
          <color rgb="FF000000"/>
        </left>
        <right style="thin">
          <color rgb="FF000000"/>
        </right>
        <top style="thin">
          <color rgb="FF000000"/>
        </top>
        <bottom/>
        <vertical/>
        <horizontal/>
      </border>
    </dxf>
    <dxf>
      <font>
        <b val="0"/>
        <i val="0"/>
        <strike val="0"/>
        <condense val="0"/>
        <extend val="0"/>
        <outline val="0"/>
        <shadow val="0"/>
        <u val="none"/>
        <vertAlign val="baseline"/>
        <sz val="11"/>
        <color theme="1"/>
        <name val="Arial"/>
        <family val="2"/>
        <scheme val="none"/>
      </font>
      <alignment horizontal="center" vertical="center" textRotation="0" wrapText="1" indent="0" justifyLastLine="0" shrinkToFit="0" readingOrder="0"/>
    </dxf>
    <dxf>
      <alignment horizontal="center"/>
    </dxf>
    <dxf>
      <font>
        <b val="0"/>
        <i val="0"/>
        <strike val="0"/>
        <condense val="0"/>
        <extend val="0"/>
        <outline val="0"/>
        <shadow val="0"/>
        <u val="none"/>
        <vertAlign val="baseline"/>
        <sz val="11"/>
        <color theme="1"/>
        <name val="Arial"/>
        <family val="2"/>
        <scheme val="none"/>
      </font>
      <alignment horizontal="center" vertical="center" textRotation="0" wrapText="1" indent="0" justifyLastLine="0" shrinkToFit="0" readingOrder="0"/>
    </dxf>
    <dxf>
      <alignment horizontal="center"/>
    </dxf>
    <dxf>
      <font>
        <b val="0"/>
        <i val="0"/>
        <strike val="0"/>
        <condense val="0"/>
        <extend val="0"/>
        <outline val="0"/>
        <shadow val="0"/>
        <u val="none"/>
        <vertAlign val="baseline"/>
        <sz val="11"/>
        <color theme="1"/>
        <name val="Arial"/>
        <family val="2"/>
        <scheme val="none"/>
      </font>
      <numFmt numFmtId="165" formatCode="&quot;$&quot;#,##0;[Red]&quot;$&quot;#,##0"/>
      <alignment horizontal="center" vertical="center" textRotation="0" wrapText="1" indent="0" justifyLastLine="0" shrinkToFit="0" readingOrder="0"/>
    </dxf>
    <dxf>
      <alignment horizontal="center"/>
    </dxf>
    <dxf>
      <font>
        <b val="0"/>
        <i val="0"/>
        <strike val="0"/>
        <condense val="0"/>
        <extend val="0"/>
        <outline val="0"/>
        <shadow val="0"/>
        <u val="none"/>
        <vertAlign val="baseline"/>
        <sz val="11"/>
        <color theme="1"/>
        <name val="Arial"/>
        <family val="2"/>
        <scheme val="none"/>
      </font>
      <numFmt numFmtId="165" formatCode="&quot;$&quot;#,##0;[Red]&quot;$&quot;#,##0"/>
      <alignment horizontal="center" vertical="center" textRotation="0" wrapText="1" indent="0" justifyLastLine="0" shrinkToFit="0" readingOrder="0"/>
    </dxf>
    <dxf>
      <alignment horizontal="center"/>
    </dxf>
    <dxf>
      <font>
        <b val="0"/>
        <i val="0"/>
        <strike val="0"/>
        <condense val="0"/>
        <extend val="0"/>
        <outline val="0"/>
        <shadow val="0"/>
        <u val="none"/>
        <vertAlign val="baseline"/>
        <sz val="10"/>
        <color theme="1"/>
        <name val="Arial"/>
        <family val="2"/>
        <scheme val="none"/>
      </font>
      <alignment horizontal="center" vertical="center" textRotation="0" wrapText="1" indent="0" justifyLastLine="0" shrinkToFit="0" readingOrder="0"/>
      <border diagonalUp="0" diagonalDown="0" outline="0">
        <left style="thin">
          <color rgb="FF000000"/>
        </left>
        <right style="thin">
          <color rgb="FF000000"/>
        </right>
        <top style="thin">
          <color rgb="FF000000"/>
        </top>
        <bottom/>
      </border>
    </dxf>
    <dxf>
      <font>
        <b val="0"/>
        <i val="0"/>
        <strike val="0"/>
        <condense val="0"/>
        <extend val="0"/>
        <outline val="0"/>
        <shadow val="0"/>
        <u val="none"/>
        <vertAlign val="baseline"/>
        <sz val="10"/>
        <color theme="1"/>
        <name val="Arial"/>
        <family val="2"/>
        <scheme val="none"/>
      </font>
      <alignment horizontal="center" vertical="center" textRotation="0" wrapText="1" indent="0" justifyLastLine="0" shrinkToFit="0" readingOrder="0"/>
      <border diagonalUp="0" diagonalDown="0">
        <left style="thin">
          <color rgb="FF000000"/>
        </left>
        <right style="thin">
          <color rgb="FF000000"/>
        </right>
        <top style="thin">
          <color rgb="FF000000"/>
        </top>
        <bottom/>
        <vertical/>
        <horizontal/>
      </border>
    </dxf>
    <dxf>
      <font>
        <b val="0"/>
        <i val="0"/>
        <strike val="0"/>
        <condense val="0"/>
        <extend val="0"/>
        <outline val="0"/>
        <shadow val="0"/>
        <u val="none"/>
        <vertAlign val="baseline"/>
        <sz val="10"/>
        <color theme="1"/>
        <name val="Arial"/>
        <family val="2"/>
        <scheme val="none"/>
      </font>
      <alignment horizontal="center" vertical="center" textRotation="0" wrapText="1" indent="0" justifyLastLine="0" shrinkToFit="0" readingOrder="0"/>
      <border diagonalUp="0" diagonalDown="0" outline="0">
        <left style="thin">
          <color rgb="FF000000"/>
        </left>
        <right style="thin">
          <color rgb="FF000000"/>
        </right>
        <top style="thin">
          <color rgb="FF000000"/>
        </top>
        <bottom/>
      </border>
    </dxf>
    <dxf>
      <font>
        <b val="0"/>
        <i val="0"/>
        <strike val="0"/>
        <condense val="0"/>
        <extend val="0"/>
        <outline val="0"/>
        <shadow val="0"/>
        <u val="none"/>
        <vertAlign val="baseline"/>
        <sz val="10"/>
        <color theme="1"/>
        <name val="Arial"/>
        <family val="2"/>
        <scheme val="none"/>
      </font>
      <alignment horizontal="center" vertical="center" textRotation="0" wrapText="1" indent="0" justifyLastLine="0" shrinkToFit="0" readingOrder="0"/>
      <border diagonalUp="0" diagonalDown="0">
        <left style="thin">
          <color rgb="FF000000"/>
        </left>
        <right style="thin">
          <color rgb="FF000000"/>
        </right>
        <top style="thin">
          <color rgb="FF000000"/>
        </top>
        <bottom/>
        <vertical/>
        <horizontal/>
      </border>
    </dxf>
    <dxf>
      <font>
        <b val="0"/>
        <i val="0"/>
        <strike val="0"/>
        <condense val="0"/>
        <extend val="0"/>
        <outline val="0"/>
        <shadow val="0"/>
        <u val="none"/>
        <vertAlign val="baseline"/>
        <sz val="10"/>
        <color theme="1"/>
        <name val="Arial"/>
        <family val="2"/>
        <scheme val="none"/>
      </font>
      <alignment horizontal="center" vertical="center" textRotation="0" wrapText="1" indent="0" justifyLastLine="0" shrinkToFit="0" readingOrder="0"/>
      <border diagonalUp="0" diagonalDown="0" outline="0">
        <left style="thin">
          <color rgb="FF000000"/>
        </left>
        <right style="thin">
          <color rgb="FF000000"/>
        </right>
        <top style="thin">
          <color rgb="FF000000"/>
        </top>
        <bottom/>
      </border>
    </dxf>
    <dxf>
      <font>
        <b val="0"/>
        <i val="0"/>
        <strike val="0"/>
        <condense val="0"/>
        <extend val="0"/>
        <outline val="0"/>
        <shadow val="0"/>
        <u val="none"/>
        <vertAlign val="baseline"/>
        <sz val="10"/>
        <color theme="1"/>
        <name val="Arial"/>
        <family val="2"/>
        <scheme val="none"/>
      </font>
      <alignment horizontal="center" vertical="center" textRotation="0" wrapText="1" indent="0" justifyLastLine="0" shrinkToFit="0" readingOrder="0"/>
      <border diagonalUp="0" diagonalDown="0">
        <left style="thin">
          <color rgb="FF000000"/>
        </left>
        <right style="thin">
          <color rgb="FF000000"/>
        </right>
        <top style="thin">
          <color rgb="FF000000"/>
        </top>
        <bottom/>
        <vertical/>
        <horizontal/>
      </border>
    </dxf>
    <dxf>
      <font>
        <b val="0"/>
        <i val="0"/>
        <strike val="0"/>
        <condense val="0"/>
        <extend val="0"/>
        <outline val="0"/>
        <shadow val="0"/>
        <u val="none"/>
        <vertAlign val="baseline"/>
        <sz val="10"/>
        <color theme="1"/>
        <name val="Arial"/>
        <family val="2"/>
        <scheme val="none"/>
      </font>
      <alignment horizontal="center" vertical="center" textRotation="0" wrapText="1" indent="0" justifyLastLine="0" shrinkToFit="0" readingOrder="0"/>
      <border diagonalUp="0" diagonalDown="0" outline="0">
        <left style="thin">
          <color rgb="FF000000"/>
        </left>
        <right style="thin">
          <color rgb="FF000000"/>
        </right>
        <top style="thin">
          <color rgb="FF000000"/>
        </top>
        <bottom/>
      </border>
    </dxf>
    <dxf>
      <font>
        <b val="0"/>
        <i val="0"/>
        <strike val="0"/>
        <condense val="0"/>
        <extend val="0"/>
        <outline val="0"/>
        <shadow val="0"/>
        <u val="none"/>
        <vertAlign val="baseline"/>
        <sz val="10"/>
        <color theme="1"/>
        <name val="Arial"/>
        <family val="2"/>
        <scheme val="none"/>
      </font>
      <alignment horizontal="center" vertical="center" textRotation="0" wrapText="1" indent="0" justifyLastLine="0" shrinkToFit="0" readingOrder="0"/>
      <border diagonalUp="0" diagonalDown="0">
        <left style="thin">
          <color rgb="FF000000"/>
        </left>
        <right style="thin">
          <color rgb="FF000000"/>
        </right>
        <top style="thin">
          <color rgb="FF000000"/>
        </top>
        <bottom/>
        <vertical/>
        <horizontal/>
      </border>
    </dxf>
    <dxf>
      <font>
        <b val="0"/>
        <i val="0"/>
        <strike val="0"/>
        <condense val="0"/>
        <extend val="0"/>
        <outline val="0"/>
        <shadow val="0"/>
        <u val="none"/>
        <vertAlign val="baseline"/>
        <sz val="10"/>
        <color theme="1"/>
        <name val="Arial"/>
        <family val="2"/>
        <scheme val="none"/>
      </font>
      <alignment horizontal="left" vertical="center" textRotation="0" wrapText="1" indent="0" justifyLastLine="0" shrinkToFit="0" readingOrder="0"/>
      <border diagonalUp="0" diagonalDown="0" outline="0">
        <left style="thin">
          <color rgb="FF000000"/>
        </left>
        <right style="thin">
          <color rgb="FF000000"/>
        </right>
        <top style="thin">
          <color rgb="FF000000"/>
        </top>
        <bottom/>
      </border>
    </dxf>
    <dxf>
      <font>
        <b val="0"/>
        <i val="0"/>
        <strike val="0"/>
        <condense val="0"/>
        <extend val="0"/>
        <outline val="0"/>
        <shadow val="0"/>
        <u val="none"/>
        <vertAlign val="baseline"/>
        <sz val="10"/>
        <color theme="1"/>
        <name val="Arial"/>
        <family val="2"/>
        <scheme val="none"/>
      </font>
      <alignment horizontal="left" vertical="center" textRotation="0" wrapText="1" indent="0" justifyLastLine="0" shrinkToFit="0" readingOrder="0"/>
      <border diagonalUp="0" diagonalDown="0">
        <left style="thin">
          <color rgb="FF000000"/>
        </left>
        <right style="thin">
          <color rgb="FF000000"/>
        </right>
        <top style="thin">
          <color rgb="FF000000"/>
        </top>
        <bottom/>
        <vertical/>
        <horizontal/>
      </border>
    </dxf>
    <dxf>
      <font>
        <b val="0"/>
        <i val="0"/>
        <strike val="0"/>
        <condense val="0"/>
        <extend val="0"/>
        <outline val="0"/>
        <shadow val="0"/>
        <u val="none"/>
        <vertAlign val="baseline"/>
        <sz val="10"/>
        <color theme="1"/>
        <name val="Arial"/>
        <family val="2"/>
        <scheme val="none"/>
      </font>
      <alignment horizontal="center" vertical="center" textRotation="0" wrapText="1" indent="0" justifyLastLine="0" shrinkToFit="0" readingOrder="0"/>
      <border diagonalUp="0" diagonalDown="0" outline="0">
        <left style="thin">
          <color rgb="FF000000"/>
        </left>
        <right style="thin">
          <color rgb="FF000000"/>
        </right>
        <top style="thin">
          <color rgb="FF000000"/>
        </top>
        <bottom/>
      </border>
    </dxf>
    <dxf>
      <font>
        <b val="0"/>
        <i val="0"/>
        <strike val="0"/>
        <condense val="0"/>
        <extend val="0"/>
        <outline val="0"/>
        <shadow val="0"/>
        <u val="none"/>
        <vertAlign val="baseline"/>
        <sz val="10"/>
        <color theme="1"/>
        <name val="Arial"/>
        <family val="2"/>
        <scheme val="none"/>
      </font>
      <alignment horizontal="center" vertical="center" textRotation="0" wrapText="1" indent="0" justifyLastLine="0" shrinkToFit="0" readingOrder="0"/>
      <border diagonalUp="0" diagonalDown="0">
        <left style="thin">
          <color rgb="FF000000"/>
        </left>
        <right style="thin">
          <color rgb="FF000000"/>
        </right>
        <top style="thin">
          <color rgb="FF000000"/>
        </top>
        <bottom/>
        <vertical/>
        <horizontal/>
      </border>
    </dxf>
    <dxf>
      <font>
        <b val="0"/>
        <i val="0"/>
        <strike val="0"/>
        <condense val="0"/>
        <extend val="0"/>
        <outline val="0"/>
        <shadow val="0"/>
        <u val="none"/>
        <vertAlign val="baseline"/>
        <sz val="10"/>
        <color theme="1"/>
        <name val="Arial"/>
        <family val="2"/>
        <scheme val="none"/>
      </font>
      <alignment horizontal="center" vertical="center" textRotation="0" wrapText="1" indent="0" justifyLastLine="0" shrinkToFit="0" readingOrder="0"/>
      <border diagonalUp="0" diagonalDown="0" outline="0">
        <left/>
        <right style="thin">
          <color rgb="FF000000"/>
        </right>
        <top style="thin">
          <color rgb="FF000000"/>
        </top>
        <bottom/>
      </border>
    </dxf>
    <dxf>
      <font>
        <b val="0"/>
        <i val="0"/>
        <strike val="0"/>
        <condense val="0"/>
        <extend val="0"/>
        <outline val="0"/>
        <shadow val="0"/>
        <u val="none"/>
        <vertAlign val="baseline"/>
        <sz val="10"/>
        <color theme="1"/>
        <name val="Arial"/>
        <family val="2"/>
        <scheme val="none"/>
      </font>
      <alignment horizontal="center" vertical="center" textRotation="0" wrapText="1" indent="0" justifyLastLine="0" shrinkToFit="0" readingOrder="0"/>
      <border diagonalUp="0" diagonalDown="0">
        <left/>
        <right style="thin">
          <color rgb="FF000000"/>
        </right>
        <top style="thin">
          <color rgb="FF000000"/>
        </top>
        <bottom/>
        <vertical/>
        <horizontal/>
      </border>
    </dxf>
    <dxf>
      <border outline="0">
        <left style="thin">
          <color rgb="FF000000"/>
        </left>
        <top style="thin">
          <color rgb="FF000000"/>
        </top>
      </border>
    </dxf>
    <dxf>
      <border>
        <bottom style="thin">
          <color rgb="FF000000"/>
        </bottom>
      </border>
    </dxf>
    <dxf>
      <font>
        <b/>
        <i val="0"/>
        <strike val="0"/>
        <condense val="0"/>
        <extend val="0"/>
        <outline val="0"/>
        <shadow val="0"/>
        <u val="none"/>
        <vertAlign val="baseline"/>
        <sz val="10"/>
        <color theme="2"/>
        <name val="Arial"/>
        <family val="2"/>
        <scheme val="none"/>
      </font>
      <alignment horizontal="center" vertical="center" textRotation="0" wrapText="1" indent="0" justifyLastLine="0" shrinkToFit="0" readingOrder="0"/>
      <border diagonalUp="0" diagonalDown="0">
        <left style="thin">
          <color rgb="FF000000"/>
        </left>
        <right style="thin">
          <color rgb="FF000000"/>
        </right>
        <top/>
        <bottom/>
        <vertical style="thin">
          <color rgb="FF000000"/>
        </vertical>
        <horizontal style="thin">
          <color rgb="FF000000"/>
        </horizontal>
      </border>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Users\Marisol.Garcia\Documents\1Isvimed\1APresupuesto\1Apresupuesto2023\Parametrizacion%2520ppto2023\Plantilla2023%2520Dciiembre28%2520TP122%2520V4%2520.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Jorgea.Londono/Downloads/PLAN%20ANUAL%20DE%20ADQUISICIONES%202025%20ENERO%202025%20(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uatrienio proye"/>
      <sheetName val="Cuatrienio real"/>
      <sheetName val="Proyectos 2023"/>
      <sheetName val="Dinámico"/>
      <sheetName val="Hoja1"/>
      <sheetName val="Validación PAC"/>
      <sheetName val="Detalle CD 2023"/>
      <sheetName val="PAC PA dias"/>
      <sheetName val="Detalle PA Consol"/>
      <sheetName val="A.T 2023"/>
      <sheetName val="Datos"/>
      <sheetName val="Datos PA"/>
      <sheetName val="Anexo 1 (2)"/>
      <sheetName val="Tablas"/>
      <sheetName val="TMI MPO"/>
      <sheetName val="Detalle CD"/>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ineas que se pueden utilizar"/>
      <sheetName val="PAA 2025"/>
      <sheetName val="perfiles"/>
      <sheetName val="Hoja1"/>
      <sheetName val="notas"/>
    </sheetNames>
    <sheetDataSet>
      <sheetData sheetId="0"/>
      <sheetData sheetId="1"/>
      <sheetData sheetId="2">
        <row r="1">
          <cell r="A1" t="str">
            <v>PROFESIONAL UNIVERSITARIO 1</v>
          </cell>
          <cell r="B1">
            <v>5500500</v>
          </cell>
        </row>
        <row r="2">
          <cell r="A2" t="str">
            <v>TECNÓLOGO</v>
          </cell>
          <cell r="B2">
            <v>4100100</v>
          </cell>
        </row>
        <row r="3">
          <cell r="A3" t="str">
            <v>PROFESIONAL UNIVERSITARIO 2</v>
          </cell>
          <cell r="B3">
            <v>6700500</v>
          </cell>
        </row>
        <row r="4">
          <cell r="A4" t="str">
            <v>PROFESIONAL ESPECIALIZADO 2</v>
          </cell>
          <cell r="B4">
            <v>8500500</v>
          </cell>
        </row>
        <row r="5">
          <cell r="A5" t="str">
            <v xml:space="preserve">TÉCNICO </v>
          </cell>
          <cell r="B5">
            <v>3000000</v>
          </cell>
        </row>
        <row r="6">
          <cell r="A6" t="str">
            <v>PROFESIONAL ESPECIALIZADO 1</v>
          </cell>
          <cell r="B6">
            <v>7500000</v>
          </cell>
        </row>
        <row r="7">
          <cell r="A7" t="str">
            <v>AUXILIAR ADMINISTRATIVO</v>
          </cell>
          <cell r="B7">
            <v>2500200</v>
          </cell>
        </row>
        <row r="8">
          <cell r="A8" t="str">
            <v xml:space="preserve">ALTO  IMPACTO </v>
          </cell>
        </row>
      </sheetData>
      <sheetData sheetId="3"/>
      <sheetData sheetId="4"/>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FBA89676-D3E2-40F0-BF37-BAB282BBFCD7}" name="PAA" displayName="PAA" ref="A26:M424" totalsRowCount="1" headerRowDxfId="28" headerRowBorderDxfId="27" tableBorderDxfId="26" headerRowCellStyle="Énfasis1">
  <autoFilter ref="A26:M423" xr:uid="{FBA89676-D3E2-40F0-BF37-BAB282BBFCD7}"/>
  <sortState xmlns:xlrd2="http://schemas.microsoft.com/office/spreadsheetml/2017/richdata2" ref="A27:M420">
    <sortCondition ref="A26:A420"/>
  </sortState>
  <tableColumns count="13">
    <tableColumn id="1" xr3:uid="{381CA2F3-6004-4FBE-B0DA-B99EF6D56087}" name="# Línea" dataDxfId="25" totalsRowDxfId="24">
      <calculatedColumnFormula>ROW() - ROW(PAA[[#Headers],['# Línea]]) + 1</calculatedColumnFormula>
    </tableColumn>
    <tableColumn id="2" xr3:uid="{686E8868-CDB0-48FC-8C43-5E9C52E1778B}" name="Códigos UNSPSC" dataDxfId="23" totalsRowDxfId="22"/>
    <tableColumn id="3" xr3:uid="{5A668EA1-0BA8-42BD-8FEE-0E0017E20847}" name="Descripción" dataDxfId="21" totalsRowDxfId="20"/>
    <tableColumn id="4" xr3:uid="{66E6DE1F-90CA-4BC0-BF68-8600F0240D86}" name="Fecha estimada de inicio de proceso de selección" dataDxfId="19" totalsRowDxfId="18">
      <calculatedColumnFormula>UPPER(TEXT(#REF!,"mmmm"))</calculatedColumnFormula>
    </tableColumn>
    <tableColumn id="5" xr3:uid="{33722D79-E53F-4FDC-9B65-FDF8D5C3ADED}" name="Duración estimada del contrato" dataDxfId="17" totalsRowDxfId="16">
      <calculatedColumnFormula>+DAYS360(#REF!,#REF!)</calculatedColumnFormula>
    </tableColumn>
    <tableColumn id="6" xr3:uid="{E81E1804-79DC-469F-BDAD-64141B281E29}" name="Modalidad de selección " dataDxfId="15" totalsRowDxfId="14"/>
    <tableColumn id="7" xr3:uid="{231AB1AE-DFA5-4F24-88EA-93386F0DFCEC}" name="Fuente de los recursos" dataDxfId="13" totalsRowDxfId="12"/>
    <tableColumn id="8" xr3:uid="{7187180C-8BE4-42BA-81C5-124C4CEE1C53}" name="Valor total estimado" dataDxfId="11" totalsRowDxfId="10">
      <calculatedColumnFormula>(+VLOOKUP(#REF!,perfiles!$A$1:$B$8,2,FALSE)/30)*E27</calculatedColumnFormula>
    </tableColumn>
    <tableColumn id="9" xr3:uid="{26056C49-B78B-4631-8918-E1A207B2883B}" name="Valor estimado en la vigencia actual" dataDxfId="9" totalsRowDxfId="8">
      <calculatedColumnFormula>+H27</calculatedColumnFormula>
    </tableColumn>
    <tableColumn id="10" xr3:uid="{30E7FF5A-D59F-4575-9F08-4C4E00C37060}" name="¿Se requieren vigencias futuras?" dataDxfId="7" totalsRowDxfId="6"/>
    <tableColumn id="11" xr3:uid="{82736D16-B0BA-44B5-A83E-F8034BF3296A}" name="Estado de solicitud de vigencias futuras" dataDxfId="5" totalsRowDxfId="4"/>
    <tableColumn id="12" xr3:uid="{A6E2FFEB-71BA-484D-AD88-23982407E50A}" name="Datos de contacto del responsable" dataDxfId="3" totalsRowDxfId="2"/>
    <tableColumn id="13" xr3:uid="{AE727A36-B86C-453B-A89A-655F2727475A}" name="Subdirección " dataDxfId="1" totalsRowDxfId="0"/>
  </tableColumns>
  <tableStyleInfo name="TableStyleMedium2"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AP424"/>
  <sheetViews>
    <sheetView tabSelected="1" topLeftCell="A12" zoomScale="90" zoomScaleNormal="90" workbookViewId="0">
      <selection activeCell="L28" sqref="L28"/>
    </sheetView>
  </sheetViews>
  <sheetFormatPr baseColWidth="10" defaultColWidth="9.140625" defaultRowHeight="15" x14ac:dyDescent="0.25"/>
  <cols>
    <col min="1" max="1" width="9.7109375" style="7" customWidth="1"/>
    <col min="2" max="2" width="21.85546875" style="7" customWidth="1"/>
    <col min="3" max="3" width="102" style="7" customWidth="1"/>
    <col min="4" max="4" width="49.28515625" style="7" customWidth="1"/>
    <col min="5" max="5" width="32" style="7" customWidth="1"/>
    <col min="6" max="6" width="29" style="7" customWidth="1"/>
    <col min="7" max="7" width="26.5703125" style="7" customWidth="1"/>
    <col min="8" max="8" width="36.85546875" style="2" customWidth="1"/>
    <col min="9" max="9" width="36.28515625" style="2" customWidth="1"/>
    <col min="10" max="10" width="34.140625" style="7" customWidth="1"/>
    <col min="11" max="11" width="40" style="7" customWidth="1"/>
    <col min="12" max="12" width="36.7109375" style="7" customWidth="1"/>
    <col min="13" max="13" width="23.7109375" style="1" customWidth="1"/>
    <col min="14" max="14" width="12.7109375" style="1" customWidth="1"/>
    <col min="15" max="16384" width="9.140625" style="1"/>
  </cols>
  <sheetData>
    <row r="2" spans="2:3" x14ac:dyDescent="0.25">
      <c r="B2" s="197" t="s">
        <v>0</v>
      </c>
      <c r="C2" s="197"/>
    </row>
    <row r="3" spans="2:3" x14ac:dyDescent="0.25">
      <c r="B3" s="3"/>
      <c r="C3" s="6"/>
    </row>
    <row r="4" spans="2:3" x14ac:dyDescent="0.25">
      <c r="B4" s="197" t="s">
        <v>1</v>
      </c>
      <c r="C4" s="197"/>
    </row>
    <row r="5" spans="2:3" x14ac:dyDescent="0.25">
      <c r="B5" s="4" t="s">
        <v>2</v>
      </c>
      <c r="C5" s="4" t="s">
        <v>3</v>
      </c>
    </row>
    <row r="6" spans="2:3" x14ac:dyDescent="0.25">
      <c r="B6" s="4" t="s">
        <v>4</v>
      </c>
      <c r="C6" s="4" t="s">
        <v>5</v>
      </c>
    </row>
    <row r="7" spans="2:3" x14ac:dyDescent="0.25">
      <c r="B7" s="4" t="s">
        <v>6</v>
      </c>
      <c r="C7" s="4">
        <v>4304310</v>
      </c>
    </row>
    <row r="8" spans="2:3" x14ac:dyDescent="0.25">
      <c r="B8" s="4" t="s">
        <v>7</v>
      </c>
      <c r="C8" s="8" t="s">
        <v>8</v>
      </c>
    </row>
    <row r="9" spans="2:3" ht="129" x14ac:dyDescent="0.25">
      <c r="B9" s="198" t="s">
        <v>9</v>
      </c>
      <c r="C9" s="185" t="s">
        <v>10</v>
      </c>
    </row>
    <row r="10" spans="2:3" ht="100.5" x14ac:dyDescent="0.25">
      <c r="B10" s="198"/>
      <c r="C10" s="185" t="s">
        <v>11</v>
      </c>
    </row>
    <row r="11" spans="2:3" ht="57" x14ac:dyDescent="0.25">
      <c r="B11" s="198" t="s">
        <v>12</v>
      </c>
      <c r="C11" s="4" t="s">
        <v>13</v>
      </c>
    </row>
    <row r="12" spans="2:3" ht="42.75" x14ac:dyDescent="0.25">
      <c r="B12" s="198"/>
      <c r="C12" s="4" t="s">
        <v>14</v>
      </c>
    </row>
    <row r="13" spans="2:3" ht="42.75" x14ac:dyDescent="0.25">
      <c r="B13" s="198"/>
      <c r="C13" s="4" t="s">
        <v>15</v>
      </c>
    </row>
    <row r="14" spans="2:3" ht="42.75" x14ac:dyDescent="0.25">
      <c r="B14" s="198"/>
      <c r="C14" s="4" t="s">
        <v>16</v>
      </c>
    </row>
    <row r="15" spans="2:3" ht="28.5" x14ac:dyDescent="0.25">
      <c r="B15" s="198"/>
      <c r="C15" s="4" t="s">
        <v>17</v>
      </c>
    </row>
    <row r="16" spans="2:3" ht="28.5" x14ac:dyDescent="0.25">
      <c r="B16" s="198"/>
      <c r="C16" s="4" t="s">
        <v>18</v>
      </c>
    </row>
    <row r="17" spans="1:42" ht="28.5" x14ac:dyDescent="0.25">
      <c r="B17" s="4" t="s">
        <v>19</v>
      </c>
      <c r="C17" s="8" t="s">
        <v>20</v>
      </c>
    </row>
    <row r="18" spans="1:42" x14ac:dyDescent="0.25">
      <c r="B18" s="4" t="s">
        <v>21</v>
      </c>
      <c r="C18" s="9" t="s">
        <v>22</v>
      </c>
    </row>
    <row r="19" spans="1:42" ht="28.5" x14ac:dyDescent="0.25">
      <c r="B19" s="35" t="s">
        <v>23</v>
      </c>
      <c r="C19" s="36">
        <v>640575000</v>
      </c>
    </row>
    <row r="20" spans="1:42" ht="28.5" x14ac:dyDescent="0.25">
      <c r="B20" s="35" t="s">
        <v>24</v>
      </c>
      <c r="C20" s="37">
        <v>64057501</v>
      </c>
    </row>
    <row r="21" spans="1:42" ht="28.5" x14ac:dyDescent="0.25">
      <c r="B21" s="4" t="s">
        <v>25</v>
      </c>
      <c r="C21" s="10" t="s">
        <v>26</v>
      </c>
    </row>
    <row r="24" spans="1:42" x14ac:dyDescent="0.25">
      <c r="B24" s="5" t="s">
        <v>27</v>
      </c>
    </row>
    <row r="25" spans="1:42" x14ac:dyDescent="0.25">
      <c r="B25" s="5"/>
    </row>
    <row r="26" spans="1:42" s="34" customFormat="1" ht="12.75" x14ac:dyDescent="0.2">
      <c r="A26" s="72" t="s">
        <v>28</v>
      </c>
      <c r="B26" s="72" t="s">
        <v>29</v>
      </c>
      <c r="C26" s="49" t="s">
        <v>30</v>
      </c>
      <c r="D26" s="72" t="s">
        <v>31</v>
      </c>
      <c r="E26" s="72" t="s">
        <v>32</v>
      </c>
      <c r="F26" s="72" t="s">
        <v>33</v>
      </c>
      <c r="G26" s="72" t="s">
        <v>34</v>
      </c>
      <c r="H26" s="72" t="s">
        <v>35</v>
      </c>
      <c r="I26" s="72" t="s">
        <v>36</v>
      </c>
      <c r="J26" s="72" t="s">
        <v>37</v>
      </c>
      <c r="K26" s="72" t="s">
        <v>38</v>
      </c>
      <c r="L26" s="49" t="s">
        <v>39</v>
      </c>
      <c r="M26" s="72" t="s">
        <v>40</v>
      </c>
      <c r="N26" s="32"/>
      <c r="O26" s="32"/>
      <c r="P26" s="32"/>
      <c r="Q26" s="32"/>
      <c r="R26" s="32"/>
      <c r="S26" s="32"/>
      <c r="T26" s="32"/>
      <c r="U26" s="32"/>
      <c r="V26" s="32"/>
      <c r="W26" s="32"/>
      <c r="X26" s="32"/>
      <c r="Y26" s="32"/>
      <c r="Z26" s="32"/>
      <c r="AA26" s="32"/>
      <c r="AB26" s="32"/>
      <c r="AC26" s="32"/>
      <c r="AD26" s="32"/>
      <c r="AE26" s="32"/>
      <c r="AF26" s="32"/>
      <c r="AG26" s="32"/>
      <c r="AH26" s="32"/>
      <c r="AI26" s="32"/>
      <c r="AJ26" s="32"/>
      <c r="AK26" s="32"/>
      <c r="AL26" s="32"/>
      <c r="AM26" s="32"/>
      <c r="AN26" s="32"/>
      <c r="AO26" s="32"/>
      <c r="AP26" s="33"/>
    </row>
    <row r="27" spans="1:42" s="14" customFormat="1" ht="61.5" customHeight="1" x14ac:dyDescent="0.2">
      <c r="A27" s="73">
        <v>1</v>
      </c>
      <c r="B27" s="73">
        <v>80111600</v>
      </c>
      <c r="C27" s="50" t="s">
        <v>43</v>
      </c>
      <c r="D27" s="73" t="s">
        <v>44</v>
      </c>
      <c r="E27" s="73">
        <v>360</v>
      </c>
      <c r="F27" s="73" t="s">
        <v>45</v>
      </c>
      <c r="G27" s="73" t="s">
        <v>46</v>
      </c>
      <c r="H27" s="89">
        <v>23259485784</v>
      </c>
      <c r="I27" s="89">
        <v>23259485784</v>
      </c>
      <c r="J27" s="110" t="s">
        <v>26</v>
      </c>
      <c r="K27" s="110" t="s">
        <v>26</v>
      </c>
      <c r="L27" s="61" t="s">
        <v>47</v>
      </c>
      <c r="M27" s="122" t="s">
        <v>48</v>
      </c>
    </row>
    <row r="28" spans="1:42" s="14" customFormat="1" ht="64.5" customHeight="1" x14ac:dyDescent="0.2">
      <c r="A28" s="74">
        <v>2</v>
      </c>
      <c r="B28" s="74">
        <v>93141500</v>
      </c>
      <c r="C28" s="51" t="s">
        <v>50</v>
      </c>
      <c r="D28" s="74" t="e">
        <f>UPPER(TEXT(#REF!,"mmmm"))</f>
        <v>#REF!</v>
      </c>
      <c r="E28" s="74" t="e">
        <f>+DAYS360(#REF!,#REF!)</f>
        <v>#REF!</v>
      </c>
      <c r="F28" s="74" t="s">
        <v>51</v>
      </c>
      <c r="G28" s="74" t="s">
        <v>46</v>
      </c>
      <c r="H28" s="90" t="e">
        <f>(+VLOOKUP(#REF!,[2]perfiles!A1:B8,2,FALSE)/30)*E28</f>
        <v>#REF!</v>
      </c>
      <c r="I28" s="90" t="e">
        <f>+H28</f>
        <v>#REF!</v>
      </c>
      <c r="J28" s="111" t="s">
        <v>26</v>
      </c>
      <c r="K28" s="111" t="s">
        <v>26</v>
      </c>
      <c r="L28" s="62" t="s">
        <v>47</v>
      </c>
      <c r="M28" s="123" t="s">
        <v>48</v>
      </c>
    </row>
    <row r="29" spans="1:42" s="14" customFormat="1" ht="66.75" customHeight="1" x14ac:dyDescent="0.2">
      <c r="A29" s="75">
        <v>3</v>
      </c>
      <c r="B29" s="75">
        <v>93141500</v>
      </c>
      <c r="C29" s="52" t="s">
        <v>53</v>
      </c>
      <c r="D29" s="75" t="e">
        <f>UPPER(TEXT(#REF!,"mmmm"))</f>
        <v>#REF!</v>
      </c>
      <c r="E29" s="75" t="e">
        <f>+DAYS360(#REF!,#REF!)</f>
        <v>#REF!</v>
      </c>
      <c r="F29" s="75" t="s">
        <v>51</v>
      </c>
      <c r="G29" s="75" t="s">
        <v>46</v>
      </c>
      <c r="H29" s="91" t="e">
        <f>(+VLOOKUP(#REF!,[2]perfiles!$A$1:$B$8,2,FALSE)/30)*E29</f>
        <v>#REF!</v>
      </c>
      <c r="I29" s="91" t="e">
        <f>+H29</f>
        <v>#REF!</v>
      </c>
      <c r="J29" s="112" t="s">
        <v>26</v>
      </c>
      <c r="K29" s="112" t="s">
        <v>26</v>
      </c>
      <c r="L29" s="63" t="s">
        <v>47</v>
      </c>
      <c r="M29" s="124" t="s">
        <v>48</v>
      </c>
    </row>
    <row r="30" spans="1:42" s="14" customFormat="1" ht="64.5" customHeight="1" x14ac:dyDescent="0.2">
      <c r="A30" s="74">
        <v>4</v>
      </c>
      <c r="B30" s="74">
        <v>93141500</v>
      </c>
      <c r="C30" s="51" t="s">
        <v>54</v>
      </c>
      <c r="D30" s="74" t="e">
        <f>UPPER(TEXT(#REF!,"mmmm"))</f>
        <v>#REF!</v>
      </c>
      <c r="E30" s="74" t="e">
        <f>+DAYS360(#REF!,#REF!)</f>
        <v>#REF!</v>
      </c>
      <c r="F30" s="74" t="s">
        <v>51</v>
      </c>
      <c r="G30" s="74" t="s">
        <v>46</v>
      </c>
      <c r="H30" s="90" t="e">
        <f>(+VLOOKUP(#REF!,[2]perfiles!$A$1:$B$8,2,FALSE)/30)*E30</f>
        <v>#REF!</v>
      </c>
      <c r="I30" s="90" t="e">
        <f>+H30</f>
        <v>#REF!</v>
      </c>
      <c r="J30" s="111" t="s">
        <v>26</v>
      </c>
      <c r="K30" s="111" t="s">
        <v>26</v>
      </c>
      <c r="L30" s="62" t="s">
        <v>47</v>
      </c>
      <c r="M30" s="123" t="s">
        <v>48</v>
      </c>
    </row>
    <row r="31" spans="1:42" s="14" customFormat="1" ht="54.75" customHeight="1" x14ac:dyDescent="0.2">
      <c r="A31" s="76">
        <v>5</v>
      </c>
      <c r="B31" s="76">
        <v>93151600</v>
      </c>
      <c r="C31" s="53" t="s">
        <v>55</v>
      </c>
      <c r="D31" s="76" t="e">
        <f>UPPER(TEXT(#REF!,"mmmm"))</f>
        <v>#REF!</v>
      </c>
      <c r="E31" s="76" t="e">
        <f>+DAYS360(#REF!,#REF!)</f>
        <v>#REF!</v>
      </c>
      <c r="F31" s="76" t="s">
        <v>51</v>
      </c>
      <c r="G31" s="76" t="s">
        <v>46</v>
      </c>
      <c r="H31" s="92" t="e">
        <f>(+VLOOKUP(#REF!,[2]perfiles!$A$1:$B$8,2,FALSE)/30)*E31</f>
        <v>#REF!</v>
      </c>
      <c r="I31" s="92" t="e">
        <f>+H31</f>
        <v>#REF!</v>
      </c>
      <c r="J31" s="113" t="s">
        <v>26</v>
      </c>
      <c r="K31" s="113" t="s">
        <v>26</v>
      </c>
      <c r="L31" s="64" t="s">
        <v>47</v>
      </c>
      <c r="M31" s="125" t="s">
        <v>48</v>
      </c>
    </row>
    <row r="32" spans="1:42" s="14" customFormat="1" ht="39.75" customHeight="1" x14ac:dyDescent="0.2">
      <c r="A32" s="74">
        <v>6</v>
      </c>
      <c r="B32" s="74">
        <v>81112000</v>
      </c>
      <c r="C32" s="51" t="s">
        <v>56</v>
      </c>
      <c r="D32" s="74" t="s">
        <v>57</v>
      </c>
      <c r="E32" s="74">
        <v>330</v>
      </c>
      <c r="F32" s="74" t="s">
        <v>51</v>
      </c>
      <c r="G32" s="74" t="s">
        <v>46</v>
      </c>
      <c r="H32" s="90">
        <v>151933958</v>
      </c>
      <c r="I32" s="90">
        <v>151933958</v>
      </c>
      <c r="J32" s="111" t="s">
        <v>26</v>
      </c>
      <c r="K32" s="111" t="s">
        <v>26</v>
      </c>
      <c r="L32" s="62" t="s">
        <v>58</v>
      </c>
      <c r="M32" s="123" t="s">
        <v>59</v>
      </c>
    </row>
    <row r="33" spans="1:13" s="14" customFormat="1" ht="53.25" customHeight="1" x14ac:dyDescent="0.2">
      <c r="A33" s="75">
        <v>7</v>
      </c>
      <c r="B33" s="75">
        <v>93151500</v>
      </c>
      <c r="C33" s="52" t="s">
        <v>60</v>
      </c>
      <c r="D33" s="75" t="e">
        <f>UPPER(TEXT(#REF!,"mmmm"))</f>
        <v>#REF!</v>
      </c>
      <c r="E33" s="75" t="e">
        <f>+DAYS360(#REF!,#REF!)</f>
        <v>#REF!</v>
      </c>
      <c r="F33" s="75" t="s">
        <v>51</v>
      </c>
      <c r="G33" s="75" t="s">
        <v>46</v>
      </c>
      <c r="H33" s="91" t="e">
        <f>(+VLOOKUP(#REF!,[2]perfiles!$A$1:$B$8,2,FALSE)/30)*E33</f>
        <v>#REF!</v>
      </c>
      <c r="I33" s="91" t="e">
        <f t="shared" ref="I33:I60" si="0">+H33</f>
        <v>#REF!</v>
      </c>
      <c r="J33" s="112" t="s">
        <v>26</v>
      </c>
      <c r="K33" s="112" t="s">
        <v>26</v>
      </c>
      <c r="L33" s="63" t="s">
        <v>47</v>
      </c>
      <c r="M33" s="124" t="s">
        <v>48</v>
      </c>
    </row>
    <row r="34" spans="1:13" s="14" customFormat="1" ht="54" customHeight="1" x14ac:dyDescent="0.2">
      <c r="A34" s="74">
        <v>8</v>
      </c>
      <c r="B34" s="74">
        <v>80161500</v>
      </c>
      <c r="C34" s="51" t="s">
        <v>61</v>
      </c>
      <c r="D34" s="74" t="e">
        <f>UPPER(TEXT(#REF!,"mmmm"))</f>
        <v>#REF!</v>
      </c>
      <c r="E34" s="74" t="e">
        <f>+DAYS360(#REF!,#REF!)</f>
        <v>#REF!</v>
      </c>
      <c r="F34" s="74" t="s">
        <v>51</v>
      </c>
      <c r="G34" s="74" t="s">
        <v>46</v>
      </c>
      <c r="H34" s="90" t="e">
        <f>(+VLOOKUP(#REF!,[2]perfiles!$A$1:$B$8,2,FALSE)/30)*E34</f>
        <v>#REF!</v>
      </c>
      <c r="I34" s="90" t="e">
        <f t="shared" si="0"/>
        <v>#REF!</v>
      </c>
      <c r="J34" s="111" t="s">
        <v>26</v>
      </c>
      <c r="K34" s="111" t="s">
        <v>26</v>
      </c>
      <c r="L34" s="62" t="s">
        <v>47</v>
      </c>
      <c r="M34" s="123" t="s">
        <v>48</v>
      </c>
    </row>
    <row r="35" spans="1:13" s="14" customFormat="1" ht="59.25" customHeight="1" x14ac:dyDescent="0.2">
      <c r="A35" s="75">
        <v>9</v>
      </c>
      <c r="B35" s="75">
        <v>80161500</v>
      </c>
      <c r="C35" s="52" t="s">
        <v>62</v>
      </c>
      <c r="D35" s="75" t="e">
        <f>UPPER(TEXT(#REF!,"mmmm"))</f>
        <v>#REF!</v>
      </c>
      <c r="E35" s="75" t="e">
        <f>+DAYS360(#REF!,#REF!)</f>
        <v>#REF!</v>
      </c>
      <c r="F35" s="75" t="s">
        <v>51</v>
      </c>
      <c r="G35" s="75" t="s">
        <v>46</v>
      </c>
      <c r="H35" s="91" t="e">
        <f>(+VLOOKUP(#REF!,[2]perfiles!$A$1:$B$8,2,FALSE)/30)*E35</f>
        <v>#REF!</v>
      </c>
      <c r="I35" s="91" t="e">
        <f t="shared" si="0"/>
        <v>#REF!</v>
      </c>
      <c r="J35" s="112" t="s">
        <v>26</v>
      </c>
      <c r="K35" s="112" t="s">
        <v>26</v>
      </c>
      <c r="L35" s="63" t="s">
        <v>47</v>
      </c>
      <c r="M35" s="124" t="s">
        <v>48</v>
      </c>
    </row>
    <row r="36" spans="1:13" s="14" customFormat="1" ht="114" customHeight="1" x14ac:dyDescent="0.2">
      <c r="A36" s="74">
        <v>10</v>
      </c>
      <c r="B36" s="74">
        <v>81101500</v>
      </c>
      <c r="C36" s="51" t="s">
        <v>64</v>
      </c>
      <c r="D36" s="74" t="e">
        <f>UPPER(TEXT(#REF!,"mmmm"))</f>
        <v>#REF!</v>
      </c>
      <c r="E36" s="74" t="e">
        <f>+DAYS360(#REF!,#REF!)</f>
        <v>#REF!</v>
      </c>
      <c r="F36" s="74" t="s">
        <v>51</v>
      </c>
      <c r="G36" s="74" t="s">
        <v>65</v>
      </c>
      <c r="H36" s="90" t="e">
        <f>(+VLOOKUP(#REF!,[2]perfiles!$A$1:$B$8,2,FALSE)/30)*E36</f>
        <v>#REF!</v>
      </c>
      <c r="I36" s="90" t="e">
        <f t="shared" si="0"/>
        <v>#REF!</v>
      </c>
      <c r="J36" s="111" t="s">
        <v>26</v>
      </c>
      <c r="K36" s="111" t="s">
        <v>26</v>
      </c>
      <c r="L36" s="62" t="s">
        <v>47</v>
      </c>
      <c r="M36" s="123" t="s">
        <v>48</v>
      </c>
    </row>
    <row r="37" spans="1:13" s="14" customFormat="1" ht="110.25" customHeight="1" x14ac:dyDescent="0.2">
      <c r="A37" s="75">
        <v>11</v>
      </c>
      <c r="B37" s="75">
        <v>80121600</v>
      </c>
      <c r="C37" s="52" t="s">
        <v>67</v>
      </c>
      <c r="D37" s="75" t="e">
        <f>UPPER(TEXT(#REF!,"mmmm"))</f>
        <v>#REF!</v>
      </c>
      <c r="E37" s="75" t="e">
        <f>+DAYS360(#REF!,#REF!)</f>
        <v>#REF!</v>
      </c>
      <c r="F37" s="75" t="s">
        <v>51</v>
      </c>
      <c r="G37" s="75" t="s">
        <v>65</v>
      </c>
      <c r="H37" s="91" t="e">
        <f>(+VLOOKUP(#REF!,[2]perfiles!$A$1:$B$8,2,FALSE)/30)*E37</f>
        <v>#REF!</v>
      </c>
      <c r="I37" s="91" t="e">
        <f t="shared" si="0"/>
        <v>#REF!</v>
      </c>
      <c r="J37" s="112" t="s">
        <v>26</v>
      </c>
      <c r="K37" s="112" t="s">
        <v>26</v>
      </c>
      <c r="L37" s="63" t="s">
        <v>47</v>
      </c>
      <c r="M37" s="124" t="s">
        <v>48</v>
      </c>
    </row>
    <row r="38" spans="1:13" s="14" customFormat="1" ht="109.5" customHeight="1" x14ac:dyDescent="0.2">
      <c r="A38" s="74">
        <v>12</v>
      </c>
      <c r="B38" s="74">
        <v>93141500</v>
      </c>
      <c r="C38" s="51" t="s">
        <v>68</v>
      </c>
      <c r="D38" s="74" t="e">
        <f>UPPER(TEXT(#REF!,"mmmm"))</f>
        <v>#REF!</v>
      </c>
      <c r="E38" s="74" t="e">
        <f>+DAYS360(#REF!,#REF!)</f>
        <v>#REF!</v>
      </c>
      <c r="F38" s="74" t="s">
        <v>51</v>
      </c>
      <c r="G38" s="74" t="s">
        <v>65</v>
      </c>
      <c r="H38" s="90" t="e">
        <f>(+VLOOKUP(#REF!,[2]perfiles!$A$1:$B$8,2,FALSE)/30)*E38</f>
        <v>#REF!</v>
      </c>
      <c r="I38" s="90" t="e">
        <f t="shared" si="0"/>
        <v>#REF!</v>
      </c>
      <c r="J38" s="111" t="s">
        <v>26</v>
      </c>
      <c r="K38" s="111" t="s">
        <v>26</v>
      </c>
      <c r="L38" s="62" t="s">
        <v>47</v>
      </c>
      <c r="M38" s="123" t="s">
        <v>48</v>
      </c>
    </row>
    <row r="39" spans="1:13" s="14" customFormat="1" ht="113.25" customHeight="1" x14ac:dyDescent="0.2">
      <c r="A39" s="75">
        <v>13</v>
      </c>
      <c r="B39" s="75">
        <v>93151600</v>
      </c>
      <c r="C39" s="52" t="s">
        <v>69</v>
      </c>
      <c r="D39" s="75" t="e">
        <f>UPPER(TEXT(#REF!,"mmmm"))</f>
        <v>#REF!</v>
      </c>
      <c r="E39" s="75" t="e">
        <f>+DAYS360(#REF!,#REF!)</f>
        <v>#REF!</v>
      </c>
      <c r="F39" s="75" t="s">
        <v>51</v>
      </c>
      <c r="G39" s="75" t="s">
        <v>65</v>
      </c>
      <c r="H39" s="91" t="e">
        <f>(+VLOOKUP(#REF!,[2]perfiles!$A$1:$B$8,2,FALSE)/30)*E39</f>
        <v>#REF!</v>
      </c>
      <c r="I39" s="91" t="e">
        <f t="shared" si="0"/>
        <v>#REF!</v>
      </c>
      <c r="J39" s="112" t="s">
        <v>26</v>
      </c>
      <c r="K39" s="112" t="s">
        <v>26</v>
      </c>
      <c r="L39" s="63" t="s">
        <v>47</v>
      </c>
      <c r="M39" s="124" t="s">
        <v>48</v>
      </c>
    </row>
    <row r="40" spans="1:13" s="14" customFormat="1" ht="103.5" customHeight="1" x14ac:dyDescent="0.2">
      <c r="A40" s="74">
        <v>14</v>
      </c>
      <c r="B40" s="74">
        <v>93141500</v>
      </c>
      <c r="C40" s="51" t="s">
        <v>68</v>
      </c>
      <c r="D40" s="74" t="e">
        <f>UPPER(TEXT(#REF!,"mmmm"))</f>
        <v>#REF!</v>
      </c>
      <c r="E40" s="74" t="e">
        <f>+DAYS360(#REF!,#REF!)</f>
        <v>#REF!</v>
      </c>
      <c r="F40" s="74" t="s">
        <v>51</v>
      </c>
      <c r="G40" s="74" t="s">
        <v>65</v>
      </c>
      <c r="H40" s="90" t="e">
        <f>(+VLOOKUP(#REF!,[2]perfiles!$A$1:$B$8,2,FALSE)/30)*E40</f>
        <v>#REF!</v>
      </c>
      <c r="I40" s="90" t="e">
        <f t="shared" si="0"/>
        <v>#REF!</v>
      </c>
      <c r="J40" s="111" t="s">
        <v>26</v>
      </c>
      <c r="K40" s="111" t="s">
        <v>26</v>
      </c>
      <c r="L40" s="62" t="s">
        <v>47</v>
      </c>
      <c r="M40" s="123" t="s">
        <v>48</v>
      </c>
    </row>
    <row r="41" spans="1:13" s="14" customFormat="1" ht="55.5" customHeight="1" x14ac:dyDescent="0.2">
      <c r="A41" s="75">
        <v>15</v>
      </c>
      <c r="B41" s="75">
        <v>80121600</v>
      </c>
      <c r="C41" s="52" t="s">
        <v>70</v>
      </c>
      <c r="D41" s="75" t="e">
        <f>UPPER(TEXT(#REF!,"mmmm"))</f>
        <v>#REF!</v>
      </c>
      <c r="E41" s="75" t="e">
        <f>+DAYS360(#REF!,#REF!)</f>
        <v>#REF!</v>
      </c>
      <c r="F41" s="75" t="s">
        <v>51</v>
      </c>
      <c r="G41" s="75" t="s">
        <v>46</v>
      </c>
      <c r="H41" s="91" t="e">
        <f>(+VLOOKUP(#REF!,[2]perfiles!$A$1:$B$8,2,FALSE)/30)*E41</f>
        <v>#REF!</v>
      </c>
      <c r="I41" s="91" t="e">
        <f t="shared" si="0"/>
        <v>#REF!</v>
      </c>
      <c r="J41" s="112" t="s">
        <v>26</v>
      </c>
      <c r="K41" s="112" t="s">
        <v>26</v>
      </c>
      <c r="L41" s="63" t="s">
        <v>47</v>
      </c>
      <c r="M41" s="124" t="s">
        <v>48</v>
      </c>
    </row>
    <row r="42" spans="1:13" s="14" customFormat="1" ht="61.5" customHeight="1" x14ac:dyDescent="0.2">
      <c r="A42" s="74">
        <v>16</v>
      </c>
      <c r="B42" s="74">
        <v>80121600</v>
      </c>
      <c r="C42" s="51" t="s">
        <v>71</v>
      </c>
      <c r="D42" s="74" t="e">
        <f>UPPER(TEXT(#REF!,"mmmm"))</f>
        <v>#REF!</v>
      </c>
      <c r="E42" s="74" t="e">
        <f>+DAYS360(#REF!,#REF!)</f>
        <v>#REF!</v>
      </c>
      <c r="F42" s="74" t="s">
        <v>51</v>
      </c>
      <c r="G42" s="74" t="s">
        <v>46</v>
      </c>
      <c r="H42" s="90" t="e">
        <f>(+VLOOKUP(#REF!,[2]perfiles!$A$1:$B$8,2,FALSE)/30)*E42</f>
        <v>#REF!</v>
      </c>
      <c r="I42" s="90" t="e">
        <f t="shared" si="0"/>
        <v>#REF!</v>
      </c>
      <c r="J42" s="111" t="s">
        <v>26</v>
      </c>
      <c r="K42" s="111" t="s">
        <v>26</v>
      </c>
      <c r="L42" s="62" t="s">
        <v>47</v>
      </c>
      <c r="M42" s="123" t="s">
        <v>48</v>
      </c>
    </row>
    <row r="43" spans="1:13" s="14" customFormat="1" ht="54" customHeight="1" x14ac:dyDescent="0.2">
      <c r="A43" s="75">
        <v>17</v>
      </c>
      <c r="B43" s="75">
        <v>80121600</v>
      </c>
      <c r="C43" s="52" t="s">
        <v>72</v>
      </c>
      <c r="D43" s="75" t="e">
        <f>UPPER(TEXT(#REF!,"mmmm"))</f>
        <v>#REF!</v>
      </c>
      <c r="E43" s="75" t="e">
        <f>+DAYS360(#REF!,#REF!)</f>
        <v>#REF!</v>
      </c>
      <c r="F43" s="75" t="s">
        <v>51</v>
      </c>
      <c r="G43" s="75" t="s">
        <v>46</v>
      </c>
      <c r="H43" s="91" t="e">
        <f>(+VLOOKUP(#REF!,[2]perfiles!$A$1:$B$8,2,FALSE)/30)*E43</f>
        <v>#REF!</v>
      </c>
      <c r="I43" s="91" t="e">
        <f t="shared" si="0"/>
        <v>#REF!</v>
      </c>
      <c r="J43" s="112" t="s">
        <v>26</v>
      </c>
      <c r="K43" s="112" t="s">
        <v>26</v>
      </c>
      <c r="L43" s="63" t="s">
        <v>47</v>
      </c>
      <c r="M43" s="124" t="s">
        <v>48</v>
      </c>
    </row>
    <row r="44" spans="1:13" s="14" customFormat="1" ht="65.25" customHeight="1" x14ac:dyDescent="0.2">
      <c r="A44" s="74">
        <v>18</v>
      </c>
      <c r="B44" s="74">
        <v>80161500</v>
      </c>
      <c r="C44" s="51" t="s">
        <v>73</v>
      </c>
      <c r="D44" s="74" t="s">
        <v>74</v>
      </c>
      <c r="E44" s="74" t="e">
        <f>+DAYS360(#REF!,#REF!)</f>
        <v>#REF!</v>
      </c>
      <c r="F44" s="74" t="s">
        <v>51</v>
      </c>
      <c r="G44" s="74" t="s">
        <v>46</v>
      </c>
      <c r="H44" s="90" t="e">
        <f>(+VLOOKUP(#REF!,[2]perfiles!$A$1:$B$8,2,FALSE)/30)*E44</f>
        <v>#REF!</v>
      </c>
      <c r="I44" s="90" t="e">
        <f t="shared" si="0"/>
        <v>#REF!</v>
      </c>
      <c r="J44" s="111" t="s">
        <v>26</v>
      </c>
      <c r="K44" s="111" t="s">
        <v>26</v>
      </c>
      <c r="L44" s="62" t="s">
        <v>47</v>
      </c>
      <c r="M44" s="123" t="s">
        <v>48</v>
      </c>
    </row>
    <row r="45" spans="1:13" s="14" customFormat="1" ht="57.75" customHeight="1" x14ac:dyDescent="0.2">
      <c r="A45" s="75">
        <v>19</v>
      </c>
      <c r="B45" s="75">
        <v>80121600</v>
      </c>
      <c r="C45" s="52" t="s">
        <v>75</v>
      </c>
      <c r="D45" s="75" t="e">
        <f>UPPER(TEXT(#REF!,"mmmm"))</f>
        <v>#REF!</v>
      </c>
      <c r="E45" s="75" t="e">
        <f>+DAYS360(#REF!,#REF!)</f>
        <v>#REF!</v>
      </c>
      <c r="F45" s="75" t="s">
        <v>51</v>
      </c>
      <c r="G45" s="75" t="s">
        <v>46</v>
      </c>
      <c r="H45" s="91" t="e">
        <f>(+VLOOKUP(#REF!,[2]perfiles!$A$1:$B$8,2,FALSE)/30)*E45</f>
        <v>#REF!</v>
      </c>
      <c r="I45" s="91" t="e">
        <f t="shared" si="0"/>
        <v>#REF!</v>
      </c>
      <c r="J45" s="112" t="s">
        <v>26</v>
      </c>
      <c r="K45" s="112" t="s">
        <v>26</v>
      </c>
      <c r="L45" s="63" t="s">
        <v>47</v>
      </c>
      <c r="M45" s="124" t="s">
        <v>48</v>
      </c>
    </row>
    <row r="46" spans="1:13" s="14" customFormat="1" ht="55.5" customHeight="1" x14ac:dyDescent="0.2">
      <c r="A46" s="74">
        <v>20</v>
      </c>
      <c r="B46" s="74">
        <v>93141500</v>
      </c>
      <c r="C46" s="51" t="s">
        <v>76</v>
      </c>
      <c r="D46" s="74" t="e">
        <f>UPPER(TEXT(#REF!,"mmmm"))</f>
        <v>#REF!</v>
      </c>
      <c r="E46" s="74" t="e">
        <f>+DAYS360(#REF!,#REF!)</f>
        <v>#REF!</v>
      </c>
      <c r="F46" s="74" t="s">
        <v>51</v>
      </c>
      <c r="G46" s="74" t="s">
        <v>46</v>
      </c>
      <c r="H46" s="90" t="e">
        <f>(+VLOOKUP(#REF!,[2]perfiles!$A$1:$B$8,2,FALSE)/30)*E46</f>
        <v>#REF!</v>
      </c>
      <c r="I46" s="90" t="e">
        <f t="shared" si="0"/>
        <v>#REF!</v>
      </c>
      <c r="J46" s="111" t="s">
        <v>26</v>
      </c>
      <c r="K46" s="111" t="s">
        <v>26</v>
      </c>
      <c r="L46" s="62" t="s">
        <v>47</v>
      </c>
      <c r="M46" s="123" t="s">
        <v>48</v>
      </c>
    </row>
    <row r="47" spans="1:13" s="14" customFormat="1" ht="56.25" customHeight="1" x14ac:dyDescent="0.2">
      <c r="A47" s="75">
        <v>21</v>
      </c>
      <c r="B47" s="75">
        <v>93151600</v>
      </c>
      <c r="C47" s="52" t="s">
        <v>77</v>
      </c>
      <c r="D47" s="75" t="e">
        <f>UPPER(TEXT(#REF!,"mmmm"))</f>
        <v>#REF!</v>
      </c>
      <c r="E47" s="75" t="e">
        <f>+DAYS360(#REF!,#REF!)</f>
        <v>#REF!</v>
      </c>
      <c r="F47" s="75" t="s">
        <v>51</v>
      </c>
      <c r="G47" s="75" t="s">
        <v>46</v>
      </c>
      <c r="H47" s="91" t="e">
        <f>(+VLOOKUP(#REF!,[2]perfiles!$A$1:$B$8,2,FALSE)/30)*E47</f>
        <v>#REF!</v>
      </c>
      <c r="I47" s="91" t="e">
        <f t="shared" si="0"/>
        <v>#REF!</v>
      </c>
      <c r="J47" s="112" t="s">
        <v>26</v>
      </c>
      <c r="K47" s="112" t="s">
        <v>26</v>
      </c>
      <c r="L47" s="63" t="s">
        <v>47</v>
      </c>
      <c r="M47" s="124" t="s">
        <v>48</v>
      </c>
    </row>
    <row r="48" spans="1:13" s="14" customFormat="1" ht="49.5" customHeight="1" x14ac:dyDescent="0.2">
      <c r="A48" s="74">
        <v>22</v>
      </c>
      <c r="B48" s="74">
        <v>93141500</v>
      </c>
      <c r="C48" s="51" t="s">
        <v>78</v>
      </c>
      <c r="D48" s="74" t="e">
        <f>UPPER(TEXT(#REF!,"mmmm"))</f>
        <v>#REF!</v>
      </c>
      <c r="E48" s="74" t="e">
        <f>+DAYS360(#REF!,#REF!)</f>
        <v>#REF!</v>
      </c>
      <c r="F48" s="74" t="s">
        <v>51</v>
      </c>
      <c r="G48" s="74" t="s">
        <v>46</v>
      </c>
      <c r="H48" s="90" t="e">
        <f>(+VLOOKUP(#REF!,[2]perfiles!$A$1:$B$8,2,FALSE)/30)*E48</f>
        <v>#REF!</v>
      </c>
      <c r="I48" s="90" t="e">
        <f t="shared" si="0"/>
        <v>#REF!</v>
      </c>
      <c r="J48" s="111" t="s">
        <v>26</v>
      </c>
      <c r="K48" s="111" t="s">
        <v>26</v>
      </c>
      <c r="L48" s="62" t="s">
        <v>47</v>
      </c>
      <c r="M48" s="123" t="s">
        <v>48</v>
      </c>
    </row>
    <row r="49" spans="1:13" s="14" customFormat="1" ht="53.25" customHeight="1" x14ac:dyDescent="0.2">
      <c r="A49" s="75">
        <v>23</v>
      </c>
      <c r="B49" s="75">
        <v>93141500</v>
      </c>
      <c r="C49" s="52" t="s">
        <v>79</v>
      </c>
      <c r="D49" s="75" t="e">
        <f>UPPER(TEXT(#REF!,"mmmm"))</f>
        <v>#REF!</v>
      </c>
      <c r="E49" s="75" t="e">
        <f>+DAYS360(#REF!,#REF!)</f>
        <v>#REF!</v>
      </c>
      <c r="F49" s="75" t="s">
        <v>51</v>
      </c>
      <c r="G49" s="75" t="s">
        <v>46</v>
      </c>
      <c r="H49" s="91" t="e">
        <f>(+VLOOKUP(#REF!,[2]perfiles!$A$1:$B$8,2,FALSE)/30)*E49</f>
        <v>#REF!</v>
      </c>
      <c r="I49" s="91" t="e">
        <f t="shared" si="0"/>
        <v>#REF!</v>
      </c>
      <c r="J49" s="112" t="s">
        <v>26</v>
      </c>
      <c r="K49" s="112" t="s">
        <v>26</v>
      </c>
      <c r="L49" s="63" t="s">
        <v>47</v>
      </c>
      <c r="M49" s="124" t="s">
        <v>48</v>
      </c>
    </row>
    <row r="50" spans="1:13" s="14" customFormat="1" ht="53.25" customHeight="1" x14ac:dyDescent="0.2">
      <c r="A50" s="74">
        <v>24</v>
      </c>
      <c r="B50" s="74">
        <v>93141500</v>
      </c>
      <c r="C50" s="51" t="s">
        <v>80</v>
      </c>
      <c r="D50" s="74" t="e">
        <f>UPPER(TEXT(#REF!,"mmmm"))</f>
        <v>#REF!</v>
      </c>
      <c r="E50" s="74" t="e">
        <f>+DAYS360(#REF!,#REF!)</f>
        <v>#REF!</v>
      </c>
      <c r="F50" s="74" t="s">
        <v>51</v>
      </c>
      <c r="G50" s="74" t="s">
        <v>46</v>
      </c>
      <c r="H50" s="90" t="e">
        <f>(+VLOOKUP(#REF!,[2]perfiles!$A$1:$B$8,2,FALSE)/30)*E50</f>
        <v>#REF!</v>
      </c>
      <c r="I50" s="90" t="e">
        <f t="shared" si="0"/>
        <v>#REF!</v>
      </c>
      <c r="J50" s="111" t="s">
        <v>26</v>
      </c>
      <c r="K50" s="111" t="s">
        <v>26</v>
      </c>
      <c r="L50" s="62" t="s">
        <v>47</v>
      </c>
      <c r="M50" s="123" t="s">
        <v>48</v>
      </c>
    </row>
    <row r="51" spans="1:13" s="14" customFormat="1" ht="51" x14ac:dyDescent="0.2">
      <c r="A51" s="75">
        <v>25</v>
      </c>
      <c r="B51" s="75">
        <v>93141500</v>
      </c>
      <c r="C51" s="52" t="s">
        <v>81</v>
      </c>
      <c r="D51" s="75" t="e">
        <f>UPPER(TEXT(#REF!,"mmmm"))</f>
        <v>#REF!</v>
      </c>
      <c r="E51" s="75" t="e">
        <f>+DAYS360(#REF!,#REF!)</f>
        <v>#REF!</v>
      </c>
      <c r="F51" s="75" t="s">
        <v>51</v>
      </c>
      <c r="G51" s="75" t="s">
        <v>46</v>
      </c>
      <c r="H51" s="91" t="e">
        <f>(+VLOOKUP(#REF!,[2]perfiles!$A$1:$B$8,2,FALSE)/30)*E51</f>
        <v>#REF!</v>
      </c>
      <c r="I51" s="91" t="e">
        <f t="shared" si="0"/>
        <v>#REF!</v>
      </c>
      <c r="J51" s="112" t="s">
        <v>26</v>
      </c>
      <c r="K51" s="112" t="s">
        <v>26</v>
      </c>
      <c r="L51" s="63" t="s">
        <v>47</v>
      </c>
      <c r="M51" s="124" t="s">
        <v>48</v>
      </c>
    </row>
    <row r="52" spans="1:13" s="14" customFormat="1" ht="51.75" customHeight="1" x14ac:dyDescent="0.2">
      <c r="A52" s="74">
        <v>26</v>
      </c>
      <c r="B52" s="74">
        <v>93141500</v>
      </c>
      <c r="C52" s="51" t="s">
        <v>82</v>
      </c>
      <c r="D52" s="74" t="e">
        <f>UPPER(TEXT(#REF!,"mmmm"))</f>
        <v>#REF!</v>
      </c>
      <c r="E52" s="74" t="e">
        <f>+DAYS360(#REF!,#REF!)</f>
        <v>#REF!</v>
      </c>
      <c r="F52" s="74" t="s">
        <v>51</v>
      </c>
      <c r="G52" s="74" t="s">
        <v>46</v>
      </c>
      <c r="H52" s="90" t="e">
        <f>(+VLOOKUP(#REF!,[2]perfiles!$A$1:$B$8,2,FALSE)/30)*E52</f>
        <v>#REF!</v>
      </c>
      <c r="I52" s="90" t="e">
        <f t="shared" si="0"/>
        <v>#REF!</v>
      </c>
      <c r="J52" s="111" t="s">
        <v>26</v>
      </c>
      <c r="K52" s="111" t="s">
        <v>26</v>
      </c>
      <c r="L52" s="62" t="s">
        <v>47</v>
      </c>
      <c r="M52" s="123" t="s">
        <v>48</v>
      </c>
    </row>
    <row r="53" spans="1:13" s="14" customFormat="1" ht="51" x14ac:dyDescent="0.2">
      <c r="A53" s="75">
        <v>27</v>
      </c>
      <c r="B53" s="75">
        <v>93141500</v>
      </c>
      <c r="C53" s="52" t="s">
        <v>83</v>
      </c>
      <c r="D53" s="75" t="e">
        <f>UPPER(TEXT(#REF!,"mmmm"))</f>
        <v>#REF!</v>
      </c>
      <c r="E53" s="75" t="e">
        <f>+DAYS360(#REF!,#REF!)</f>
        <v>#REF!</v>
      </c>
      <c r="F53" s="75" t="s">
        <v>51</v>
      </c>
      <c r="G53" s="75" t="s">
        <v>46</v>
      </c>
      <c r="H53" s="91" t="e">
        <f>(+VLOOKUP(#REF!,[2]perfiles!$A$1:$B$8,2,FALSE)/30)*E53</f>
        <v>#REF!</v>
      </c>
      <c r="I53" s="91" t="e">
        <f t="shared" si="0"/>
        <v>#REF!</v>
      </c>
      <c r="J53" s="112" t="s">
        <v>26</v>
      </c>
      <c r="K53" s="112" t="s">
        <v>26</v>
      </c>
      <c r="L53" s="63" t="s">
        <v>47</v>
      </c>
      <c r="M53" s="124" t="s">
        <v>48</v>
      </c>
    </row>
    <row r="54" spans="1:13" s="14" customFormat="1" ht="63.75" customHeight="1" x14ac:dyDescent="0.2">
      <c r="A54" s="74">
        <v>28</v>
      </c>
      <c r="B54" s="74">
        <v>80121600</v>
      </c>
      <c r="C54" s="51" t="s">
        <v>75</v>
      </c>
      <c r="D54" s="15" t="e">
        <f>UPPER(TEXT(#REF!,"mmmm"))</f>
        <v>#REF!</v>
      </c>
      <c r="E54" s="74" t="e">
        <f>+DAYS360(#REF!,#REF!)</f>
        <v>#REF!</v>
      </c>
      <c r="F54" s="74" t="s">
        <v>51</v>
      </c>
      <c r="G54" s="74" t="s">
        <v>46</v>
      </c>
      <c r="H54" s="90" t="e">
        <f>(+VLOOKUP(#REF!,[2]perfiles!$A$1:$B$8,2,FALSE)/30)*E54</f>
        <v>#REF!</v>
      </c>
      <c r="I54" s="90" t="e">
        <f t="shared" si="0"/>
        <v>#REF!</v>
      </c>
      <c r="J54" s="111" t="s">
        <v>26</v>
      </c>
      <c r="K54" s="111" t="s">
        <v>26</v>
      </c>
      <c r="L54" s="62" t="s">
        <v>47</v>
      </c>
      <c r="M54" s="123" t="s">
        <v>48</v>
      </c>
    </row>
    <row r="55" spans="1:13" s="14" customFormat="1" ht="51" x14ac:dyDescent="0.2">
      <c r="A55" s="75">
        <v>29</v>
      </c>
      <c r="B55" s="75">
        <v>93141500</v>
      </c>
      <c r="C55" s="52" t="s">
        <v>84</v>
      </c>
      <c r="D55" s="75" t="e">
        <f>UPPER(TEXT(#REF!,"mmmm"))</f>
        <v>#REF!</v>
      </c>
      <c r="E55" s="75" t="e">
        <f>+DAYS360(#REF!,#REF!)</f>
        <v>#REF!</v>
      </c>
      <c r="F55" s="75" t="s">
        <v>51</v>
      </c>
      <c r="G55" s="75" t="s">
        <v>46</v>
      </c>
      <c r="H55" s="91" t="e">
        <f>(+VLOOKUP(#REF!,[2]perfiles!$A$1:$B$8,2,FALSE)/30)*E55</f>
        <v>#REF!</v>
      </c>
      <c r="I55" s="91" t="e">
        <f t="shared" si="0"/>
        <v>#REF!</v>
      </c>
      <c r="J55" s="112" t="s">
        <v>26</v>
      </c>
      <c r="K55" s="112" t="s">
        <v>26</v>
      </c>
      <c r="L55" s="63" t="s">
        <v>47</v>
      </c>
      <c r="M55" s="124" t="s">
        <v>48</v>
      </c>
    </row>
    <row r="56" spans="1:13" s="14" customFormat="1" ht="51" x14ac:dyDescent="0.2">
      <c r="A56" s="74">
        <v>30</v>
      </c>
      <c r="B56" s="74">
        <v>93141500</v>
      </c>
      <c r="C56" s="51" t="s">
        <v>85</v>
      </c>
      <c r="D56" s="74" t="e">
        <f>UPPER(TEXT(#REF!,"mmmm"))</f>
        <v>#REF!</v>
      </c>
      <c r="E56" s="74" t="e">
        <f>+DAYS360(#REF!,#REF!)</f>
        <v>#REF!</v>
      </c>
      <c r="F56" s="74" t="s">
        <v>51</v>
      </c>
      <c r="G56" s="74" t="s">
        <v>46</v>
      </c>
      <c r="H56" s="90" t="e">
        <f>(+VLOOKUP(#REF!,[2]perfiles!$A$1:$B$8,2,FALSE)/30)*E56</f>
        <v>#REF!</v>
      </c>
      <c r="I56" s="90" t="e">
        <f t="shared" si="0"/>
        <v>#REF!</v>
      </c>
      <c r="J56" s="111" t="s">
        <v>26</v>
      </c>
      <c r="K56" s="111" t="s">
        <v>26</v>
      </c>
      <c r="L56" s="62" t="s">
        <v>47</v>
      </c>
      <c r="M56" s="123" t="s">
        <v>48</v>
      </c>
    </row>
    <row r="57" spans="1:13" s="14" customFormat="1" ht="51" x14ac:dyDescent="0.2">
      <c r="A57" s="75">
        <v>31</v>
      </c>
      <c r="B57" s="75">
        <v>93151500</v>
      </c>
      <c r="C57" s="52" t="s">
        <v>86</v>
      </c>
      <c r="D57" s="75" t="e">
        <f>UPPER(TEXT(#REF!,"mmmm"))</f>
        <v>#REF!</v>
      </c>
      <c r="E57" s="75" t="e">
        <f>+DAYS360(#REF!,#REF!)</f>
        <v>#REF!</v>
      </c>
      <c r="F57" s="75" t="s">
        <v>51</v>
      </c>
      <c r="G57" s="75" t="s">
        <v>46</v>
      </c>
      <c r="H57" s="91" t="e">
        <f>(+VLOOKUP(#REF!,[2]perfiles!$A$1:$B$8,2,FALSE)/30)*E57</f>
        <v>#REF!</v>
      </c>
      <c r="I57" s="91" t="e">
        <f t="shared" si="0"/>
        <v>#REF!</v>
      </c>
      <c r="J57" s="112" t="s">
        <v>26</v>
      </c>
      <c r="K57" s="112" t="s">
        <v>26</v>
      </c>
      <c r="L57" s="63" t="s">
        <v>47</v>
      </c>
      <c r="M57" s="124" t="s">
        <v>48</v>
      </c>
    </row>
    <row r="58" spans="1:13" s="14" customFormat="1" ht="51" x14ac:dyDescent="0.2">
      <c r="A58" s="74">
        <v>32</v>
      </c>
      <c r="B58" s="74">
        <v>93141500</v>
      </c>
      <c r="C58" s="51" t="s">
        <v>87</v>
      </c>
      <c r="D58" s="74" t="e">
        <f>UPPER(TEXT(#REF!,"mmmm"))</f>
        <v>#REF!</v>
      </c>
      <c r="E58" s="74" t="e">
        <f>+DAYS360(#REF!,#REF!)</f>
        <v>#REF!</v>
      </c>
      <c r="F58" s="74" t="s">
        <v>51</v>
      </c>
      <c r="G58" s="74" t="s">
        <v>46</v>
      </c>
      <c r="H58" s="90" t="e">
        <f>(+VLOOKUP(#REF!,[2]perfiles!$A$1:$B$8,2,FALSE)/30)*E58</f>
        <v>#REF!</v>
      </c>
      <c r="I58" s="90" t="e">
        <f t="shared" si="0"/>
        <v>#REF!</v>
      </c>
      <c r="J58" s="111" t="s">
        <v>26</v>
      </c>
      <c r="K58" s="111" t="s">
        <v>26</v>
      </c>
      <c r="L58" s="62" t="s">
        <v>47</v>
      </c>
      <c r="M58" s="123" t="s">
        <v>48</v>
      </c>
    </row>
    <row r="59" spans="1:13" s="14" customFormat="1" ht="63.75" x14ac:dyDescent="0.2">
      <c r="A59" s="75">
        <v>33</v>
      </c>
      <c r="B59" s="75">
        <v>93141500</v>
      </c>
      <c r="C59" s="52" t="s">
        <v>88</v>
      </c>
      <c r="D59" s="75" t="e">
        <f>UPPER(TEXT(#REF!,"mmmm"))</f>
        <v>#REF!</v>
      </c>
      <c r="E59" s="75" t="e">
        <f>+DAYS360(#REF!,#REF!)</f>
        <v>#REF!</v>
      </c>
      <c r="F59" s="75" t="s">
        <v>51</v>
      </c>
      <c r="G59" s="75" t="s">
        <v>46</v>
      </c>
      <c r="H59" s="91" t="e">
        <f>(+VLOOKUP(#REF!,[2]perfiles!$A$1:$B$8,2,FALSE)/30)*E59</f>
        <v>#REF!</v>
      </c>
      <c r="I59" s="91" t="e">
        <f t="shared" si="0"/>
        <v>#REF!</v>
      </c>
      <c r="J59" s="112" t="s">
        <v>26</v>
      </c>
      <c r="K59" s="112" t="s">
        <v>26</v>
      </c>
      <c r="L59" s="63" t="s">
        <v>47</v>
      </c>
      <c r="M59" s="124" t="s">
        <v>48</v>
      </c>
    </row>
    <row r="60" spans="1:13" s="14" customFormat="1" ht="57.75" customHeight="1" x14ac:dyDescent="0.2">
      <c r="A60" s="74">
        <v>34</v>
      </c>
      <c r="B60" s="74">
        <v>93141500</v>
      </c>
      <c r="C60" s="51" t="s">
        <v>89</v>
      </c>
      <c r="D60" s="74" t="e">
        <f>UPPER(TEXT(#REF!,"mmmm"))</f>
        <v>#REF!</v>
      </c>
      <c r="E60" s="74" t="e">
        <f>+DAYS360(#REF!,#REF!)</f>
        <v>#REF!</v>
      </c>
      <c r="F60" s="74" t="s">
        <v>51</v>
      </c>
      <c r="G60" s="74" t="s">
        <v>46</v>
      </c>
      <c r="H60" s="90" t="e">
        <f>(+VLOOKUP(#REF!,[2]perfiles!$A$1:$B$8,2,FALSE)/30)*E60</f>
        <v>#REF!</v>
      </c>
      <c r="I60" s="90" t="e">
        <f t="shared" si="0"/>
        <v>#REF!</v>
      </c>
      <c r="J60" s="111" t="s">
        <v>26</v>
      </c>
      <c r="K60" s="111" t="s">
        <v>26</v>
      </c>
      <c r="L60" s="62" t="s">
        <v>47</v>
      </c>
      <c r="M60" s="123" t="s">
        <v>48</v>
      </c>
    </row>
    <row r="61" spans="1:13" s="14" customFormat="1" ht="127.5" x14ac:dyDescent="0.2">
      <c r="A61" s="75">
        <v>35</v>
      </c>
      <c r="B61" s="75" t="s">
        <v>90</v>
      </c>
      <c r="C61" s="52" t="s">
        <v>91</v>
      </c>
      <c r="D61" s="75" t="s">
        <v>57</v>
      </c>
      <c r="E61" s="75">
        <v>330</v>
      </c>
      <c r="F61" s="75" t="s">
        <v>45</v>
      </c>
      <c r="G61" s="75" t="s">
        <v>46</v>
      </c>
      <c r="H61" s="91">
        <f>725000000+350000000+53550000+150000000</f>
        <v>1278550000</v>
      </c>
      <c r="I61" s="91">
        <v>1128550000</v>
      </c>
      <c r="J61" s="112" t="s">
        <v>26</v>
      </c>
      <c r="K61" s="112" t="s">
        <v>26</v>
      </c>
      <c r="L61" s="63" t="s">
        <v>92</v>
      </c>
      <c r="M61" s="124" t="s">
        <v>93</v>
      </c>
    </row>
    <row r="62" spans="1:13" s="14" customFormat="1" ht="83.25" customHeight="1" x14ac:dyDescent="0.2">
      <c r="A62" s="74">
        <v>36</v>
      </c>
      <c r="B62" s="74">
        <v>80141600</v>
      </c>
      <c r="C62" s="51" t="s">
        <v>94</v>
      </c>
      <c r="D62" s="74" t="e">
        <f>UPPER(TEXT(#REF!,"mmmm"))</f>
        <v>#REF!</v>
      </c>
      <c r="E62" s="74" t="e">
        <f>+DAYS360(#REF!,#REF!)</f>
        <v>#REF!</v>
      </c>
      <c r="F62" s="74" t="s">
        <v>51</v>
      </c>
      <c r="G62" s="74" t="s">
        <v>46</v>
      </c>
      <c r="H62" s="90" t="e">
        <f>(+VLOOKUP(#REF!,[2]perfiles!$A$1:$B$8,2,FALSE)/30)*E62</f>
        <v>#REF!</v>
      </c>
      <c r="I62" s="90" t="e">
        <f>+H62</f>
        <v>#REF!</v>
      </c>
      <c r="J62" s="111" t="s">
        <v>26</v>
      </c>
      <c r="K62" s="111" t="s">
        <v>26</v>
      </c>
      <c r="L62" s="62" t="s">
        <v>92</v>
      </c>
      <c r="M62" s="123" t="s">
        <v>93</v>
      </c>
    </row>
    <row r="63" spans="1:13" s="14" customFormat="1" ht="58.5" customHeight="1" x14ac:dyDescent="0.2">
      <c r="A63" s="75">
        <v>37</v>
      </c>
      <c r="B63" s="75">
        <v>80141600</v>
      </c>
      <c r="C63" s="52" t="s">
        <v>96</v>
      </c>
      <c r="D63" s="75" t="e">
        <f>UPPER(TEXT(#REF!,"mmmm"))</f>
        <v>#REF!</v>
      </c>
      <c r="E63" s="75" t="e">
        <f>+DAYS360(#REF!,#REF!)</f>
        <v>#REF!</v>
      </c>
      <c r="F63" s="75" t="s">
        <v>51</v>
      </c>
      <c r="G63" s="75" t="s">
        <v>46</v>
      </c>
      <c r="H63" s="91" t="e">
        <f>(+VLOOKUP(#REF!,[2]perfiles!$A$1:$B$8,2,FALSE)/30)*E63</f>
        <v>#REF!</v>
      </c>
      <c r="I63" s="91" t="e">
        <f>+H63</f>
        <v>#REF!</v>
      </c>
      <c r="J63" s="112" t="s">
        <v>26</v>
      </c>
      <c r="K63" s="112" t="s">
        <v>26</v>
      </c>
      <c r="L63" s="63" t="s">
        <v>92</v>
      </c>
      <c r="M63" s="124" t="s">
        <v>93</v>
      </c>
    </row>
    <row r="64" spans="1:13" s="14" customFormat="1" ht="53.25" customHeight="1" x14ac:dyDescent="0.2">
      <c r="A64" s="74">
        <v>38</v>
      </c>
      <c r="B64" s="74">
        <v>80141600</v>
      </c>
      <c r="C64" s="51" t="s">
        <v>97</v>
      </c>
      <c r="D64" s="74" t="e">
        <f>UPPER(TEXT(#REF!,"mmmm"))</f>
        <v>#REF!</v>
      </c>
      <c r="E64" s="74" t="e">
        <f>+DAYS360(#REF!,#REF!)</f>
        <v>#REF!</v>
      </c>
      <c r="F64" s="74" t="s">
        <v>51</v>
      </c>
      <c r="G64" s="74" t="s">
        <v>46</v>
      </c>
      <c r="H64" s="90" t="e">
        <f>(+VLOOKUP(#REF!,[2]perfiles!$A$1:$B$8,2,FALSE)/30)*E64</f>
        <v>#REF!</v>
      </c>
      <c r="I64" s="90" t="e">
        <f>+H64</f>
        <v>#REF!</v>
      </c>
      <c r="J64" s="111" t="s">
        <v>26</v>
      </c>
      <c r="K64" s="111" t="s">
        <v>26</v>
      </c>
      <c r="L64" s="62" t="s">
        <v>92</v>
      </c>
      <c r="M64" s="123" t="s">
        <v>93</v>
      </c>
    </row>
    <row r="65" spans="1:14" s="14" customFormat="1" ht="64.5" customHeight="1" x14ac:dyDescent="0.2">
      <c r="A65" s="75">
        <v>39</v>
      </c>
      <c r="B65" s="75" t="s">
        <v>98</v>
      </c>
      <c r="C65" s="52" t="s">
        <v>99</v>
      </c>
      <c r="D65" s="75" t="s">
        <v>57</v>
      </c>
      <c r="E65" s="75">
        <v>330</v>
      </c>
      <c r="F65" s="75" t="s">
        <v>51</v>
      </c>
      <c r="G65" s="75" t="s">
        <v>46</v>
      </c>
      <c r="H65" s="91">
        <v>250000000</v>
      </c>
      <c r="I65" s="91">
        <v>250000000</v>
      </c>
      <c r="J65" s="112" t="s">
        <v>26</v>
      </c>
      <c r="K65" s="112" t="s">
        <v>26</v>
      </c>
      <c r="L65" s="63" t="s">
        <v>92</v>
      </c>
      <c r="M65" s="124" t="s">
        <v>93</v>
      </c>
    </row>
    <row r="66" spans="1:14" s="14" customFormat="1" ht="44.25" customHeight="1" x14ac:dyDescent="0.2">
      <c r="A66" s="74">
        <v>40</v>
      </c>
      <c r="B66" s="74">
        <v>80161500</v>
      </c>
      <c r="C66" s="51" t="s">
        <v>100</v>
      </c>
      <c r="D66" s="74" t="e">
        <f>UPPER(TEXT(#REF!,"mmmm"))</f>
        <v>#REF!</v>
      </c>
      <c r="E66" s="74" t="e">
        <f>+DAYS360(#REF!,#REF!)</f>
        <v>#REF!</v>
      </c>
      <c r="F66" s="74" t="s">
        <v>51</v>
      </c>
      <c r="G66" s="74" t="s">
        <v>46</v>
      </c>
      <c r="H66" s="90" t="e">
        <f>(+VLOOKUP(#REF!,[2]perfiles!$A$1:$B$8,2,FALSE)/30)*E66</f>
        <v>#REF!</v>
      </c>
      <c r="I66" s="90" t="e">
        <f t="shared" ref="I66:I71" si="1">+H66</f>
        <v>#REF!</v>
      </c>
      <c r="J66" s="111" t="s">
        <v>26</v>
      </c>
      <c r="K66" s="111" t="s">
        <v>26</v>
      </c>
      <c r="L66" s="62" t="s">
        <v>101</v>
      </c>
      <c r="M66" s="123" t="s">
        <v>102</v>
      </c>
    </row>
    <row r="67" spans="1:14" s="14" customFormat="1" ht="51" x14ac:dyDescent="0.2">
      <c r="A67" s="75">
        <v>41</v>
      </c>
      <c r="B67" s="75">
        <v>80141600</v>
      </c>
      <c r="C67" s="52" t="s">
        <v>103</v>
      </c>
      <c r="D67" s="75" t="e">
        <f>UPPER(TEXT(#REF!,"mmmm"))</f>
        <v>#REF!</v>
      </c>
      <c r="E67" s="75" t="e">
        <f>+DAYS360(#REF!,#REF!)</f>
        <v>#REF!</v>
      </c>
      <c r="F67" s="75" t="s">
        <v>51</v>
      </c>
      <c r="G67" s="75" t="s">
        <v>46</v>
      </c>
      <c r="H67" s="91" t="e">
        <f>(+VLOOKUP(#REF!,[2]perfiles!$A$1:$B$8,2,FALSE)/30)*E67</f>
        <v>#REF!</v>
      </c>
      <c r="I67" s="91" t="e">
        <f t="shared" si="1"/>
        <v>#REF!</v>
      </c>
      <c r="J67" s="112" t="s">
        <v>26</v>
      </c>
      <c r="K67" s="112" t="s">
        <v>26</v>
      </c>
      <c r="L67" s="63" t="s">
        <v>92</v>
      </c>
      <c r="M67" s="124" t="s">
        <v>93</v>
      </c>
    </row>
    <row r="68" spans="1:14" s="14" customFormat="1" ht="51" x14ac:dyDescent="0.2">
      <c r="A68" s="74">
        <v>42</v>
      </c>
      <c r="B68" s="74">
        <v>80141600</v>
      </c>
      <c r="C68" s="51" t="s">
        <v>104</v>
      </c>
      <c r="D68" s="74" t="e">
        <f>UPPER(TEXT(#REF!,"mmmm"))</f>
        <v>#REF!</v>
      </c>
      <c r="E68" s="74" t="e">
        <f>+DAYS360(#REF!,#REF!)</f>
        <v>#REF!</v>
      </c>
      <c r="F68" s="74" t="s">
        <v>51</v>
      </c>
      <c r="G68" s="74" t="s">
        <v>46</v>
      </c>
      <c r="H68" s="90" t="e">
        <f>(+VLOOKUP(#REF!,[2]perfiles!$A$1:$B$8,2,FALSE)/30)*E68</f>
        <v>#REF!</v>
      </c>
      <c r="I68" s="90" t="e">
        <f t="shared" si="1"/>
        <v>#REF!</v>
      </c>
      <c r="J68" s="111" t="s">
        <v>26</v>
      </c>
      <c r="K68" s="111" t="s">
        <v>26</v>
      </c>
      <c r="L68" s="62" t="s">
        <v>92</v>
      </c>
      <c r="M68" s="123" t="s">
        <v>93</v>
      </c>
    </row>
    <row r="69" spans="1:14" s="14" customFormat="1" ht="49.5" customHeight="1" x14ac:dyDescent="0.2">
      <c r="A69" s="75">
        <v>43</v>
      </c>
      <c r="B69" s="75">
        <v>80141600</v>
      </c>
      <c r="C69" s="52" t="s">
        <v>105</v>
      </c>
      <c r="D69" s="75" t="e">
        <f>UPPER(TEXT(#REF!,"mmmm"))</f>
        <v>#REF!</v>
      </c>
      <c r="E69" s="75" t="e">
        <f>+DAYS360(#REF!,#REF!)</f>
        <v>#REF!</v>
      </c>
      <c r="F69" s="75" t="s">
        <v>51</v>
      </c>
      <c r="G69" s="75" t="s">
        <v>46</v>
      </c>
      <c r="H69" s="91" t="e">
        <f>(+VLOOKUP(#REF!,[2]perfiles!$A$1:$B$8,2,FALSE)/30)*E69</f>
        <v>#REF!</v>
      </c>
      <c r="I69" s="91" t="e">
        <f t="shared" si="1"/>
        <v>#REF!</v>
      </c>
      <c r="J69" s="112" t="s">
        <v>26</v>
      </c>
      <c r="K69" s="112" t="s">
        <v>26</v>
      </c>
      <c r="L69" s="63" t="s">
        <v>92</v>
      </c>
      <c r="M69" s="124" t="s">
        <v>93</v>
      </c>
    </row>
    <row r="70" spans="1:14" s="14" customFormat="1" ht="57.75" customHeight="1" x14ac:dyDescent="0.2">
      <c r="A70" s="74">
        <v>44</v>
      </c>
      <c r="B70" s="74">
        <v>80141600</v>
      </c>
      <c r="C70" s="51" t="s">
        <v>107</v>
      </c>
      <c r="D70" s="74" t="s">
        <v>108</v>
      </c>
      <c r="E70" s="74" t="e">
        <f>+DAYS360(#REF!,#REF!)</f>
        <v>#REF!</v>
      </c>
      <c r="F70" s="74" t="s">
        <v>51</v>
      </c>
      <c r="G70" s="74" t="s">
        <v>46</v>
      </c>
      <c r="H70" s="90" t="e">
        <f>(+VLOOKUP(#REF!,[2]perfiles!$A$1:$B$8,2,FALSE)/30)*E70</f>
        <v>#REF!</v>
      </c>
      <c r="I70" s="90" t="e">
        <f t="shared" si="1"/>
        <v>#REF!</v>
      </c>
      <c r="J70" s="111" t="s">
        <v>26</v>
      </c>
      <c r="K70" s="111" t="s">
        <v>26</v>
      </c>
      <c r="L70" s="62" t="s">
        <v>92</v>
      </c>
      <c r="M70" s="123" t="s">
        <v>93</v>
      </c>
    </row>
    <row r="71" spans="1:14" s="14" customFormat="1" ht="51" x14ac:dyDescent="0.2">
      <c r="A71" s="75">
        <v>45</v>
      </c>
      <c r="B71" s="75" t="s">
        <v>109</v>
      </c>
      <c r="C71" s="52" t="s">
        <v>110</v>
      </c>
      <c r="D71" s="75" t="e">
        <f>UPPER(TEXT(#REF!,"mmmm"))</f>
        <v>#REF!</v>
      </c>
      <c r="E71" s="75" t="e">
        <f>+DAYS360(#REF!,#REF!)</f>
        <v>#REF!</v>
      </c>
      <c r="F71" s="75" t="s">
        <v>51</v>
      </c>
      <c r="G71" s="75" t="s">
        <v>46</v>
      </c>
      <c r="H71" s="91" t="e">
        <f>(+VLOOKUP(#REF!,[2]perfiles!$A$1:$B$8,2,FALSE)/30)*E71</f>
        <v>#REF!</v>
      </c>
      <c r="I71" s="91" t="e">
        <f t="shared" si="1"/>
        <v>#REF!</v>
      </c>
      <c r="J71" s="112" t="s">
        <v>26</v>
      </c>
      <c r="K71" s="112" t="s">
        <v>26</v>
      </c>
      <c r="L71" s="63" t="s">
        <v>92</v>
      </c>
      <c r="M71" s="124" t="s">
        <v>93</v>
      </c>
    </row>
    <row r="72" spans="1:14" s="14" customFormat="1" ht="75.75" customHeight="1" x14ac:dyDescent="0.2">
      <c r="A72" s="74">
        <v>46</v>
      </c>
      <c r="B72" s="74" t="s">
        <v>111</v>
      </c>
      <c r="C72" s="51" t="s">
        <v>112</v>
      </c>
      <c r="D72" s="74" t="s">
        <v>74</v>
      </c>
      <c r="E72" s="74">
        <v>300</v>
      </c>
      <c r="F72" s="74" t="s">
        <v>113</v>
      </c>
      <c r="G72" s="74" t="s">
        <v>46</v>
      </c>
      <c r="H72" s="90">
        <f>10000000+85085000</f>
        <v>95085000</v>
      </c>
      <c r="I72" s="90">
        <v>95085000</v>
      </c>
      <c r="J72" s="111" t="s">
        <v>26</v>
      </c>
      <c r="K72" s="111" t="s">
        <v>26</v>
      </c>
      <c r="L72" s="62" t="s">
        <v>101</v>
      </c>
      <c r="M72" s="123" t="s">
        <v>102</v>
      </c>
    </row>
    <row r="73" spans="1:14" s="14" customFormat="1" ht="75.75" customHeight="1" x14ac:dyDescent="0.2">
      <c r="A73" s="144">
        <v>47</v>
      </c>
      <c r="B73" s="24">
        <v>84111500</v>
      </c>
      <c r="C73" s="140" t="s">
        <v>114</v>
      </c>
      <c r="D73" s="24" t="s">
        <v>115</v>
      </c>
      <c r="E73" s="24">
        <v>90</v>
      </c>
      <c r="F73" s="75" t="s">
        <v>51</v>
      </c>
      <c r="G73" s="75" t="s">
        <v>46</v>
      </c>
      <c r="H73" s="90">
        <v>17359560</v>
      </c>
      <c r="I73" s="90">
        <f>+H73</f>
        <v>17359560</v>
      </c>
      <c r="J73" s="111" t="s">
        <v>26</v>
      </c>
      <c r="K73" s="111" t="s">
        <v>26</v>
      </c>
      <c r="L73" s="62" t="s">
        <v>58</v>
      </c>
      <c r="M73" s="123" t="s">
        <v>59</v>
      </c>
    </row>
    <row r="74" spans="1:14" s="14" customFormat="1" ht="38.25" customHeight="1" x14ac:dyDescent="0.2">
      <c r="A74" s="74">
        <v>48</v>
      </c>
      <c r="B74" s="74" t="s">
        <v>116</v>
      </c>
      <c r="C74" s="51" t="s">
        <v>117</v>
      </c>
      <c r="D74" s="74" t="s">
        <v>74</v>
      </c>
      <c r="E74" s="74">
        <v>240</v>
      </c>
      <c r="F74" s="74" t="s">
        <v>118</v>
      </c>
      <c r="G74" s="74" t="s">
        <v>46</v>
      </c>
      <c r="H74" s="90">
        <v>70000000</v>
      </c>
      <c r="I74" s="90">
        <v>70000000</v>
      </c>
      <c r="J74" s="111" t="s">
        <v>26</v>
      </c>
      <c r="K74" s="111" t="s">
        <v>26</v>
      </c>
      <c r="L74" s="62" t="s">
        <v>101</v>
      </c>
      <c r="M74" s="123" t="s">
        <v>102</v>
      </c>
    </row>
    <row r="75" spans="1:14" s="14" customFormat="1" ht="43.5" customHeight="1" x14ac:dyDescent="0.2">
      <c r="A75" s="75">
        <v>49</v>
      </c>
      <c r="B75" s="75" t="s">
        <v>119</v>
      </c>
      <c r="C75" s="52" t="s">
        <v>120</v>
      </c>
      <c r="D75" s="75" t="s">
        <v>121</v>
      </c>
      <c r="E75" s="75">
        <v>60</v>
      </c>
      <c r="F75" s="75" t="s">
        <v>51</v>
      </c>
      <c r="G75" s="75" t="s">
        <v>46</v>
      </c>
      <c r="H75" s="91">
        <v>6312000</v>
      </c>
      <c r="I75" s="91">
        <f t="shared" ref="I75:I117" si="2">+H75</f>
        <v>6312000</v>
      </c>
      <c r="J75" s="112" t="s">
        <v>26</v>
      </c>
      <c r="K75" s="112" t="s">
        <v>26</v>
      </c>
      <c r="L75" s="63" t="s">
        <v>101</v>
      </c>
      <c r="M75" s="124" t="s">
        <v>102</v>
      </c>
    </row>
    <row r="76" spans="1:14" s="14" customFormat="1" ht="38.25" x14ac:dyDescent="0.2">
      <c r="A76" s="74">
        <v>50</v>
      </c>
      <c r="B76" s="74">
        <v>80111616</v>
      </c>
      <c r="C76" s="51" t="s">
        <v>122</v>
      </c>
      <c r="D76" s="74" t="e">
        <f>UPPER(TEXT(#REF!,"mmmm"))</f>
        <v>#REF!</v>
      </c>
      <c r="E76" s="74" t="e">
        <f>+DAYS360(#REF!,#REF!)</f>
        <v>#REF!</v>
      </c>
      <c r="F76" s="74" t="s">
        <v>51</v>
      </c>
      <c r="G76" s="74" t="s">
        <v>46</v>
      </c>
      <c r="H76" s="90" t="e">
        <f>(+VLOOKUP(#REF!,[2]perfiles!$A$1:$B$8,2,FALSE)/30)*E76</f>
        <v>#REF!</v>
      </c>
      <c r="I76" s="90" t="e">
        <f t="shared" si="2"/>
        <v>#REF!</v>
      </c>
      <c r="J76" s="111" t="s">
        <v>26</v>
      </c>
      <c r="K76" s="111" t="s">
        <v>26</v>
      </c>
      <c r="L76" s="62" t="s">
        <v>101</v>
      </c>
      <c r="M76" s="123" t="s">
        <v>102</v>
      </c>
    </row>
    <row r="77" spans="1:14" s="14" customFormat="1" ht="51" x14ac:dyDescent="0.2">
      <c r="A77" s="75">
        <v>51</v>
      </c>
      <c r="B77" s="75">
        <v>80121600</v>
      </c>
      <c r="C77" s="52" t="s">
        <v>124</v>
      </c>
      <c r="D77" s="75" t="e">
        <f>UPPER(TEXT(#REF!,"mmmm"))</f>
        <v>#REF!</v>
      </c>
      <c r="E77" s="75" t="e">
        <f>+DAYS360(#REF!,#REF!)</f>
        <v>#REF!</v>
      </c>
      <c r="F77" s="75" t="s">
        <v>51</v>
      </c>
      <c r="G77" s="75" t="s">
        <v>46</v>
      </c>
      <c r="H77" s="91" t="e">
        <f>(+VLOOKUP(#REF!,[2]perfiles!$A$1:$B$8,2,FALSE)/30)*E77</f>
        <v>#REF!</v>
      </c>
      <c r="I77" s="91" t="e">
        <f t="shared" si="2"/>
        <v>#REF!</v>
      </c>
      <c r="J77" s="112" t="s">
        <v>26</v>
      </c>
      <c r="K77" s="112" t="s">
        <v>26</v>
      </c>
      <c r="L77" s="63" t="s">
        <v>101</v>
      </c>
      <c r="M77" s="124" t="s">
        <v>102</v>
      </c>
    </row>
    <row r="78" spans="1:14" s="14" customFormat="1" ht="38.25" x14ac:dyDescent="0.2">
      <c r="A78" s="74">
        <v>52</v>
      </c>
      <c r="B78" s="74">
        <v>80121600</v>
      </c>
      <c r="C78" s="51" t="s">
        <v>125</v>
      </c>
      <c r="D78" s="74" t="e">
        <f>UPPER(TEXT(#REF!,"mmmm"))</f>
        <v>#REF!</v>
      </c>
      <c r="E78" s="74" t="e">
        <f>+DAYS360(#REF!,#REF!)</f>
        <v>#REF!</v>
      </c>
      <c r="F78" s="74" t="s">
        <v>51</v>
      </c>
      <c r="G78" s="74" t="s">
        <v>46</v>
      </c>
      <c r="H78" s="90" t="e">
        <f>(+VLOOKUP(#REF!,[2]perfiles!$A$1:$B$8,2,FALSE)/30)*E78</f>
        <v>#REF!</v>
      </c>
      <c r="I78" s="90" t="e">
        <f t="shared" si="2"/>
        <v>#REF!</v>
      </c>
      <c r="J78" s="111" t="s">
        <v>26</v>
      </c>
      <c r="K78" s="111" t="s">
        <v>26</v>
      </c>
      <c r="L78" s="62" t="s">
        <v>101</v>
      </c>
      <c r="M78" s="123" t="s">
        <v>102</v>
      </c>
      <c r="N78" s="14" t="s">
        <v>126</v>
      </c>
    </row>
    <row r="79" spans="1:14" s="14" customFormat="1" ht="63.75" x14ac:dyDescent="0.2">
      <c r="A79" s="75">
        <v>53</v>
      </c>
      <c r="B79" s="75">
        <v>80121600</v>
      </c>
      <c r="C79" s="52" t="s">
        <v>127</v>
      </c>
      <c r="D79" s="75" t="e">
        <f>UPPER(TEXT(#REF!,"mmmm"))</f>
        <v>#REF!</v>
      </c>
      <c r="E79" s="75" t="e">
        <f>+DAYS360(#REF!,#REF!)</f>
        <v>#REF!</v>
      </c>
      <c r="F79" s="75" t="s">
        <v>51</v>
      </c>
      <c r="G79" s="75" t="s">
        <v>46</v>
      </c>
      <c r="H79" s="91" t="e">
        <f>(+VLOOKUP(#REF!,[2]perfiles!$A$1:$B$8,2,FALSE)/30)*E79</f>
        <v>#REF!</v>
      </c>
      <c r="I79" s="91" t="e">
        <f t="shared" si="2"/>
        <v>#REF!</v>
      </c>
      <c r="J79" s="112" t="s">
        <v>26</v>
      </c>
      <c r="K79" s="112" t="s">
        <v>26</v>
      </c>
      <c r="L79" s="63" t="s">
        <v>101</v>
      </c>
      <c r="M79" s="124" t="s">
        <v>102</v>
      </c>
    </row>
    <row r="80" spans="1:14" s="14" customFormat="1" ht="38.25" x14ac:dyDescent="0.2">
      <c r="A80" s="74">
        <v>54</v>
      </c>
      <c r="B80" s="74">
        <v>80121600</v>
      </c>
      <c r="C80" s="51" t="s">
        <v>128</v>
      </c>
      <c r="D80" s="74" t="e">
        <f>UPPER(TEXT(#REF!,"mmmm"))</f>
        <v>#REF!</v>
      </c>
      <c r="E80" s="74" t="e">
        <f>+DAYS360(#REF!,#REF!)</f>
        <v>#REF!</v>
      </c>
      <c r="F80" s="74" t="s">
        <v>51</v>
      </c>
      <c r="G80" s="74" t="s">
        <v>46</v>
      </c>
      <c r="H80" s="90" t="e">
        <f>(+VLOOKUP(#REF!,[2]perfiles!$A$1:$B$8,2,FALSE)/30)*E80</f>
        <v>#REF!</v>
      </c>
      <c r="I80" s="90" t="e">
        <f t="shared" si="2"/>
        <v>#REF!</v>
      </c>
      <c r="J80" s="111" t="s">
        <v>26</v>
      </c>
      <c r="K80" s="111" t="s">
        <v>26</v>
      </c>
      <c r="L80" s="62" t="s">
        <v>101</v>
      </c>
      <c r="M80" s="123" t="s">
        <v>102</v>
      </c>
    </row>
    <row r="81" spans="1:13" s="14" customFormat="1" ht="38.25" x14ac:dyDescent="0.2">
      <c r="A81" s="75">
        <v>55</v>
      </c>
      <c r="B81" s="75">
        <v>80121600</v>
      </c>
      <c r="C81" s="52" t="s">
        <v>129</v>
      </c>
      <c r="D81" s="75" t="e">
        <f>UPPER(TEXT(#REF!,"mmmm"))</f>
        <v>#REF!</v>
      </c>
      <c r="E81" s="75" t="e">
        <f>+DAYS360(#REF!,#REF!)</f>
        <v>#REF!</v>
      </c>
      <c r="F81" s="75" t="s">
        <v>51</v>
      </c>
      <c r="G81" s="75" t="s">
        <v>46</v>
      </c>
      <c r="H81" s="91" t="e">
        <f>(+VLOOKUP(#REF!,[2]perfiles!$A$1:$B$8,2,FALSE)/30)*E81</f>
        <v>#REF!</v>
      </c>
      <c r="I81" s="91" t="e">
        <f t="shared" si="2"/>
        <v>#REF!</v>
      </c>
      <c r="J81" s="112" t="s">
        <v>26</v>
      </c>
      <c r="K81" s="112" t="s">
        <v>26</v>
      </c>
      <c r="L81" s="63" t="s">
        <v>101</v>
      </c>
      <c r="M81" s="124" t="s">
        <v>102</v>
      </c>
    </row>
    <row r="82" spans="1:13" s="14" customFormat="1" ht="38.25" x14ac:dyDescent="0.2">
      <c r="A82" s="74">
        <v>56</v>
      </c>
      <c r="B82" s="74">
        <v>80121600</v>
      </c>
      <c r="C82" s="51" t="s">
        <v>130</v>
      </c>
      <c r="D82" s="74" t="e">
        <f>UPPER(TEXT(#REF!,"mmmm"))</f>
        <v>#REF!</v>
      </c>
      <c r="E82" s="74" t="e">
        <f>+DAYS360(#REF!,#REF!)</f>
        <v>#REF!</v>
      </c>
      <c r="F82" s="74" t="s">
        <v>51</v>
      </c>
      <c r="G82" s="74" t="s">
        <v>46</v>
      </c>
      <c r="H82" s="90" t="e">
        <f>(+VLOOKUP(#REF!,[2]perfiles!$A$1:$B$8,2,FALSE)/30)*E82</f>
        <v>#REF!</v>
      </c>
      <c r="I82" s="90" t="e">
        <f t="shared" si="2"/>
        <v>#REF!</v>
      </c>
      <c r="J82" s="111" t="s">
        <v>26</v>
      </c>
      <c r="K82" s="111" t="s">
        <v>26</v>
      </c>
      <c r="L82" s="62" t="s">
        <v>101</v>
      </c>
      <c r="M82" s="123" t="s">
        <v>102</v>
      </c>
    </row>
    <row r="83" spans="1:13" s="14" customFormat="1" ht="38.25" x14ac:dyDescent="0.2">
      <c r="A83" s="75">
        <v>57</v>
      </c>
      <c r="B83" s="75">
        <v>80111616</v>
      </c>
      <c r="C83" s="52" t="s">
        <v>131</v>
      </c>
      <c r="D83" s="75" t="e">
        <f>UPPER(TEXT(#REF!,"mmmm"))</f>
        <v>#REF!</v>
      </c>
      <c r="E83" s="75" t="e">
        <f>+DAYS360(#REF!,#REF!)</f>
        <v>#REF!</v>
      </c>
      <c r="F83" s="75" t="s">
        <v>51</v>
      </c>
      <c r="G83" s="75" t="s">
        <v>46</v>
      </c>
      <c r="H83" s="91" t="e">
        <f>(+VLOOKUP(#REF!,[2]perfiles!$A$1:$B$8,2,FALSE)/30)*E83</f>
        <v>#REF!</v>
      </c>
      <c r="I83" s="91" t="e">
        <f t="shared" si="2"/>
        <v>#REF!</v>
      </c>
      <c r="J83" s="112" t="s">
        <v>26</v>
      </c>
      <c r="K83" s="112" t="s">
        <v>26</v>
      </c>
      <c r="L83" s="63" t="s">
        <v>101</v>
      </c>
      <c r="M83" s="124" t="s">
        <v>102</v>
      </c>
    </row>
    <row r="84" spans="1:13" s="14" customFormat="1" ht="69.75" customHeight="1" x14ac:dyDescent="0.2">
      <c r="A84" s="74">
        <v>58</v>
      </c>
      <c r="B84" s="196">
        <v>83121600</v>
      </c>
      <c r="C84" s="52" t="s">
        <v>132</v>
      </c>
      <c r="D84" s="75" t="s">
        <v>121</v>
      </c>
      <c r="E84" s="75">
        <v>60</v>
      </c>
      <c r="F84" s="75" t="s">
        <v>51</v>
      </c>
      <c r="G84" s="75" t="s">
        <v>46</v>
      </c>
      <c r="H84" s="91">
        <v>6312000</v>
      </c>
      <c r="I84" s="90">
        <f t="shared" si="2"/>
        <v>6312000</v>
      </c>
      <c r="J84" s="111" t="s">
        <v>26</v>
      </c>
      <c r="K84" s="111" t="s">
        <v>26</v>
      </c>
      <c r="L84" s="62" t="s">
        <v>101</v>
      </c>
      <c r="M84" s="123" t="s">
        <v>102</v>
      </c>
    </row>
    <row r="85" spans="1:13" s="14" customFormat="1" ht="51" x14ac:dyDescent="0.2">
      <c r="A85" s="75">
        <v>59</v>
      </c>
      <c r="B85" s="75">
        <v>81101500</v>
      </c>
      <c r="C85" s="52" t="s">
        <v>133</v>
      </c>
      <c r="D85" s="75" t="e">
        <f>UPPER(TEXT(#REF!,"mmmm"))</f>
        <v>#REF!</v>
      </c>
      <c r="E85" s="75" t="e">
        <f>+DAYS360(#REF!,#REF!)</f>
        <v>#REF!</v>
      </c>
      <c r="F85" s="75" t="s">
        <v>51</v>
      </c>
      <c r="G85" s="75" t="s">
        <v>46</v>
      </c>
      <c r="H85" s="91" t="e">
        <f>(+VLOOKUP(#REF!,[2]perfiles!$A$1:$B$8,2,FALSE)/30)*E85</f>
        <v>#REF!</v>
      </c>
      <c r="I85" s="91" t="e">
        <f t="shared" si="2"/>
        <v>#REF!</v>
      </c>
      <c r="J85" s="112" t="s">
        <v>26</v>
      </c>
      <c r="K85" s="112" t="s">
        <v>26</v>
      </c>
      <c r="L85" s="63" t="s">
        <v>101</v>
      </c>
      <c r="M85" s="124" t="s">
        <v>102</v>
      </c>
    </row>
    <row r="86" spans="1:13" s="14" customFormat="1" ht="38.25" x14ac:dyDescent="0.2">
      <c r="A86" s="74">
        <v>60</v>
      </c>
      <c r="B86" s="74">
        <v>80121600</v>
      </c>
      <c r="C86" s="51" t="s">
        <v>134</v>
      </c>
      <c r="D86" s="74" t="e">
        <f>UPPER(TEXT(#REF!,"mmmm"))</f>
        <v>#REF!</v>
      </c>
      <c r="E86" s="74" t="e">
        <f>+DAYS360(#REF!,#REF!)</f>
        <v>#REF!</v>
      </c>
      <c r="F86" s="74" t="s">
        <v>51</v>
      </c>
      <c r="G86" s="74" t="s">
        <v>46</v>
      </c>
      <c r="H86" s="90" t="e">
        <f>(+VLOOKUP(#REF!,[2]perfiles!$A$1:$B$8,2,FALSE)/30)*E86</f>
        <v>#REF!</v>
      </c>
      <c r="I86" s="90" t="e">
        <f t="shared" si="2"/>
        <v>#REF!</v>
      </c>
      <c r="J86" s="111" t="s">
        <v>26</v>
      </c>
      <c r="K86" s="111" t="s">
        <v>26</v>
      </c>
      <c r="L86" s="62" t="s">
        <v>101</v>
      </c>
      <c r="M86" s="123" t="s">
        <v>102</v>
      </c>
    </row>
    <row r="87" spans="1:13" s="14" customFormat="1" ht="51" x14ac:dyDescent="0.2">
      <c r="A87" s="75">
        <v>61</v>
      </c>
      <c r="B87" s="75">
        <v>80121600</v>
      </c>
      <c r="C87" s="52" t="s">
        <v>135</v>
      </c>
      <c r="D87" s="75" t="e">
        <f>UPPER(TEXT(#REF!,"mmmm"))</f>
        <v>#REF!</v>
      </c>
      <c r="E87" s="75" t="e">
        <f>+DAYS360(#REF!,#REF!)</f>
        <v>#REF!</v>
      </c>
      <c r="F87" s="75" t="s">
        <v>51</v>
      </c>
      <c r="G87" s="75" t="s">
        <v>46</v>
      </c>
      <c r="H87" s="91" t="e">
        <f>(+VLOOKUP(#REF!,[2]perfiles!$A$1:$B$8,2,FALSE)/30)*E87</f>
        <v>#REF!</v>
      </c>
      <c r="I87" s="91" t="e">
        <f t="shared" si="2"/>
        <v>#REF!</v>
      </c>
      <c r="J87" s="112" t="s">
        <v>26</v>
      </c>
      <c r="K87" s="112" t="s">
        <v>26</v>
      </c>
      <c r="L87" s="63" t="s">
        <v>101</v>
      </c>
      <c r="M87" s="124" t="s">
        <v>102</v>
      </c>
    </row>
    <row r="88" spans="1:13" s="14" customFormat="1" ht="38.25" x14ac:dyDescent="0.2">
      <c r="A88" s="74">
        <v>62</v>
      </c>
      <c r="B88" s="74">
        <v>80111616</v>
      </c>
      <c r="C88" s="51" t="s">
        <v>136</v>
      </c>
      <c r="D88" s="74" t="e">
        <f>UPPER(TEXT(#REF!,"mmmm"))</f>
        <v>#REF!</v>
      </c>
      <c r="E88" s="74" t="e">
        <f>+DAYS360(#REF!,#REF!)</f>
        <v>#REF!</v>
      </c>
      <c r="F88" s="74" t="s">
        <v>51</v>
      </c>
      <c r="G88" s="74" t="s">
        <v>46</v>
      </c>
      <c r="H88" s="90" t="e">
        <f>(+VLOOKUP(#REF!,[2]perfiles!$A$1:$B$8,2,FALSE)/30)*E88</f>
        <v>#REF!</v>
      </c>
      <c r="I88" s="90" t="e">
        <f t="shared" si="2"/>
        <v>#REF!</v>
      </c>
      <c r="J88" s="111" t="s">
        <v>26</v>
      </c>
      <c r="K88" s="111" t="s">
        <v>26</v>
      </c>
      <c r="L88" s="62" t="s">
        <v>101</v>
      </c>
      <c r="M88" s="123" t="s">
        <v>102</v>
      </c>
    </row>
    <row r="89" spans="1:13" s="14" customFormat="1" ht="51" x14ac:dyDescent="0.2">
      <c r="A89" s="75">
        <v>63</v>
      </c>
      <c r="B89" s="75">
        <v>80121600</v>
      </c>
      <c r="C89" s="52" t="s">
        <v>137</v>
      </c>
      <c r="D89" s="75" t="e">
        <f>UPPER(TEXT(#REF!,"mmmm"))</f>
        <v>#REF!</v>
      </c>
      <c r="E89" s="75" t="e">
        <f>+DAYS360(#REF!,#REF!)</f>
        <v>#REF!</v>
      </c>
      <c r="F89" s="75" t="s">
        <v>51</v>
      </c>
      <c r="G89" s="75" t="s">
        <v>46</v>
      </c>
      <c r="H89" s="91" t="e">
        <f>(+VLOOKUP(#REF!,[2]perfiles!$A$1:$B$8,2,FALSE)/30)*E89</f>
        <v>#REF!</v>
      </c>
      <c r="I89" s="91" t="e">
        <f t="shared" si="2"/>
        <v>#REF!</v>
      </c>
      <c r="J89" s="112" t="s">
        <v>26</v>
      </c>
      <c r="K89" s="112" t="s">
        <v>26</v>
      </c>
      <c r="L89" s="63" t="s">
        <v>101</v>
      </c>
      <c r="M89" s="124" t="s">
        <v>102</v>
      </c>
    </row>
    <row r="90" spans="1:13" s="14" customFormat="1" ht="38.25" x14ac:dyDescent="0.2">
      <c r="A90" s="74">
        <v>64</v>
      </c>
      <c r="B90" s="74">
        <v>80121600</v>
      </c>
      <c r="C90" s="51" t="s">
        <v>138</v>
      </c>
      <c r="D90" s="74" t="e">
        <f>UPPER(TEXT(#REF!,"mmmm"))</f>
        <v>#REF!</v>
      </c>
      <c r="E90" s="74" t="e">
        <f>+DAYS360(#REF!,#REF!)</f>
        <v>#REF!</v>
      </c>
      <c r="F90" s="74" t="s">
        <v>51</v>
      </c>
      <c r="G90" s="74" t="s">
        <v>46</v>
      </c>
      <c r="H90" s="90" t="e">
        <f>(+VLOOKUP(#REF!,[2]perfiles!$A$1:$B$8,2,FALSE)/30)*E90</f>
        <v>#REF!</v>
      </c>
      <c r="I90" s="90" t="e">
        <f t="shared" si="2"/>
        <v>#REF!</v>
      </c>
      <c r="J90" s="111" t="s">
        <v>26</v>
      </c>
      <c r="K90" s="111" t="s">
        <v>26</v>
      </c>
      <c r="L90" s="62" t="s">
        <v>101</v>
      </c>
      <c r="M90" s="123" t="s">
        <v>102</v>
      </c>
    </row>
    <row r="91" spans="1:13" s="14" customFormat="1" ht="51" x14ac:dyDescent="0.2">
      <c r="A91" s="75">
        <v>65</v>
      </c>
      <c r="B91" s="75">
        <v>80121600</v>
      </c>
      <c r="C91" s="52" t="s">
        <v>139</v>
      </c>
      <c r="D91" s="75" t="e">
        <f>UPPER(TEXT(#REF!,"mmmm"))</f>
        <v>#REF!</v>
      </c>
      <c r="E91" s="75" t="e">
        <f>+DAYS360(#REF!,#REF!)</f>
        <v>#REF!</v>
      </c>
      <c r="F91" s="75" t="s">
        <v>51</v>
      </c>
      <c r="G91" s="75" t="s">
        <v>46</v>
      </c>
      <c r="H91" s="91" t="e">
        <f>(+VLOOKUP(#REF!,[2]perfiles!$A$1:$B$8,2,FALSE)/30)*E91</f>
        <v>#REF!</v>
      </c>
      <c r="I91" s="91" t="e">
        <f t="shared" si="2"/>
        <v>#REF!</v>
      </c>
      <c r="J91" s="112" t="s">
        <v>26</v>
      </c>
      <c r="K91" s="112" t="s">
        <v>26</v>
      </c>
      <c r="L91" s="63" t="s">
        <v>101</v>
      </c>
      <c r="M91" s="124" t="s">
        <v>102</v>
      </c>
    </row>
    <row r="92" spans="1:13" s="14" customFormat="1" ht="51" x14ac:dyDescent="0.2">
      <c r="A92" s="74">
        <v>66</v>
      </c>
      <c r="B92" s="74">
        <v>80121600</v>
      </c>
      <c r="C92" s="51" t="s">
        <v>140</v>
      </c>
      <c r="D92" s="74" t="e">
        <f>UPPER(TEXT(#REF!,"mmmm"))</f>
        <v>#REF!</v>
      </c>
      <c r="E92" s="74" t="e">
        <f>+DAYS360(#REF!,#REF!)</f>
        <v>#REF!</v>
      </c>
      <c r="F92" s="74" t="s">
        <v>51</v>
      </c>
      <c r="G92" s="74" t="s">
        <v>46</v>
      </c>
      <c r="H92" s="90" t="e">
        <f>(+VLOOKUP(#REF!,[2]perfiles!$A$1:$B$8,2,FALSE)/30)*E92</f>
        <v>#REF!</v>
      </c>
      <c r="I92" s="90" t="e">
        <f t="shared" si="2"/>
        <v>#REF!</v>
      </c>
      <c r="J92" s="111" t="s">
        <v>26</v>
      </c>
      <c r="K92" s="111" t="s">
        <v>26</v>
      </c>
      <c r="L92" s="62" t="s">
        <v>101</v>
      </c>
      <c r="M92" s="123" t="s">
        <v>102</v>
      </c>
    </row>
    <row r="93" spans="1:13" s="14" customFormat="1" ht="38.25" x14ac:dyDescent="0.2">
      <c r="A93" s="75">
        <v>67</v>
      </c>
      <c r="B93" s="75">
        <v>80121600</v>
      </c>
      <c r="C93" s="52" t="s">
        <v>142</v>
      </c>
      <c r="D93" s="75" t="e">
        <f>UPPER(TEXT(#REF!,"mmmm"))</f>
        <v>#REF!</v>
      </c>
      <c r="E93" s="75" t="e">
        <f>+DAYS360(#REF!,#REF!)</f>
        <v>#REF!</v>
      </c>
      <c r="F93" s="75" t="s">
        <v>51</v>
      </c>
      <c r="G93" s="75" t="s">
        <v>46</v>
      </c>
      <c r="H93" s="91" t="e">
        <f>(+VLOOKUP(#REF!,[2]perfiles!$A$1:$B$8,2,FALSE)/30)*E93</f>
        <v>#REF!</v>
      </c>
      <c r="I93" s="91" t="e">
        <f t="shared" si="2"/>
        <v>#REF!</v>
      </c>
      <c r="J93" s="112" t="s">
        <v>26</v>
      </c>
      <c r="K93" s="112" t="s">
        <v>26</v>
      </c>
      <c r="L93" s="63" t="s">
        <v>101</v>
      </c>
      <c r="M93" s="124" t="s">
        <v>102</v>
      </c>
    </row>
    <row r="94" spans="1:13" s="14" customFormat="1" ht="51" x14ac:dyDescent="0.2">
      <c r="A94" s="74">
        <v>68</v>
      </c>
      <c r="B94" s="74" t="s">
        <v>143</v>
      </c>
      <c r="C94" s="51" t="s">
        <v>144</v>
      </c>
      <c r="D94" s="74" t="e">
        <f>UPPER(TEXT(#REF!,"mmmm"))</f>
        <v>#REF!</v>
      </c>
      <c r="E94" s="74" t="e">
        <f>+DAYS360(#REF!,#REF!)</f>
        <v>#REF!</v>
      </c>
      <c r="F94" s="74" t="s">
        <v>51</v>
      </c>
      <c r="G94" s="74" t="s">
        <v>46</v>
      </c>
      <c r="H94" s="90" t="e">
        <f>(+VLOOKUP(#REF!,[2]perfiles!$A$1:$B$8,2,FALSE)/30)*E94</f>
        <v>#REF!</v>
      </c>
      <c r="I94" s="90" t="e">
        <f t="shared" si="2"/>
        <v>#REF!</v>
      </c>
      <c r="J94" s="111" t="s">
        <v>26</v>
      </c>
      <c r="K94" s="111" t="s">
        <v>26</v>
      </c>
      <c r="L94" s="62" t="s">
        <v>101</v>
      </c>
      <c r="M94" s="123" t="s">
        <v>102</v>
      </c>
    </row>
    <row r="95" spans="1:13" s="14" customFormat="1" ht="38.25" x14ac:dyDescent="0.2">
      <c r="A95" s="75">
        <v>69</v>
      </c>
      <c r="B95" s="75">
        <v>80121600</v>
      </c>
      <c r="C95" s="52" t="s">
        <v>146</v>
      </c>
      <c r="D95" s="75" t="e">
        <f>UPPER(TEXT(#REF!,"mmmm"))</f>
        <v>#REF!</v>
      </c>
      <c r="E95" s="75" t="e">
        <f>+DAYS360(#REF!,#REF!)</f>
        <v>#REF!</v>
      </c>
      <c r="F95" s="75" t="s">
        <v>51</v>
      </c>
      <c r="G95" s="75" t="s">
        <v>46</v>
      </c>
      <c r="H95" s="91" t="e">
        <f>(+VLOOKUP(#REF!,[2]perfiles!$A$1:$B$8,2,FALSE)/30)*E95</f>
        <v>#REF!</v>
      </c>
      <c r="I95" s="91" t="e">
        <f t="shared" si="2"/>
        <v>#REF!</v>
      </c>
      <c r="J95" s="112" t="s">
        <v>26</v>
      </c>
      <c r="K95" s="112" t="s">
        <v>26</v>
      </c>
      <c r="L95" s="63" t="s">
        <v>101</v>
      </c>
      <c r="M95" s="124" t="s">
        <v>102</v>
      </c>
    </row>
    <row r="96" spans="1:13" s="14" customFormat="1" ht="51" x14ac:dyDescent="0.2">
      <c r="A96" s="74">
        <v>70</v>
      </c>
      <c r="B96" s="74" t="s">
        <v>143</v>
      </c>
      <c r="C96" s="51" t="s">
        <v>147</v>
      </c>
      <c r="D96" s="74" t="e">
        <f>UPPER(TEXT(#REF!,"mmmm"))</f>
        <v>#REF!</v>
      </c>
      <c r="E96" s="74" t="e">
        <f>+DAYS360(#REF!,#REF!)</f>
        <v>#REF!</v>
      </c>
      <c r="F96" s="74" t="s">
        <v>51</v>
      </c>
      <c r="G96" s="74" t="s">
        <v>46</v>
      </c>
      <c r="H96" s="90" t="e">
        <f>(+VLOOKUP(#REF!,[2]perfiles!$A$1:$B$8,2,FALSE)/30)*E96</f>
        <v>#REF!</v>
      </c>
      <c r="I96" s="90" t="e">
        <f t="shared" si="2"/>
        <v>#REF!</v>
      </c>
      <c r="J96" s="111" t="s">
        <v>26</v>
      </c>
      <c r="K96" s="111" t="s">
        <v>26</v>
      </c>
      <c r="L96" s="62" t="s">
        <v>101</v>
      </c>
      <c r="M96" s="123" t="s">
        <v>102</v>
      </c>
    </row>
    <row r="97" spans="1:13" s="14" customFormat="1" ht="38.25" x14ac:dyDescent="0.2">
      <c r="A97" s="75">
        <v>71</v>
      </c>
      <c r="B97" s="75">
        <v>80161500</v>
      </c>
      <c r="C97" s="52" t="s">
        <v>148</v>
      </c>
      <c r="D97" s="75" t="e">
        <f>UPPER(TEXT(#REF!,"mmmm"))</f>
        <v>#REF!</v>
      </c>
      <c r="E97" s="75" t="e">
        <f>+DAYS360(#REF!,#REF!)</f>
        <v>#REF!</v>
      </c>
      <c r="F97" s="75" t="s">
        <v>51</v>
      </c>
      <c r="G97" s="75" t="s">
        <v>46</v>
      </c>
      <c r="H97" s="91" t="e">
        <f>(+VLOOKUP(#REF!,[2]perfiles!$A$1:$B$8,2,FALSE)/30)*E97</f>
        <v>#REF!</v>
      </c>
      <c r="I97" s="91" t="e">
        <f t="shared" si="2"/>
        <v>#REF!</v>
      </c>
      <c r="J97" s="112" t="s">
        <v>26</v>
      </c>
      <c r="K97" s="112" t="s">
        <v>26</v>
      </c>
      <c r="L97" s="63" t="s">
        <v>101</v>
      </c>
      <c r="M97" s="124" t="s">
        <v>102</v>
      </c>
    </row>
    <row r="98" spans="1:13" s="14" customFormat="1" ht="38.25" x14ac:dyDescent="0.2">
      <c r="A98" s="74">
        <v>72</v>
      </c>
      <c r="B98" s="74">
        <v>80111601</v>
      </c>
      <c r="C98" s="51" t="s">
        <v>149</v>
      </c>
      <c r="D98" s="74" t="e">
        <f>UPPER(TEXT(#REF!,"mmmm"))</f>
        <v>#REF!</v>
      </c>
      <c r="E98" s="74" t="e">
        <f>+DAYS360(#REF!,#REF!)</f>
        <v>#REF!</v>
      </c>
      <c r="F98" s="74" t="s">
        <v>51</v>
      </c>
      <c r="G98" s="74" t="s">
        <v>46</v>
      </c>
      <c r="H98" s="90" t="e">
        <f>(+VLOOKUP(#REF!,[2]perfiles!$A$1:$B$8,2,FALSE)/30)*E98</f>
        <v>#REF!</v>
      </c>
      <c r="I98" s="90" t="e">
        <f t="shared" si="2"/>
        <v>#REF!</v>
      </c>
      <c r="J98" s="111" t="s">
        <v>26</v>
      </c>
      <c r="K98" s="111" t="s">
        <v>26</v>
      </c>
      <c r="L98" s="62" t="s">
        <v>101</v>
      </c>
      <c r="M98" s="123" t="s">
        <v>102</v>
      </c>
    </row>
    <row r="99" spans="1:13" s="14" customFormat="1" ht="51" x14ac:dyDescent="0.2">
      <c r="A99" s="75">
        <v>73</v>
      </c>
      <c r="B99" s="75" t="s">
        <v>143</v>
      </c>
      <c r="C99" s="52" t="s">
        <v>150</v>
      </c>
      <c r="D99" s="75" t="e">
        <f>UPPER(TEXT(#REF!,"mmmm"))</f>
        <v>#REF!</v>
      </c>
      <c r="E99" s="75" t="e">
        <f>+DAYS360(#REF!,#REF!)</f>
        <v>#REF!</v>
      </c>
      <c r="F99" s="75" t="s">
        <v>51</v>
      </c>
      <c r="G99" s="75" t="s">
        <v>46</v>
      </c>
      <c r="H99" s="91" t="e">
        <f>(+VLOOKUP(#REF!,[2]perfiles!$A$1:$B$8,2,FALSE)/30)*E99</f>
        <v>#REF!</v>
      </c>
      <c r="I99" s="91" t="e">
        <f t="shared" si="2"/>
        <v>#REF!</v>
      </c>
      <c r="J99" s="112" t="s">
        <v>26</v>
      </c>
      <c r="K99" s="112" t="s">
        <v>26</v>
      </c>
      <c r="L99" s="63" t="s">
        <v>101</v>
      </c>
      <c r="M99" s="124" t="s">
        <v>102</v>
      </c>
    </row>
    <row r="100" spans="1:13" s="14" customFormat="1" ht="51" x14ac:dyDescent="0.2">
      <c r="A100" s="74">
        <v>74</v>
      </c>
      <c r="B100" s="74">
        <v>80121600</v>
      </c>
      <c r="C100" s="51" t="s">
        <v>151</v>
      </c>
      <c r="D100" s="74" t="e">
        <f>UPPER(TEXT(#REF!,"mmmm"))</f>
        <v>#REF!</v>
      </c>
      <c r="E100" s="74" t="e">
        <f>+DAYS360(#REF!,#REF!)</f>
        <v>#REF!</v>
      </c>
      <c r="F100" s="74" t="s">
        <v>51</v>
      </c>
      <c r="G100" s="74" t="s">
        <v>46</v>
      </c>
      <c r="H100" s="90" t="e">
        <f>(+VLOOKUP(#REF!,[2]perfiles!$A$1:$B$8,2,FALSE)/30)*E100</f>
        <v>#REF!</v>
      </c>
      <c r="I100" s="90" t="e">
        <f t="shared" si="2"/>
        <v>#REF!</v>
      </c>
      <c r="J100" s="111" t="s">
        <v>26</v>
      </c>
      <c r="K100" s="111" t="s">
        <v>26</v>
      </c>
      <c r="L100" s="62" t="s">
        <v>101</v>
      </c>
      <c r="M100" s="123" t="s">
        <v>102</v>
      </c>
    </row>
    <row r="101" spans="1:13" s="14" customFormat="1" ht="51" x14ac:dyDescent="0.2">
      <c r="A101" s="75">
        <v>75</v>
      </c>
      <c r="B101" s="75">
        <v>80121600</v>
      </c>
      <c r="C101" s="52" t="s">
        <v>152</v>
      </c>
      <c r="D101" s="75" t="e">
        <f>UPPER(TEXT(#REF!,"mmmm"))</f>
        <v>#REF!</v>
      </c>
      <c r="E101" s="75" t="e">
        <f>+DAYS360(#REF!,#REF!)</f>
        <v>#REF!</v>
      </c>
      <c r="F101" s="75" t="s">
        <v>51</v>
      </c>
      <c r="G101" s="75" t="s">
        <v>46</v>
      </c>
      <c r="H101" s="91" t="e">
        <f>(+VLOOKUP(#REF!,[2]perfiles!$A$1:$B$8,2,FALSE)/30)*E101</f>
        <v>#REF!</v>
      </c>
      <c r="I101" s="91" t="e">
        <f t="shared" si="2"/>
        <v>#REF!</v>
      </c>
      <c r="J101" s="112" t="s">
        <v>26</v>
      </c>
      <c r="K101" s="112" t="s">
        <v>26</v>
      </c>
      <c r="L101" s="63" t="s">
        <v>101</v>
      </c>
      <c r="M101" s="124" t="s">
        <v>102</v>
      </c>
    </row>
    <row r="102" spans="1:13" s="14" customFormat="1" ht="51" x14ac:dyDescent="0.2">
      <c r="A102" s="74">
        <v>76</v>
      </c>
      <c r="B102" s="74">
        <v>80121600</v>
      </c>
      <c r="C102" s="51" t="s">
        <v>154</v>
      </c>
      <c r="D102" s="74" t="e">
        <f>UPPER(TEXT(#REF!,"mmmm"))</f>
        <v>#REF!</v>
      </c>
      <c r="E102" s="74" t="e">
        <f>+DAYS360(#REF!,#REF!)</f>
        <v>#REF!</v>
      </c>
      <c r="F102" s="74" t="s">
        <v>51</v>
      </c>
      <c r="G102" s="74" t="s">
        <v>46</v>
      </c>
      <c r="H102" s="90" t="e">
        <f>(+VLOOKUP(#REF!,[2]perfiles!$A$1:$B$8,2,FALSE)/30)*E102</f>
        <v>#REF!</v>
      </c>
      <c r="I102" s="90" t="e">
        <f t="shared" si="2"/>
        <v>#REF!</v>
      </c>
      <c r="J102" s="111" t="s">
        <v>26</v>
      </c>
      <c r="K102" s="111" t="s">
        <v>26</v>
      </c>
      <c r="L102" s="62" t="s">
        <v>101</v>
      </c>
      <c r="M102" s="123" t="s">
        <v>102</v>
      </c>
    </row>
    <row r="103" spans="1:13" s="14" customFormat="1" ht="51" x14ac:dyDescent="0.2">
      <c r="A103" s="144">
        <v>77</v>
      </c>
      <c r="B103" s="24">
        <v>93141500</v>
      </c>
      <c r="C103" s="140" t="s">
        <v>155</v>
      </c>
      <c r="D103" s="24" t="s">
        <v>115</v>
      </c>
      <c r="E103" s="24">
        <v>90</v>
      </c>
      <c r="F103" s="74" t="s">
        <v>51</v>
      </c>
      <c r="G103" s="74" t="s">
        <v>46</v>
      </c>
      <c r="H103" s="90">
        <v>17359560</v>
      </c>
      <c r="I103" s="90">
        <f t="shared" si="2"/>
        <v>17359560</v>
      </c>
      <c r="J103" s="111" t="s">
        <v>26</v>
      </c>
      <c r="K103" s="111" t="s">
        <v>26</v>
      </c>
      <c r="L103" s="187" t="s">
        <v>47</v>
      </c>
      <c r="M103" s="124" t="s">
        <v>48</v>
      </c>
    </row>
    <row r="104" spans="1:13" s="14" customFormat="1" ht="38.25" x14ac:dyDescent="0.2">
      <c r="A104" s="75">
        <v>79</v>
      </c>
      <c r="B104" s="75">
        <v>93151500</v>
      </c>
      <c r="C104" s="52" t="s">
        <v>156</v>
      </c>
      <c r="D104" s="75" t="e">
        <f>UPPER(TEXT(#REF!,"mmmm"))</f>
        <v>#REF!</v>
      </c>
      <c r="E104" s="75" t="e">
        <f>+DAYS360(#REF!,#REF!)</f>
        <v>#REF!</v>
      </c>
      <c r="F104" s="75" t="s">
        <v>51</v>
      </c>
      <c r="G104" s="75" t="s">
        <v>46</v>
      </c>
      <c r="H104" s="91" t="e">
        <f>(+VLOOKUP(#REF!,[2]perfiles!$A$1:$B$8,2,FALSE)/30)*E104</f>
        <v>#REF!</v>
      </c>
      <c r="I104" s="91" t="e">
        <f t="shared" si="2"/>
        <v>#REF!</v>
      </c>
      <c r="J104" s="112" t="s">
        <v>26</v>
      </c>
      <c r="K104" s="112" t="s">
        <v>26</v>
      </c>
      <c r="L104" s="63" t="s">
        <v>101</v>
      </c>
      <c r="M104" s="124" t="s">
        <v>102</v>
      </c>
    </row>
    <row r="105" spans="1:13" s="14" customFormat="1" ht="51" x14ac:dyDescent="0.2">
      <c r="A105" s="74">
        <v>80</v>
      </c>
      <c r="B105" s="74">
        <v>80121600</v>
      </c>
      <c r="C105" s="51" t="s">
        <v>157</v>
      </c>
      <c r="D105" s="74" t="e">
        <f>UPPER(TEXT(#REF!,"mmmm"))</f>
        <v>#REF!</v>
      </c>
      <c r="E105" s="74" t="e">
        <f>+DAYS360(#REF!,#REF!)</f>
        <v>#REF!</v>
      </c>
      <c r="F105" s="74" t="s">
        <v>51</v>
      </c>
      <c r="G105" s="74" t="s">
        <v>46</v>
      </c>
      <c r="H105" s="90" t="e">
        <f>(+VLOOKUP(#REF!,[2]perfiles!$A$1:$B$8,2,FALSE)/30)*E105</f>
        <v>#REF!</v>
      </c>
      <c r="I105" s="90" t="e">
        <f t="shared" si="2"/>
        <v>#REF!</v>
      </c>
      <c r="J105" s="111" t="s">
        <v>26</v>
      </c>
      <c r="K105" s="111" t="s">
        <v>26</v>
      </c>
      <c r="L105" s="62" t="s">
        <v>101</v>
      </c>
      <c r="M105" s="123" t="s">
        <v>102</v>
      </c>
    </row>
    <row r="106" spans="1:13" s="14" customFormat="1" ht="51" x14ac:dyDescent="0.2">
      <c r="A106" s="75">
        <v>81</v>
      </c>
      <c r="B106" s="75">
        <v>80121600</v>
      </c>
      <c r="C106" s="52" t="s">
        <v>158</v>
      </c>
      <c r="D106" s="75" t="e">
        <f>UPPER(TEXT(#REF!,"mmmm"))</f>
        <v>#REF!</v>
      </c>
      <c r="E106" s="75" t="e">
        <f>+DAYS360(#REF!,#REF!)</f>
        <v>#REF!</v>
      </c>
      <c r="F106" s="75" t="s">
        <v>51</v>
      </c>
      <c r="G106" s="75" t="s">
        <v>46</v>
      </c>
      <c r="H106" s="91" t="e">
        <f>(+VLOOKUP(#REF!,[2]perfiles!$A$1:$B$8,2,FALSE)/30)*E106</f>
        <v>#REF!</v>
      </c>
      <c r="I106" s="91" t="e">
        <f t="shared" si="2"/>
        <v>#REF!</v>
      </c>
      <c r="J106" s="112" t="s">
        <v>26</v>
      </c>
      <c r="K106" s="112" t="s">
        <v>26</v>
      </c>
      <c r="L106" s="63" t="s">
        <v>101</v>
      </c>
      <c r="M106" s="124" t="s">
        <v>102</v>
      </c>
    </row>
    <row r="107" spans="1:13" s="14" customFormat="1" ht="38.25" x14ac:dyDescent="0.2">
      <c r="A107" s="74">
        <v>82</v>
      </c>
      <c r="B107" s="74">
        <v>80121600</v>
      </c>
      <c r="C107" s="51" t="s">
        <v>159</v>
      </c>
      <c r="D107" s="74" t="e">
        <f>UPPER(TEXT(#REF!,"mmmm"))</f>
        <v>#REF!</v>
      </c>
      <c r="E107" s="74" t="e">
        <f>+DAYS360(#REF!,#REF!)</f>
        <v>#REF!</v>
      </c>
      <c r="F107" s="74" t="s">
        <v>51</v>
      </c>
      <c r="G107" s="74" t="s">
        <v>46</v>
      </c>
      <c r="H107" s="90" t="e">
        <f>(+VLOOKUP(#REF!,[2]perfiles!$A$1:$B$8,2,FALSE)/30)*E107</f>
        <v>#REF!</v>
      </c>
      <c r="I107" s="90" t="e">
        <f t="shared" si="2"/>
        <v>#REF!</v>
      </c>
      <c r="J107" s="111" t="s">
        <v>26</v>
      </c>
      <c r="K107" s="111" t="s">
        <v>26</v>
      </c>
      <c r="L107" s="62" t="s">
        <v>101</v>
      </c>
      <c r="M107" s="123" t="s">
        <v>102</v>
      </c>
    </row>
    <row r="108" spans="1:13" s="14" customFormat="1" ht="51" x14ac:dyDescent="0.2">
      <c r="A108" s="75">
        <v>83</v>
      </c>
      <c r="B108" s="75">
        <v>84111500</v>
      </c>
      <c r="C108" s="52" t="s">
        <v>160</v>
      </c>
      <c r="D108" s="75" t="e">
        <f>UPPER(TEXT(#REF!,"mmmm"))</f>
        <v>#REF!</v>
      </c>
      <c r="E108" s="75" t="e">
        <f>+DAYS360(#REF!,#REF!)</f>
        <v>#REF!</v>
      </c>
      <c r="F108" s="75" t="s">
        <v>51</v>
      </c>
      <c r="G108" s="75" t="s">
        <v>46</v>
      </c>
      <c r="H108" s="91" t="e">
        <f>(+VLOOKUP(#REF!,[2]perfiles!$A$1:$B$8,2,FALSE)/30)*E108</f>
        <v>#REF!</v>
      </c>
      <c r="I108" s="91" t="e">
        <f t="shared" si="2"/>
        <v>#REF!</v>
      </c>
      <c r="J108" s="112" t="s">
        <v>26</v>
      </c>
      <c r="K108" s="112" t="s">
        <v>26</v>
      </c>
      <c r="L108" s="63" t="s">
        <v>101</v>
      </c>
      <c r="M108" s="124" t="s">
        <v>102</v>
      </c>
    </row>
    <row r="109" spans="1:13" s="14" customFormat="1" ht="51" x14ac:dyDescent="0.2">
      <c r="A109" s="74">
        <v>84</v>
      </c>
      <c r="B109" s="74" t="s">
        <v>119</v>
      </c>
      <c r="C109" s="51" t="s">
        <v>161</v>
      </c>
      <c r="D109" s="74" t="e">
        <f>UPPER(TEXT(#REF!,"mmmm"))</f>
        <v>#REF!</v>
      </c>
      <c r="E109" s="74" t="e">
        <f>+DAYS360(#REF!,#REF!)</f>
        <v>#REF!</v>
      </c>
      <c r="F109" s="74" t="s">
        <v>51</v>
      </c>
      <c r="G109" s="74" t="s">
        <v>46</v>
      </c>
      <c r="H109" s="90" t="e">
        <f>(+VLOOKUP(#REF!,[2]perfiles!$A$1:$B$8,2,FALSE)/30)*E109</f>
        <v>#REF!</v>
      </c>
      <c r="I109" s="90" t="e">
        <f t="shared" si="2"/>
        <v>#REF!</v>
      </c>
      <c r="J109" s="111" t="s">
        <v>26</v>
      </c>
      <c r="K109" s="111" t="s">
        <v>26</v>
      </c>
      <c r="L109" s="62" t="s">
        <v>101</v>
      </c>
      <c r="M109" s="123" t="s">
        <v>102</v>
      </c>
    </row>
    <row r="110" spans="1:13" s="14" customFormat="1" ht="51" x14ac:dyDescent="0.2">
      <c r="A110" s="75">
        <v>85</v>
      </c>
      <c r="B110" s="75">
        <v>80121600</v>
      </c>
      <c r="C110" s="52" t="s">
        <v>162</v>
      </c>
      <c r="D110" s="75" t="e">
        <f>UPPER(TEXT(#REF!,"mmmm"))</f>
        <v>#REF!</v>
      </c>
      <c r="E110" s="75" t="e">
        <f>+DAYS360(#REF!,#REF!)</f>
        <v>#REF!</v>
      </c>
      <c r="F110" s="75" t="s">
        <v>51</v>
      </c>
      <c r="G110" s="75" t="s">
        <v>46</v>
      </c>
      <c r="H110" s="91" t="e">
        <f>(+VLOOKUP(#REF!,[2]perfiles!$A$1:$B$8,2,FALSE)/30)*E110</f>
        <v>#REF!</v>
      </c>
      <c r="I110" s="91" t="e">
        <f t="shared" si="2"/>
        <v>#REF!</v>
      </c>
      <c r="J110" s="112" t="s">
        <v>26</v>
      </c>
      <c r="K110" s="112" t="s">
        <v>26</v>
      </c>
      <c r="L110" s="63" t="s">
        <v>101</v>
      </c>
      <c r="M110" s="124" t="s">
        <v>102</v>
      </c>
    </row>
    <row r="111" spans="1:13" s="14" customFormat="1" ht="51" x14ac:dyDescent="0.2">
      <c r="A111" s="74">
        <v>86</v>
      </c>
      <c r="B111" s="74">
        <v>80111600</v>
      </c>
      <c r="C111" s="51" t="s">
        <v>163</v>
      </c>
      <c r="D111" s="74" t="e">
        <f>UPPER(TEXT(#REF!,"mmmm"))</f>
        <v>#REF!</v>
      </c>
      <c r="E111" s="74" t="e">
        <f>+DAYS360(#REF!,#REF!)</f>
        <v>#REF!</v>
      </c>
      <c r="F111" s="74" t="s">
        <v>51</v>
      </c>
      <c r="G111" s="74" t="s">
        <v>46</v>
      </c>
      <c r="H111" s="90" t="e">
        <f>(+VLOOKUP(#REF!,[2]perfiles!$A$1:$B$8,2,FALSE)/30)*E111</f>
        <v>#REF!</v>
      </c>
      <c r="I111" s="90" t="e">
        <f t="shared" si="2"/>
        <v>#REF!</v>
      </c>
      <c r="J111" s="111" t="s">
        <v>26</v>
      </c>
      <c r="K111" s="111" t="s">
        <v>26</v>
      </c>
      <c r="L111" s="62" t="s">
        <v>101</v>
      </c>
      <c r="M111" s="123" t="s">
        <v>102</v>
      </c>
    </row>
    <row r="112" spans="1:13" s="14" customFormat="1" ht="51" x14ac:dyDescent="0.2">
      <c r="A112" s="75">
        <v>87</v>
      </c>
      <c r="B112" s="75">
        <v>80121600</v>
      </c>
      <c r="C112" s="52" t="s">
        <v>164</v>
      </c>
      <c r="D112" s="75" t="s">
        <v>74</v>
      </c>
      <c r="E112" s="75" t="e">
        <f>+DAYS360(#REF!,#REF!)</f>
        <v>#REF!</v>
      </c>
      <c r="F112" s="75" t="s">
        <v>51</v>
      </c>
      <c r="G112" s="75" t="s">
        <v>46</v>
      </c>
      <c r="H112" s="91" t="e">
        <f>(+VLOOKUP(#REF!,[2]perfiles!$A$1:$B$8,2,FALSE)/30)*E112</f>
        <v>#REF!</v>
      </c>
      <c r="I112" s="91" t="e">
        <f t="shared" si="2"/>
        <v>#REF!</v>
      </c>
      <c r="J112" s="112" t="s">
        <v>26</v>
      </c>
      <c r="K112" s="112" t="s">
        <v>26</v>
      </c>
      <c r="L112" s="63" t="s">
        <v>101</v>
      </c>
      <c r="M112" s="124" t="s">
        <v>102</v>
      </c>
    </row>
    <row r="113" spans="1:13" s="14" customFormat="1" ht="62.25" customHeight="1" x14ac:dyDescent="0.2">
      <c r="A113" s="74">
        <v>88</v>
      </c>
      <c r="B113" s="74">
        <v>93151500</v>
      </c>
      <c r="C113" s="51" t="s">
        <v>165</v>
      </c>
      <c r="D113" s="74" t="e">
        <f>UPPER(TEXT(#REF!,"mmmm"))</f>
        <v>#REF!</v>
      </c>
      <c r="E113" s="74" t="e">
        <f>+DAYS360(#REF!,#REF!)</f>
        <v>#REF!</v>
      </c>
      <c r="F113" s="74" t="s">
        <v>51</v>
      </c>
      <c r="G113" s="74" t="s">
        <v>46</v>
      </c>
      <c r="H113" s="90" t="e">
        <f>(+VLOOKUP(#REF!,[2]perfiles!$A$1:$B$8,2,FALSE)/30)*E113</f>
        <v>#REF!</v>
      </c>
      <c r="I113" s="90" t="e">
        <f t="shared" si="2"/>
        <v>#REF!</v>
      </c>
      <c r="J113" s="111" t="s">
        <v>26</v>
      </c>
      <c r="K113" s="111" t="s">
        <v>26</v>
      </c>
      <c r="L113" s="62" t="s">
        <v>101</v>
      </c>
      <c r="M113" s="123" t="s">
        <v>102</v>
      </c>
    </row>
    <row r="114" spans="1:13" s="14" customFormat="1" ht="38.25" x14ac:dyDescent="0.2">
      <c r="A114" s="75">
        <v>93</v>
      </c>
      <c r="B114" s="75">
        <v>80121600</v>
      </c>
      <c r="C114" s="52" t="s">
        <v>166</v>
      </c>
      <c r="D114" s="75" t="e">
        <f>UPPER(TEXT(#REF!,"mmmm"))</f>
        <v>#REF!</v>
      </c>
      <c r="E114" s="75" t="e">
        <f>+DAYS360(#REF!,#REF!)</f>
        <v>#REF!</v>
      </c>
      <c r="F114" s="75" t="s">
        <v>51</v>
      </c>
      <c r="G114" s="75" t="s">
        <v>46</v>
      </c>
      <c r="H114" s="91" t="e">
        <f>(+VLOOKUP(#REF!,[2]perfiles!$A$1:$B$8,2,FALSE)/30)*E114</f>
        <v>#REF!</v>
      </c>
      <c r="I114" s="91" t="e">
        <f t="shared" si="2"/>
        <v>#REF!</v>
      </c>
      <c r="J114" s="112" t="s">
        <v>26</v>
      </c>
      <c r="K114" s="112" t="s">
        <v>26</v>
      </c>
      <c r="L114" s="63" t="s">
        <v>101</v>
      </c>
      <c r="M114" s="124" t="s">
        <v>102</v>
      </c>
    </row>
    <row r="115" spans="1:13" s="14" customFormat="1" ht="38.25" x14ac:dyDescent="0.2">
      <c r="A115" s="74">
        <v>94</v>
      </c>
      <c r="B115" s="74">
        <v>80121600</v>
      </c>
      <c r="C115" s="51" t="s">
        <v>167</v>
      </c>
      <c r="D115" s="74" t="e">
        <f>UPPER(TEXT(#REF!,"mmmm"))</f>
        <v>#REF!</v>
      </c>
      <c r="E115" s="74" t="e">
        <f>+DAYS360(#REF!,#REF!)</f>
        <v>#REF!</v>
      </c>
      <c r="F115" s="74" t="s">
        <v>51</v>
      </c>
      <c r="G115" s="74" t="s">
        <v>46</v>
      </c>
      <c r="H115" s="90" t="e">
        <f>(+VLOOKUP(#REF!,[2]perfiles!$A$1:$B$8,2,FALSE)/30)*E115</f>
        <v>#REF!</v>
      </c>
      <c r="I115" s="90" t="e">
        <f t="shared" si="2"/>
        <v>#REF!</v>
      </c>
      <c r="J115" s="111" t="s">
        <v>26</v>
      </c>
      <c r="K115" s="111" t="s">
        <v>26</v>
      </c>
      <c r="L115" s="62" t="s">
        <v>101</v>
      </c>
      <c r="M115" s="123" t="s">
        <v>102</v>
      </c>
    </row>
    <row r="116" spans="1:13" s="14" customFormat="1" ht="51" x14ac:dyDescent="0.2">
      <c r="A116" s="75">
        <v>95</v>
      </c>
      <c r="B116" s="75" t="s">
        <v>168</v>
      </c>
      <c r="C116" s="52" t="s">
        <v>169</v>
      </c>
      <c r="D116" s="75" t="e">
        <f>UPPER(TEXT(#REF!,"mmmm"))</f>
        <v>#REF!</v>
      </c>
      <c r="E116" s="75" t="e">
        <f>+DAYS360(#REF!,#REF!)</f>
        <v>#REF!</v>
      </c>
      <c r="F116" s="75" t="s">
        <v>51</v>
      </c>
      <c r="G116" s="75" t="s">
        <v>46</v>
      </c>
      <c r="H116" s="91" t="e">
        <f>(+VLOOKUP(#REF!,[2]perfiles!$A$1:$B$8,2,FALSE)/30)*E116</f>
        <v>#REF!</v>
      </c>
      <c r="I116" s="91" t="e">
        <f t="shared" si="2"/>
        <v>#REF!</v>
      </c>
      <c r="J116" s="112" t="s">
        <v>26</v>
      </c>
      <c r="K116" s="112" t="s">
        <v>26</v>
      </c>
      <c r="L116" s="63" t="s">
        <v>101</v>
      </c>
      <c r="M116" s="124" t="s">
        <v>102</v>
      </c>
    </row>
    <row r="117" spans="1:13" s="14" customFormat="1" ht="51" x14ac:dyDescent="0.2">
      <c r="A117" s="74">
        <v>96</v>
      </c>
      <c r="B117" s="74">
        <v>93151500</v>
      </c>
      <c r="C117" s="51" t="s">
        <v>170</v>
      </c>
      <c r="D117" s="74" t="s">
        <v>126</v>
      </c>
      <c r="E117" s="74" t="e">
        <f>+DAYS360(#REF!,#REF!)</f>
        <v>#REF!</v>
      </c>
      <c r="F117" s="74" t="s">
        <v>51</v>
      </c>
      <c r="G117" s="74" t="s">
        <v>46</v>
      </c>
      <c r="H117" s="90" t="e">
        <f>(+VLOOKUP(#REF!,[2]perfiles!$A$1:$B$8,2,FALSE)/30)*E117</f>
        <v>#REF!</v>
      </c>
      <c r="I117" s="90" t="e">
        <f t="shared" si="2"/>
        <v>#REF!</v>
      </c>
      <c r="J117" s="111" t="s">
        <v>26</v>
      </c>
      <c r="K117" s="111" t="s">
        <v>26</v>
      </c>
      <c r="L117" s="62" t="s">
        <v>101</v>
      </c>
      <c r="M117" s="123" t="s">
        <v>102</v>
      </c>
    </row>
    <row r="118" spans="1:13" s="14" customFormat="1" ht="51" x14ac:dyDescent="0.2">
      <c r="A118" s="74">
        <v>98</v>
      </c>
      <c r="B118" s="74">
        <v>80121600</v>
      </c>
      <c r="C118" s="51" t="s">
        <v>171</v>
      </c>
      <c r="D118" s="74" t="e">
        <f>UPPER(TEXT(#REF!,"mmmm"))</f>
        <v>#REF!</v>
      </c>
      <c r="E118" s="74" t="e">
        <f>+DAYS360(#REF!,#REF!)</f>
        <v>#REF!</v>
      </c>
      <c r="F118" s="74" t="s">
        <v>51</v>
      </c>
      <c r="G118" s="74" t="s">
        <v>46</v>
      </c>
      <c r="H118" s="90" t="e">
        <f>(+VLOOKUP(#REF!,[2]perfiles!$A$1:$B$8,2,FALSE)/30)*E118</f>
        <v>#REF!</v>
      </c>
      <c r="I118" s="90" t="e">
        <f>+H118</f>
        <v>#REF!</v>
      </c>
      <c r="J118" s="111" t="s">
        <v>26</v>
      </c>
      <c r="K118" s="111" t="s">
        <v>26</v>
      </c>
      <c r="L118" s="62" t="s">
        <v>101</v>
      </c>
      <c r="M118" s="123" t="s">
        <v>102</v>
      </c>
    </row>
    <row r="119" spans="1:13" s="14" customFormat="1" ht="51" x14ac:dyDescent="0.2">
      <c r="A119" s="74">
        <v>102</v>
      </c>
      <c r="B119" s="74">
        <v>80111607</v>
      </c>
      <c r="C119" s="51" t="s">
        <v>174</v>
      </c>
      <c r="D119" s="74" t="s">
        <v>44</v>
      </c>
      <c r="E119" s="74">
        <v>189</v>
      </c>
      <c r="F119" s="74" t="s">
        <v>51</v>
      </c>
      <c r="G119" s="74" t="s">
        <v>46</v>
      </c>
      <c r="H119" s="90">
        <v>139230000</v>
      </c>
      <c r="I119" s="90">
        <v>139230000</v>
      </c>
      <c r="J119" s="111" t="s">
        <v>175</v>
      </c>
      <c r="K119" s="111" t="s">
        <v>172</v>
      </c>
      <c r="L119" s="62" t="s">
        <v>92</v>
      </c>
      <c r="M119" s="175" t="s">
        <v>102</v>
      </c>
    </row>
    <row r="120" spans="1:13" s="14" customFormat="1" ht="63.75" x14ac:dyDescent="0.2">
      <c r="A120" s="75">
        <v>103</v>
      </c>
      <c r="B120" s="75" t="s">
        <v>176</v>
      </c>
      <c r="C120" s="52" t="s">
        <v>177</v>
      </c>
      <c r="D120" s="75" t="e">
        <f>UPPER(TEXT(#REF!,"mmmm"))</f>
        <v>#REF!</v>
      </c>
      <c r="E120" s="75" t="e">
        <f>+DAYS360(#REF!,#REF!)</f>
        <v>#REF!</v>
      </c>
      <c r="F120" s="75" t="s">
        <v>51</v>
      </c>
      <c r="G120" s="75" t="s">
        <v>46</v>
      </c>
      <c r="H120" s="91" t="e">
        <f>(+VLOOKUP(#REF!,[2]perfiles!$A$1:$B$8,2,FALSE)/30)*E120</f>
        <v>#REF!</v>
      </c>
      <c r="I120" s="91" t="e">
        <f t="shared" ref="I120:I150" si="3">+H120</f>
        <v>#REF!</v>
      </c>
      <c r="J120" s="112" t="s">
        <v>26</v>
      </c>
      <c r="K120" s="112" t="s">
        <v>26</v>
      </c>
      <c r="L120" s="63" t="s">
        <v>178</v>
      </c>
      <c r="M120" s="124" t="s">
        <v>179</v>
      </c>
    </row>
    <row r="121" spans="1:13" s="14" customFormat="1" ht="114.75" x14ac:dyDescent="0.2">
      <c r="A121" s="74">
        <v>104</v>
      </c>
      <c r="B121" s="74" t="s">
        <v>176</v>
      </c>
      <c r="C121" s="51" t="s">
        <v>180</v>
      </c>
      <c r="D121" s="74" t="e">
        <f>UPPER(TEXT(#REF!,"mmmm"))</f>
        <v>#REF!</v>
      </c>
      <c r="E121" s="74" t="e">
        <f>+DAYS360(#REF!,#REF!)</f>
        <v>#REF!</v>
      </c>
      <c r="F121" s="74" t="s">
        <v>51</v>
      </c>
      <c r="G121" s="74" t="s">
        <v>46</v>
      </c>
      <c r="H121" s="90" t="e">
        <f>(+VLOOKUP(#REF!,[2]perfiles!$A$1:$B$8,2,FALSE)/30)*E121</f>
        <v>#REF!</v>
      </c>
      <c r="I121" s="90" t="e">
        <f t="shared" si="3"/>
        <v>#REF!</v>
      </c>
      <c r="J121" s="111" t="s">
        <v>26</v>
      </c>
      <c r="K121" s="111" t="s">
        <v>26</v>
      </c>
      <c r="L121" s="62" t="s">
        <v>178</v>
      </c>
      <c r="M121" s="123" t="s">
        <v>179</v>
      </c>
    </row>
    <row r="122" spans="1:13" s="14" customFormat="1" ht="51" x14ac:dyDescent="0.2">
      <c r="A122" s="75">
        <v>105</v>
      </c>
      <c r="B122" s="75">
        <v>81101500</v>
      </c>
      <c r="C122" s="52" t="s">
        <v>181</v>
      </c>
      <c r="D122" s="75" t="e">
        <f>UPPER(TEXT(#REF!,"mmmm"))</f>
        <v>#REF!</v>
      </c>
      <c r="E122" s="75" t="e">
        <f>+DAYS360(#REF!,#REF!)</f>
        <v>#REF!</v>
      </c>
      <c r="F122" s="75" t="s">
        <v>51</v>
      </c>
      <c r="G122" s="75" t="s">
        <v>46</v>
      </c>
      <c r="H122" s="91" t="e">
        <f>(+VLOOKUP(#REF!,[2]perfiles!$A$1:$B$8,2,FALSE)/30)*E122</f>
        <v>#REF!</v>
      </c>
      <c r="I122" s="91" t="e">
        <f t="shared" si="3"/>
        <v>#REF!</v>
      </c>
      <c r="J122" s="112" t="s">
        <v>172</v>
      </c>
      <c r="K122" s="112" t="s">
        <v>172</v>
      </c>
      <c r="L122" s="63" t="s">
        <v>182</v>
      </c>
      <c r="M122" s="124" t="s">
        <v>183</v>
      </c>
    </row>
    <row r="123" spans="1:13" s="14" customFormat="1" ht="57" customHeight="1" x14ac:dyDescent="0.2">
      <c r="A123" s="158">
        <v>106</v>
      </c>
      <c r="B123" s="159">
        <v>93151501</v>
      </c>
      <c r="C123" s="52" t="s">
        <v>184</v>
      </c>
      <c r="D123" s="159" t="s">
        <v>115</v>
      </c>
      <c r="E123" s="159">
        <v>90</v>
      </c>
      <c r="F123" s="75" t="s">
        <v>51</v>
      </c>
      <c r="G123" s="75" t="s">
        <v>46</v>
      </c>
      <c r="H123" s="91">
        <v>20911796</v>
      </c>
      <c r="I123" s="91">
        <f t="shared" si="3"/>
        <v>20911796</v>
      </c>
      <c r="J123" s="112" t="s">
        <v>172</v>
      </c>
      <c r="K123" s="112" t="s">
        <v>172</v>
      </c>
      <c r="L123" s="62" t="s">
        <v>185</v>
      </c>
      <c r="M123" s="123" t="s">
        <v>186</v>
      </c>
    </row>
    <row r="124" spans="1:13" s="14" customFormat="1" ht="51" x14ac:dyDescent="0.2">
      <c r="A124" s="74">
        <v>108</v>
      </c>
      <c r="B124" s="74">
        <v>80111600</v>
      </c>
      <c r="C124" s="51" t="s">
        <v>187</v>
      </c>
      <c r="D124" s="74" t="e">
        <f>UPPER(TEXT(#REF!,"mmmm"))</f>
        <v>#REF!</v>
      </c>
      <c r="E124" s="74" t="e">
        <f>+DAYS360(#REF!,#REF!)</f>
        <v>#REF!</v>
      </c>
      <c r="F124" s="74" t="s">
        <v>51</v>
      </c>
      <c r="G124" s="74" t="s">
        <v>46</v>
      </c>
      <c r="H124" s="90" t="e">
        <f>(+VLOOKUP(#REF!,[2]perfiles!$A$1:$B$8,2,FALSE)/30)*E124</f>
        <v>#REF!</v>
      </c>
      <c r="I124" s="90" t="e">
        <f t="shared" si="3"/>
        <v>#REF!</v>
      </c>
      <c r="J124" s="111" t="s">
        <v>172</v>
      </c>
      <c r="K124" s="111" t="s">
        <v>172</v>
      </c>
      <c r="L124" s="62" t="s">
        <v>182</v>
      </c>
      <c r="M124" s="123" t="s">
        <v>183</v>
      </c>
    </row>
    <row r="125" spans="1:13" s="14" customFormat="1" ht="52.5" customHeight="1" x14ac:dyDescent="0.2">
      <c r="A125" s="75">
        <v>109</v>
      </c>
      <c r="B125" s="75">
        <v>80121600</v>
      </c>
      <c r="C125" s="52" t="s">
        <v>188</v>
      </c>
      <c r="D125" s="75" t="e">
        <f>UPPER(TEXT(#REF!,"mmmm"))</f>
        <v>#REF!</v>
      </c>
      <c r="E125" s="75" t="e">
        <f>+DAYS360(#REF!,#REF!)</f>
        <v>#REF!</v>
      </c>
      <c r="F125" s="75" t="s">
        <v>51</v>
      </c>
      <c r="G125" s="75" t="s">
        <v>46</v>
      </c>
      <c r="H125" s="91" t="e">
        <f>(+VLOOKUP(#REF!,[2]perfiles!$A$1:$B$8,2,FALSE)/30)*E125</f>
        <v>#REF!</v>
      </c>
      <c r="I125" s="91" t="e">
        <f t="shared" si="3"/>
        <v>#REF!</v>
      </c>
      <c r="J125" s="112" t="s">
        <v>172</v>
      </c>
      <c r="K125" s="112" t="s">
        <v>172</v>
      </c>
      <c r="L125" s="63" t="s">
        <v>182</v>
      </c>
      <c r="M125" s="124" t="s">
        <v>183</v>
      </c>
    </row>
    <row r="126" spans="1:13" s="14" customFormat="1" ht="51" x14ac:dyDescent="0.2">
      <c r="A126" s="74">
        <v>110</v>
      </c>
      <c r="B126" s="74">
        <v>80161500</v>
      </c>
      <c r="C126" s="51" t="s">
        <v>189</v>
      </c>
      <c r="D126" s="74" t="e">
        <f>UPPER(TEXT(#REF!,"mmmm"))</f>
        <v>#REF!</v>
      </c>
      <c r="E126" s="74" t="e">
        <f>+DAYS360(#REF!,#REF!)</f>
        <v>#REF!</v>
      </c>
      <c r="F126" s="74" t="s">
        <v>51</v>
      </c>
      <c r="G126" s="74" t="s">
        <v>46</v>
      </c>
      <c r="H126" s="90" t="e">
        <f>(11000100/30)*E126</f>
        <v>#REF!</v>
      </c>
      <c r="I126" s="90" t="e">
        <f t="shared" si="3"/>
        <v>#REF!</v>
      </c>
      <c r="J126" s="111" t="s">
        <v>172</v>
      </c>
      <c r="K126" s="111" t="s">
        <v>172</v>
      </c>
      <c r="L126" s="62" t="s">
        <v>182</v>
      </c>
      <c r="M126" s="123" t="s">
        <v>183</v>
      </c>
    </row>
    <row r="127" spans="1:13" s="14" customFormat="1" ht="60.75" customHeight="1" x14ac:dyDescent="0.2">
      <c r="A127" s="75">
        <v>111</v>
      </c>
      <c r="B127" s="75">
        <v>81101500</v>
      </c>
      <c r="C127" s="52" t="s">
        <v>191</v>
      </c>
      <c r="D127" s="75" t="e">
        <f>UPPER(TEXT(#REF!,"mmmm"))</f>
        <v>#REF!</v>
      </c>
      <c r="E127" s="75" t="e">
        <f>+DAYS360(#REF!,#REF!)</f>
        <v>#REF!</v>
      </c>
      <c r="F127" s="75" t="s">
        <v>51</v>
      </c>
      <c r="G127" s="75" t="s">
        <v>46</v>
      </c>
      <c r="H127" s="91" t="e">
        <f>(+VLOOKUP(#REF!,[2]perfiles!$A$1:$B$8,2,FALSE)/30)*E127</f>
        <v>#REF!</v>
      </c>
      <c r="I127" s="91" t="e">
        <f t="shared" si="3"/>
        <v>#REF!</v>
      </c>
      <c r="J127" s="112" t="s">
        <v>172</v>
      </c>
      <c r="K127" s="112" t="s">
        <v>172</v>
      </c>
      <c r="L127" s="63" t="s">
        <v>182</v>
      </c>
      <c r="M127" s="124" t="s">
        <v>183</v>
      </c>
    </row>
    <row r="128" spans="1:13" s="14" customFormat="1" ht="51" x14ac:dyDescent="0.2">
      <c r="A128" s="74">
        <v>112</v>
      </c>
      <c r="B128" s="74">
        <v>81101500</v>
      </c>
      <c r="C128" s="51" t="s">
        <v>192</v>
      </c>
      <c r="D128" s="74" t="e">
        <f>UPPER(TEXT(#REF!,"mmmm"))</f>
        <v>#REF!</v>
      </c>
      <c r="E128" s="74" t="e">
        <f>+DAYS360(#REF!,#REF!)</f>
        <v>#REF!</v>
      </c>
      <c r="F128" s="74" t="s">
        <v>51</v>
      </c>
      <c r="G128" s="74" t="s">
        <v>46</v>
      </c>
      <c r="H128" s="90" t="e">
        <f>(+VLOOKUP(#REF!,[2]perfiles!$A$1:$B$8,2,FALSE)/30)*E128</f>
        <v>#REF!</v>
      </c>
      <c r="I128" s="90" t="e">
        <f t="shared" si="3"/>
        <v>#REF!</v>
      </c>
      <c r="J128" s="111" t="s">
        <v>172</v>
      </c>
      <c r="K128" s="111" t="s">
        <v>172</v>
      </c>
      <c r="L128" s="62" t="s">
        <v>182</v>
      </c>
      <c r="M128" s="123" t="s">
        <v>183</v>
      </c>
    </row>
    <row r="129" spans="1:13" s="14" customFormat="1" ht="51" x14ac:dyDescent="0.2">
      <c r="A129" s="75">
        <v>113</v>
      </c>
      <c r="B129" s="75">
        <v>81101500</v>
      </c>
      <c r="C129" s="52" t="s">
        <v>193</v>
      </c>
      <c r="D129" s="75" t="e">
        <f>UPPER(TEXT(#REF!,"mmmm"))</f>
        <v>#REF!</v>
      </c>
      <c r="E129" s="75" t="e">
        <f>+DAYS360(#REF!,#REF!)</f>
        <v>#REF!</v>
      </c>
      <c r="F129" s="75" t="s">
        <v>51</v>
      </c>
      <c r="G129" s="75" t="s">
        <v>46</v>
      </c>
      <c r="H129" s="91" t="e">
        <f>(+VLOOKUP(#REF!,[2]perfiles!$A$1:$B$8,2,FALSE)/30)*E129</f>
        <v>#REF!</v>
      </c>
      <c r="I129" s="91" t="e">
        <f t="shared" si="3"/>
        <v>#REF!</v>
      </c>
      <c r="J129" s="112" t="s">
        <v>172</v>
      </c>
      <c r="K129" s="112" t="s">
        <v>172</v>
      </c>
      <c r="L129" s="63" t="s">
        <v>182</v>
      </c>
      <c r="M129" s="124" t="s">
        <v>183</v>
      </c>
    </row>
    <row r="130" spans="1:13" s="14" customFormat="1" ht="51" x14ac:dyDescent="0.2">
      <c r="A130" s="74">
        <v>114</v>
      </c>
      <c r="B130" s="74">
        <v>93141503</v>
      </c>
      <c r="C130" s="51" t="s">
        <v>194</v>
      </c>
      <c r="D130" s="74" t="e">
        <f>UPPER(TEXT(#REF!,"mmmm"))</f>
        <v>#REF!</v>
      </c>
      <c r="E130" s="74" t="e">
        <f>+DAYS360(#REF!,#REF!)</f>
        <v>#REF!</v>
      </c>
      <c r="F130" s="74" t="s">
        <v>51</v>
      </c>
      <c r="G130" s="74" t="s">
        <v>46</v>
      </c>
      <c r="H130" s="90" t="e">
        <f>(+VLOOKUP(#REF!,[2]perfiles!$A$1:$B$8,2,FALSE)/30)*E130</f>
        <v>#REF!</v>
      </c>
      <c r="I130" s="90" t="e">
        <f t="shared" si="3"/>
        <v>#REF!</v>
      </c>
      <c r="J130" s="111" t="s">
        <v>172</v>
      </c>
      <c r="K130" s="111" t="s">
        <v>172</v>
      </c>
      <c r="L130" s="62" t="s">
        <v>182</v>
      </c>
      <c r="M130" s="123" t="s">
        <v>183</v>
      </c>
    </row>
    <row r="131" spans="1:13" s="14" customFormat="1" ht="51" x14ac:dyDescent="0.2">
      <c r="A131" s="75">
        <v>115</v>
      </c>
      <c r="B131" s="75">
        <v>81101500</v>
      </c>
      <c r="C131" s="52" t="s">
        <v>195</v>
      </c>
      <c r="D131" s="75" t="e">
        <f>UPPER(TEXT(#REF!,"mmmm"))</f>
        <v>#REF!</v>
      </c>
      <c r="E131" s="75" t="e">
        <f>+DAYS360(#REF!,#REF!)</f>
        <v>#REF!</v>
      </c>
      <c r="F131" s="75" t="s">
        <v>51</v>
      </c>
      <c r="G131" s="75" t="s">
        <v>46</v>
      </c>
      <c r="H131" s="91" t="e">
        <f>(+VLOOKUP(#REF!,[2]perfiles!$A$1:$B$8,2,FALSE)/30)*E131</f>
        <v>#REF!</v>
      </c>
      <c r="I131" s="91" t="e">
        <f t="shared" si="3"/>
        <v>#REF!</v>
      </c>
      <c r="J131" s="112" t="s">
        <v>172</v>
      </c>
      <c r="K131" s="112" t="s">
        <v>172</v>
      </c>
      <c r="L131" s="63" t="s">
        <v>182</v>
      </c>
      <c r="M131" s="124" t="s">
        <v>183</v>
      </c>
    </row>
    <row r="132" spans="1:13" s="14" customFormat="1" ht="51" x14ac:dyDescent="0.2">
      <c r="A132" s="74">
        <v>116</v>
      </c>
      <c r="B132" s="74">
        <v>81101500</v>
      </c>
      <c r="C132" s="51" t="s">
        <v>196</v>
      </c>
      <c r="D132" s="74" t="e">
        <f>UPPER(TEXT(#REF!,"mmmm"))</f>
        <v>#REF!</v>
      </c>
      <c r="E132" s="74" t="e">
        <f>+DAYS360(#REF!,#REF!)</f>
        <v>#REF!</v>
      </c>
      <c r="F132" s="74" t="s">
        <v>51</v>
      </c>
      <c r="G132" s="74" t="s">
        <v>46</v>
      </c>
      <c r="H132" s="90" t="e">
        <f>(+VLOOKUP(#REF!,[2]perfiles!$A$1:$B$8,2,FALSE)/30)*E132</f>
        <v>#REF!</v>
      </c>
      <c r="I132" s="90" t="e">
        <f t="shared" si="3"/>
        <v>#REF!</v>
      </c>
      <c r="J132" s="111" t="s">
        <v>172</v>
      </c>
      <c r="K132" s="111" t="s">
        <v>172</v>
      </c>
      <c r="L132" s="62" t="s">
        <v>182</v>
      </c>
      <c r="M132" s="123" t="s">
        <v>183</v>
      </c>
    </row>
    <row r="133" spans="1:13" s="14" customFormat="1" ht="51" x14ac:dyDescent="0.2">
      <c r="A133" s="75">
        <v>117</v>
      </c>
      <c r="B133" s="75">
        <v>80121600</v>
      </c>
      <c r="C133" s="52" t="s">
        <v>197</v>
      </c>
      <c r="D133" s="75" t="e">
        <f>UPPER(TEXT(#REF!,"mmmm"))</f>
        <v>#REF!</v>
      </c>
      <c r="E133" s="75" t="e">
        <f>+DAYS360(#REF!,#REF!)</f>
        <v>#REF!</v>
      </c>
      <c r="F133" s="75" t="s">
        <v>51</v>
      </c>
      <c r="G133" s="75" t="s">
        <v>46</v>
      </c>
      <c r="H133" s="91" t="e">
        <f>(+VLOOKUP(#REF!,[2]perfiles!$A$1:$B$8,2,FALSE)/30)*E133</f>
        <v>#REF!</v>
      </c>
      <c r="I133" s="91" t="e">
        <f t="shared" si="3"/>
        <v>#REF!</v>
      </c>
      <c r="J133" s="112" t="s">
        <v>172</v>
      </c>
      <c r="K133" s="112" t="s">
        <v>172</v>
      </c>
      <c r="L133" s="63" t="s">
        <v>182</v>
      </c>
      <c r="M133" s="124" t="s">
        <v>183</v>
      </c>
    </row>
    <row r="134" spans="1:13" s="14" customFormat="1" ht="51" x14ac:dyDescent="0.2">
      <c r="A134" s="74">
        <v>118</v>
      </c>
      <c r="B134" s="74">
        <v>81101500</v>
      </c>
      <c r="C134" s="51" t="s">
        <v>198</v>
      </c>
      <c r="D134" s="74" t="e">
        <f>UPPER(TEXT(#REF!,"mmmm"))</f>
        <v>#REF!</v>
      </c>
      <c r="E134" s="74" t="e">
        <f>+DAYS360(#REF!,#REF!)</f>
        <v>#REF!</v>
      </c>
      <c r="F134" s="74" t="s">
        <v>51</v>
      </c>
      <c r="G134" s="74" t="s">
        <v>46</v>
      </c>
      <c r="H134" s="90" t="e">
        <f>(+VLOOKUP(#REF!,[2]perfiles!$A$1:$B$8,2,FALSE)/30)*E134</f>
        <v>#REF!</v>
      </c>
      <c r="I134" s="90" t="e">
        <f t="shared" si="3"/>
        <v>#REF!</v>
      </c>
      <c r="J134" s="111" t="s">
        <v>172</v>
      </c>
      <c r="K134" s="111" t="s">
        <v>172</v>
      </c>
      <c r="L134" s="62" t="s">
        <v>182</v>
      </c>
      <c r="M134" s="123" t="s">
        <v>183</v>
      </c>
    </row>
    <row r="135" spans="1:13" s="14" customFormat="1" ht="51" x14ac:dyDescent="0.2">
      <c r="A135" s="75">
        <v>119</v>
      </c>
      <c r="B135" s="75">
        <v>81101500</v>
      </c>
      <c r="C135" s="52" t="s">
        <v>199</v>
      </c>
      <c r="D135" s="75" t="e">
        <f>UPPER(TEXT(#REF!,"mmmm"))</f>
        <v>#REF!</v>
      </c>
      <c r="E135" s="75" t="e">
        <f>+DAYS360(#REF!,#REF!)</f>
        <v>#REF!</v>
      </c>
      <c r="F135" s="75" t="s">
        <v>51</v>
      </c>
      <c r="G135" s="75" t="s">
        <v>46</v>
      </c>
      <c r="H135" s="91" t="e">
        <f>(+VLOOKUP(#REF!,[2]perfiles!$A$1:$B$8,2,FALSE)/30)*E135</f>
        <v>#REF!</v>
      </c>
      <c r="I135" s="91" t="e">
        <f t="shared" si="3"/>
        <v>#REF!</v>
      </c>
      <c r="J135" s="112" t="s">
        <v>172</v>
      </c>
      <c r="K135" s="112" t="s">
        <v>172</v>
      </c>
      <c r="L135" s="63" t="s">
        <v>182</v>
      </c>
      <c r="M135" s="124" t="s">
        <v>183</v>
      </c>
    </row>
    <row r="136" spans="1:13" s="14" customFormat="1" ht="51" x14ac:dyDescent="0.2">
      <c r="A136" s="74">
        <v>120</v>
      </c>
      <c r="B136" s="74">
        <v>93141503</v>
      </c>
      <c r="C136" s="51" t="s">
        <v>200</v>
      </c>
      <c r="D136" s="74" t="e">
        <f>UPPER(TEXT(#REF!,"mmmm"))</f>
        <v>#REF!</v>
      </c>
      <c r="E136" s="74" t="e">
        <f>+DAYS360(#REF!,#REF!)</f>
        <v>#REF!</v>
      </c>
      <c r="F136" s="74" t="s">
        <v>51</v>
      </c>
      <c r="G136" s="74" t="s">
        <v>46</v>
      </c>
      <c r="H136" s="90" t="e">
        <f>(+VLOOKUP(#REF!,[2]perfiles!$A$1:$B$8,2,FALSE)/30)*E136</f>
        <v>#REF!</v>
      </c>
      <c r="I136" s="90" t="e">
        <f t="shared" si="3"/>
        <v>#REF!</v>
      </c>
      <c r="J136" s="111" t="s">
        <v>172</v>
      </c>
      <c r="K136" s="111" t="s">
        <v>172</v>
      </c>
      <c r="L136" s="62" t="s">
        <v>182</v>
      </c>
      <c r="M136" s="123" t="s">
        <v>183</v>
      </c>
    </row>
    <row r="137" spans="1:13" s="14" customFormat="1" ht="51" x14ac:dyDescent="0.2">
      <c r="A137" s="75">
        <v>121</v>
      </c>
      <c r="B137" s="75">
        <v>93141503</v>
      </c>
      <c r="C137" s="52" t="s">
        <v>201</v>
      </c>
      <c r="D137" s="75" t="e">
        <f>UPPER(TEXT(#REF!,"mmmm"))</f>
        <v>#REF!</v>
      </c>
      <c r="E137" s="75" t="e">
        <f>+DAYS360(#REF!,#REF!)</f>
        <v>#REF!</v>
      </c>
      <c r="F137" s="75" t="s">
        <v>51</v>
      </c>
      <c r="G137" s="75" t="s">
        <v>46</v>
      </c>
      <c r="H137" s="91" t="e">
        <f>(+VLOOKUP(#REF!,[2]perfiles!$A$1:$B$8,2,FALSE)/30)*E137</f>
        <v>#REF!</v>
      </c>
      <c r="I137" s="91" t="e">
        <f t="shared" si="3"/>
        <v>#REF!</v>
      </c>
      <c r="J137" s="112" t="s">
        <v>172</v>
      </c>
      <c r="K137" s="112" t="s">
        <v>172</v>
      </c>
      <c r="L137" s="63" t="s">
        <v>182</v>
      </c>
      <c r="M137" s="124" t="s">
        <v>183</v>
      </c>
    </row>
    <row r="138" spans="1:13" s="14" customFormat="1" ht="51" x14ac:dyDescent="0.2">
      <c r="A138" s="74">
        <v>122</v>
      </c>
      <c r="B138" s="74">
        <v>93141503</v>
      </c>
      <c r="C138" s="51" t="s">
        <v>202</v>
      </c>
      <c r="D138" s="74" t="e">
        <f>UPPER(TEXT(#REF!,"mmmm"))</f>
        <v>#REF!</v>
      </c>
      <c r="E138" s="74" t="e">
        <f>+DAYS360(#REF!,#REF!)</f>
        <v>#REF!</v>
      </c>
      <c r="F138" s="74" t="s">
        <v>51</v>
      </c>
      <c r="G138" s="74" t="s">
        <v>46</v>
      </c>
      <c r="H138" s="90" t="e">
        <f>(+VLOOKUP(#REF!,[2]perfiles!$A$1:$B$8,2,FALSE)/30)*E138</f>
        <v>#REF!</v>
      </c>
      <c r="I138" s="90" t="e">
        <f t="shared" si="3"/>
        <v>#REF!</v>
      </c>
      <c r="J138" s="111" t="s">
        <v>172</v>
      </c>
      <c r="K138" s="111" t="s">
        <v>172</v>
      </c>
      <c r="L138" s="62" t="s">
        <v>182</v>
      </c>
      <c r="M138" s="123" t="s">
        <v>183</v>
      </c>
    </row>
    <row r="139" spans="1:13" s="14" customFormat="1" ht="51" x14ac:dyDescent="0.2">
      <c r="A139" s="75">
        <v>123</v>
      </c>
      <c r="B139" s="75">
        <v>81101500</v>
      </c>
      <c r="C139" s="52" t="s">
        <v>203</v>
      </c>
      <c r="D139" s="75" t="e">
        <f>UPPER(TEXT(#REF!,"mmmm"))</f>
        <v>#REF!</v>
      </c>
      <c r="E139" s="75" t="e">
        <f>+DAYS360(#REF!,#REF!)</f>
        <v>#REF!</v>
      </c>
      <c r="F139" s="75" t="s">
        <v>51</v>
      </c>
      <c r="G139" s="75" t="s">
        <v>46</v>
      </c>
      <c r="H139" s="91" t="e">
        <f>(+VLOOKUP(#REF!,[2]perfiles!$A$1:$B$8,2,FALSE)/30)*E139</f>
        <v>#REF!</v>
      </c>
      <c r="I139" s="91" t="e">
        <f t="shared" si="3"/>
        <v>#REF!</v>
      </c>
      <c r="J139" s="112" t="s">
        <v>172</v>
      </c>
      <c r="K139" s="112" t="s">
        <v>172</v>
      </c>
      <c r="L139" s="63" t="s">
        <v>182</v>
      </c>
      <c r="M139" s="124" t="s">
        <v>183</v>
      </c>
    </row>
    <row r="140" spans="1:13" s="14" customFormat="1" ht="51" x14ac:dyDescent="0.2">
      <c r="A140" s="74">
        <v>124</v>
      </c>
      <c r="B140" s="74">
        <v>93141503</v>
      </c>
      <c r="C140" s="51" t="s">
        <v>204</v>
      </c>
      <c r="D140" s="74" t="e">
        <f>UPPER(TEXT(#REF!,"mmmm"))</f>
        <v>#REF!</v>
      </c>
      <c r="E140" s="74" t="e">
        <f>+DAYS360(#REF!,#REF!)</f>
        <v>#REF!</v>
      </c>
      <c r="F140" s="74" t="s">
        <v>51</v>
      </c>
      <c r="G140" s="74" t="s">
        <v>46</v>
      </c>
      <c r="H140" s="90" t="e">
        <f>(+VLOOKUP(#REF!,[2]perfiles!$A$1:$B$8,2,FALSE)/30)*E140</f>
        <v>#REF!</v>
      </c>
      <c r="I140" s="90" t="e">
        <f t="shared" si="3"/>
        <v>#REF!</v>
      </c>
      <c r="J140" s="111" t="s">
        <v>172</v>
      </c>
      <c r="K140" s="111" t="s">
        <v>172</v>
      </c>
      <c r="L140" s="62" t="s">
        <v>182</v>
      </c>
      <c r="M140" s="123" t="s">
        <v>183</v>
      </c>
    </row>
    <row r="141" spans="1:13" s="14" customFormat="1" ht="58.5" customHeight="1" x14ac:dyDescent="0.2">
      <c r="A141" s="74">
        <v>125</v>
      </c>
      <c r="B141" s="75">
        <v>80161500</v>
      </c>
      <c r="C141" s="52" t="s">
        <v>205</v>
      </c>
      <c r="D141" s="75" t="s">
        <v>206</v>
      </c>
      <c r="E141" s="75">
        <v>112</v>
      </c>
      <c r="F141" s="75" t="s">
        <v>51</v>
      </c>
      <c r="G141" s="75" t="s">
        <v>46</v>
      </c>
      <c r="H141" s="91">
        <v>11782400</v>
      </c>
      <c r="I141" s="91">
        <f t="shared" si="3"/>
        <v>11782400</v>
      </c>
      <c r="J141" s="112" t="s">
        <v>172</v>
      </c>
      <c r="K141" s="112" t="s">
        <v>172</v>
      </c>
      <c r="L141" s="63" t="s">
        <v>182</v>
      </c>
      <c r="M141" s="124" t="s">
        <v>183</v>
      </c>
    </row>
    <row r="142" spans="1:13" s="14" customFormat="1" ht="51" x14ac:dyDescent="0.2">
      <c r="A142" s="74">
        <v>126</v>
      </c>
      <c r="B142" s="74">
        <v>81101500</v>
      </c>
      <c r="C142" s="51" t="s">
        <v>207</v>
      </c>
      <c r="D142" s="74" t="e">
        <f>UPPER(TEXT(#REF!,"mmmm"))</f>
        <v>#REF!</v>
      </c>
      <c r="E142" s="74" t="e">
        <f>+DAYS360(#REF!,#REF!)</f>
        <v>#REF!</v>
      </c>
      <c r="F142" s="74" t="s">
        <v>51</v>
      </c>
      <c r="G142" s="74" t="s">
        <v>46</v>
      </c>
      <c r="H142" s="90" t="e">
        <f>(+VLOOKUP(#REF!,[2]perfiles!$A$1:$B$8,2,FALSE)/30)*E142</f>
        <v>#REF!</v>
      </c>
      <c r="I142" s="90" t="e">
        <f t="shared" si="3"/>
        <v>#REF!</v>
      </c>
      <c r="J142" s="111" t="s">
        <v>172</v>
      </c>
      <c r="K142" s="111" t="s">
        <v>172</v>
      </c>
      <c r="L142" s="62" t="s">
        <v>182</v>
      </c>
      <c r="M142" s="123" t="s">
        <v>183</v>
      </c>
    </row>
    <row r="143" spans="1:13" s="14" customFormat="1" ht="51" x14ac:dyDescent="0.2">
      <c r="A143" s="75">
        <v>127</v>
      </c>
      <c r="B143" s="75">
        <v>80161500</v>
      </c>
      <c r="C143" s="52" t="s">
        <v>208</v>
      </c>
      <c r="D143" s="75" t="e">
        <f>UPPER(TEXT(#REF!,"mmmm"))</f>
        <v>#REF!</v>
      </c>
      <c r="E143" s="75" t="e">
        <f>+DAYS360(#REF!,#REF!)</f>
        <v>#REF!</v>
      </c>
      <c r="F143" s="75" t="s">
        <v>51</v>
      </c>
      <c r="G143" s="75" t="s">
        <v>46</v>
      </c>
      <c r="H143" s="91" t="e">
        <f>(+VLOOKUP(#REF!,[2]perfiles!$A$1:$B$8,2,FALSE)/30)*E143</f>
        <v>#REF!</v>
      </c>
      <c r="I143" s="91" t="e">
        <f t="shared" si="3"/>
        <v>#REF!</v>
      </c>
      <c r="J143" s="112" t="s">
        <v>172</v>
      </c>
      <c r="K143" s="112" t="s">
        <v>172</v>
      </c>
      <c r="L143" s="63" t="s">
        <v>182</v>
      </c>
      <c r="M143" s="124" t="s">
        <v>183</v>
      </c>
    </row>
    <row r="144" spans="1:13" s="14" customFormat="1" ht="51" x14ac:dyDescent="0.2">
      <c r="A144" s="74">
        <v>128</v>
      </c>
      <c r="B144" s="74">
        <v>81101500</v>
      </c>
      <c r="C144" s="51" t="s">
        <v>209</v>
      </c>
      <c r="D144" s="74" t="e">
        <f>UPPER(TEXT(#REF!,"mmmm"))</f>
        <v>#REF!</v>
      </c>
      <c r="E144" s="74" t="e">
        <f>+DAYS360(#REF!,#REF!)</f>
        <v>#REF!</v>
      </c>
      <c r="F144" s="74" t="s">
        <v>51</v>
      </c>
      <c r="G144" s="74" t="s">
        <v>46</v>
      </c>
      <c r="H144" s="90" t="e">
        <f>(+VLOOKUP(#REF!,[2]perfiles!$A$1:$B$8,2,FALSE)/30)*E144</f>
        <v>#REF!</v>
      </c>
      <c r="I144" s="90" t="e">
        <f t="shared" si="3"/>
        <v>#REF!</v>
      </c>
      <c r="J144" s="111" t="s">
        <v>172</v>
      </c>
      <c r="K144" s="111" t="s">
        <v>172</v>
      </c>
      <c r="L144" s="62" t="s">
        <v>182</v>
      </c>
      <c r="M144" s="123" t="s">
        <v>183</v>
      </c>
    </row>
    <row r="145" spans="1:13" s="14" customFormat="1" ht="51" x14ac:dyDescent="0.2">
      <c r="A145" s="75">
        <v>129</v>
      </c>
      <c r="B145" s="75">
        <v>81101500</v>
      </c>
      <c r="C145" s="52" t="s">
        <v>210</v>
      </c>
      <c r="D145" s="75" t="e">
        <f>UPPER(TEXT(#REF!,"mmmm"))</f>
        <v>#REF!</v>
      </c>
      <c r="E145" s="75" t="e">
        <f>+DAYS360(#REF!,#REF!)</f>
        <v>#REF!</v>
      </c>
      <c r="F145" s="75" t="s">
        <v>51</v>
      </c>
      <c r="G145" s="75" t="s">
        <v>46</v>
      </c>
      <c r="H145" s="91" t="e">
        <f>(+VLOOKUP(#REF!,[2]perfiles!$A$1:$B$8,2,FALSE)/30)*E145</f>
        <v>#REF!</v>
      </c>
      <c r="I145" s="91" t="e">
        <f t="shared" si="3"/>
        <v>#REF!</v>
      </c>
      <c r="J145" s="112" t="s">
        <v>172</v>
      </c>
      <c r="K145" s="112" t="s">
        <v>172</v>
      </c>
      <c r="L145" s="63" t="s">
        <v>182</v>
      </c>
      <c r="M145" s="124" t="s">
        <v>183</v>
      </c>
    </row>
    <row r="146" spans="1:13" s="14" customFormat="1" ht="51" x14ac:dyDescent="0.2">
      <c r="A146" s="74">
        <v>130</v>
      </c>
      <c r="B146" s="74">
        <v>81101500</v>
      </c>
      <c r="C146" s="51" t="s">
        <v>211</v>
      </c>
      <c r="D146" s="74" t="e">
        <f>UPPER(TEXT(#REF!,"mmmm"))</f>
        <v>#REF!</v>
      </c>
      <c r="E146" s="74" t="e">
        <f>+DAYS360(#REF!,#REF!)</f>
        <v>#REF!</v>
      </c>
      <c r="F146" s="74" t="s">
        <v>51</v>
      </c>
      <c r="G146" s="74" t="s">
        <v>46</v>
      </c>
      <c r="H146" s="90" t="e">
        <f>(+VLOOKUP(#REF!,[2]perfiles!$A$1:$B$8,2,FALSE)/30)*E146</f>
        <v>#REF!</v>
      </c>
      <c r="I146" s="90" t="e">
        <f t="shared" si="3"/>
        <v>#REF!</v>
      </c>
      <c r="J146" s="111" t="s">
        <v>172</v>
      </c>
      <c r="K146" s="111" t="s">
        <v>172</v>
      </c>
      <c r="L146" s="62" t="s">
        <v>182</v>
      </c>
      <c r="M146" s="123" t="s">
        <v>183</v>
      </c>
    </row>
    <row r="147" spans="1:13" s="14" customFormat="1" ht="51" x14ac:dyDescent="0.2">
      <c r="A147" s="75">
        <v>131</v>
      </c>
      <c r="B147" s="75">
        <v>81101500</v>
      </c>
      <c r="C147" s="52" t="s">
        <v>212</v>
      </c>
      <c r="D147" s="75" t="e">
        <f>UPPER(TEXT(#REF!,"mmmm"))</f>
        <v>#REF!</v>
      </c>
      <c r="E147" s="75" t="e">
        <f>+DAYS360(#REF!,#REF!)</f>
        <v>#REF!</v>
      </c>
      <c r="F147" s="75" t="s">
        <v>51</v>
      </c>
      <c r="G147" s="75" t="s">
        <v>46</v>
      </c>
      <c r="H147" s="91" t="e">
        <f>(+VLOOKUP(#REF!,[2]perfiles!$A$1:$B$8,2,FALSE)/30)*E147</f>
        <v>#REF!</v>
      </c>
      <c r="I147" s="91" t="e">
        <f t="shared" si="3"/>
        <v>#REF!</v>
      </c>
      <c r="J147" s="112" t="s">
        <v>172</v>
      </c>
      <c r="K147" s="112" t="s">
        <v>172</v>
      </c>
      <c r="L147" s="63" t="s">
        <v>182</v>
      </c>
      <c r="M147" s="124" t="s">
        <v>183</v>
      </c>
    </row>
    <row r="148" spans="1:13" s="14" customFormat="1" ht="51" x14ac:dyDescent="0.2">
      <c r="A148" s="74">
        <v>132</v>
      </c>
      <c r="B148" s="74">
        <v>81101500</v>
      </c>
      <c r="C148" s="51" t="s">
        <v>213</v>
      </c>
      <c r="D148" s="74" t="e">
        <f>UPPER(TEXT(#REF!,"mmmm"))</f>
        <v>#REF!</v>
      </c>
      <c r="E148" s="74" t="e">
        <f>+DAYS360(#REF!,#REF!)</f>
        <v>#REF!</v>
      </c>
      <c r="F148" s="74" t="s">
        <v>51</v>
      </c>
      <c r="G148" s="74" t="s">
        <v>46</v>
      </c>
      <c r="H148" s="90" t="e">
        <f>(+VLOOKUP(#REF!,[2]perfiles!$A$1:$B$8,2,FALSE)/30)*E148</f>
        <v>#REF!</v>
      </c>
      <c r="I148" s="90" t="e">
        <f t="shared" si="3"/>
        <v>#REF!</v>
      </c>
      <c r="J148" s="111" t="s">
        <v>172</v>
      </c>
      <c r="K148" s="111" t="s">
        <v>172</v>
      </c>
      <c r="L148" s="62" t="s">
        <v>182</v>
      </c>
      <c r="M148" s="123" t="s">
        <v>183</v>
      </c>
    </row>
    <row r="149" spans="1:13" s="14" customFormat="1" ht="57.75" customHeight="1" x14ac:dyDescent="0.2">
      <c r="A149" s="75">
        <v>133</v>
      </c>
      <c r="B149" s="75">
        <v>81101500</v>
      </c>
      <c r="C149" s="52" t="s">
        <v>214</v>
      </c>
      <c r="D149" s="75" t="e">
        <f>UPPER(TEXT(#REF!,"mmmm"))</f>
        <v>#REF!</v>
      </c>
      <c r="E149" s="75" t="e">
        <f>+DAYS360(#REF!,#REF!)</f>
        <v>#REF!</v>
      </c>
      <c r="F149" s="75" t="s">
        <v>51</v>
      </c>
      <c r="G149" s="75" t="s">
        <v>46</v>
      </c>
      <c r="H149" s="91" t="e">
        <f>(+VLOOKUP(#REF!,[2]perfiles!$A$1:$B$8,2,FALSE)/30)*E149</f>
        <v>#REF!</v>
      </c>
      <c r="I149" s="91" t="e">
        <f t="shared" si="3"/>
        <v>#REF!</v>
      </c>
      <c r="J149" s="112" t="s">
        <v>172</v>
      </c>
      <c r="K149" s="112" t="s">
        <v>172</v>
      </c>
      <c r="L149" s="63" t="s">
        <v>182</v>
      </c>
      <c r="M149" s="124" t="s">
        <v>183</v>
      </c>
    </row>
    <row r="150" spans="1:13" s="14" customFormat="1" ht="56.25" customHeight="1" x14ac:dyDescent="0.2">
      <c r="A150" s="74">
        <v>134</v>
      </c>
      <c r="B150" s="74">
        <v>81101500</v>
      </c>
      <c r="C150" s="51" t="s">
        <v>215</v>
      </c>
      <c r="D150" s="74" t="e">
        <f>UPPER(TEXT(#REF!,"mmmm"))</f>
        <v>#REF!</v>
      </c>
      <c r="E150" s="74" t="e">
        <f>+DAYS360(#REF!,#REF!)</f>
        <v>#REF!</v>
      </c>
      <c r="F150" s="74" t="s">
        <v>51</v>
      </c>
      <c r="G150" s="74" t="s">
        <v>46</v>
      </c>
      <c r="H150" s="90" t="e">
        <f>(+VLOOKUP(#REF!,[2]perfiles!$A$1:$B$8,2,FALSE)/30)*E150</f>
        <v>#REF!</v>
      </c>
      <c r="I150" s="90" t="e">
        <f t="shared" si="3"/>
        <v>#REF!</v>
      </c>
      <c r="J150" s="111" t="s">
        <v>172</v>
      </c>
      <c r="K150" s="111" t="s">
        <v>172</v>
      </c>
      <c r="L150" s="62" t="s">
        <v>182</v>
      </c>
      <c r="M150" s="123" t="s">
        <v>183</v>
      </c>
    </row>
    <row r="151" spans="1:13" s="14" customFormat="1" ht="54" customHeight="1" x14ac:dyDescent="0.2">
      <c r="A151" s="75">
        <v>135</v>
      </c>
      <c r="B151" s="75">
        <v>81101500</v>
      </c>
      <c r="C151" s="52" t="s">
        <v>216</v>
      </c>
      <c r="D151" s="75" t="e">
        <f>UPPER(TEXT(#REF!,"mmmm"))</f>
        <v>#REF!</v>
      </c>
      <c r="E151" s="75" t="e">
        <f>+DAYS360(#REF!,#REF!)</f>
        <v>#REF!</v>
      </c>
      <c r="F151" s="75" t="s">
        <v>51</v>
      </c>
      <c r="G151" s="75" t="s">
        <v>46</v>
      </c>
      <c r="H151" s="91" t="e">
        <f>(+VLOOKUP(#REF!,[2]perfiles!$A$1:$B$8,2,FALSE)/30)*E151</f>
        <v>#REF!</v>
      </c>
      <c r="I151" s="91" t="e">
        <f t="shared" ref="I151:I182" si="4">+H151</f>
        <v>#REF!</v>
      </c>
      <c r="J151" s="112" t="s">
        <v>172</v>
      </c>
      <c r="K151" s="112" t="s">
        <v>172</v>
      </c>
      <c r="L151" s="63" t="s">
        <v>182</v>
      </c>
      <c r="M151" s="124" t="s">
        <v>183</v>
      </c>
    </row>
    <row r="152" spans="1:13" s="14" customFormat="1" ht="56.25" customHeight="1" x14ac:dyDescent="0.2">
      <c r="A152" s="74">
        <v>136</v>
      </c>
      <c r="B152" s="74">
        <v>81101500</v>
      </c>
      <c r="C152" s="51" t="s">
        <v>217</v>
      </c>
      <c r="D152" s="74" t="e">
        <f>UPPER(TEXT(#REF!,"mmmm"))</f>
        <v>#REF!</v>
      </c>
      <c r="E152" s="74" t="e">
        <f>+DAYS360(#REF!,#REF!)</f>
        <v>#REF!</v>
      </c>
      <c r="F152" s="74" t="s">
        <v>51</v>
      </c>
      <c r="G152" s="74" t="s">
        <v>46</v>
      </c>
      <c r="H152" s="90" t="e">
        <f>(+VLOOKUP(#REF!,[2]perfiles!$A$1:$B$8,2,FALSE)/30)*E152</f>
        <v>#REF!</v>
      </c>
      <c r="I152" s="90" t="e">
        <f t="shared" si="4"/>
        <v>#REF!</v>
      </c>
      <c r="J152" s="111" t="s">
        <v>172</v>
      </c>
      <c r="K152" s="111" t="s">
        <v>172</v>
      </c>
      <c r="L152" s="62" t="s">
        <v>182</v>
      </c>
      <c r="M152" s="123" t="s">
        <v>183</v>
      </c>
    </row>
    <row r="153" spans="1:13" s="14" customFormat="1" ht="67.5" customHeight="1" x14ac:dyDescent="0.2">
      <c r="A153" s="75">
        <v>137</v>
      </c>
      <c r="B153" s="75">
        <v>93141503</v>
      </c>
      <c r="C153" s="52" t="s">
        <v>218</v>
      </c>
      <c r="D153" s="75" t="e">
        <f>UPPER(TEXT(#REF!,"mmmm"))</f>
        <v>#REF!</v>
      </c>
      <c r="E153" s="75" t="e">
        <f>+DAYS360(#REF!,#REF!)</f>
        <v>#REF!</v>
      </c>
      <c r="F153" s="75" t="s">
        <v>51</v>
      </c>
      <c r="G153" s="75" t="s">
        <v>46</v>
      </c>
      <c r="H153" s="91" t="e">
        <f>(+VLOOKUP(#REF!,[2]perfiles!$A$1:$B$8,2,FALSE)/30)*E153</f>
        <v>#REF!</v>
      </c>
      <c r="I153" s="91" t="e">
        <f t="shared" si="4"/>
        <v>#REF!</v>
      </c>
      <c r="J153" s="112" t="s">
        <v>172</v>
      </c>
      <c r="K153" s="112" t="s">
        <v>172</v>
      </c>
      <c r="L153" s="63" t="s">
        <v>182</v>
      </c>
      <c r="M153" s="124" t="s">
        <v>183</v>
      </c>
    </row>
    <row r="154" spans="1:13" s="14" customFormat="1" ht="51" x14ac:dyDescent="0.2">
      <c r="A154" s="74">
        <v>138</v>
      </c>
      <c r="B154" s="74">
        <v>81101500</v>
      </c>
      <c r="C154" s="51" t="s">
        <v>219</v>
      </c>
      <c r="D154" s="74" t="e">
        <f>UPPER(TEXT(#REF!,"mmmm"))</f>
        <v>#REF!</v>
      </c>
      <c r="E154" s="74" t="e">
        <f>+DAYS360(#REF!,#REF!)</f>
        <v>#REF!</v>
      </c>
      <c r="F154" s="74" t="s">
        <v>51</v>
      </c>
      <c r="G154" s="74" t="s">
        <v>46</v>
      </c>
      <c r="H154" s="90" t="e">
        <f>(+VLOOKUP(#REF!,[2]perfiles!$A$1:$B$8,2,FALSE)/30)*E154</f>
        <v>#REF!</v>
      </c>
      <c r="I154" s="90" t="e">
        <f t="shared" si="4"/>
        <v>#REF!</v>
      </c>
      <c r="J154" s="111" t="s">
        <v>172</v>
      </c>
      <c r="K154" s="111" t="s">
        <v>172</v>
      </c>
      <c r="L154" s="62" t="s">
        <v>182</v>
      </c>
      <c r="M154" s="123" t="s">
        <v>183</v>
      </c>
    </row>
    <row r="155" spans="1:13" s="14" customFormat="1" ht="64.5" customHeight="1" x14ac:dyDescent="0.2">
      <c r="A155" s="75">
        <v>139</v>
      </c>
      <c r="B155" s="75">
        <v>93141503</v>
      </c>
      <c r="C155" s="52" t="s">
        <v>220</v>
      </c>
      <c r="D155" s="75" t="e">
        <f>UPPER(TEXT(#REF!,"mmmm"))</f>
        <v>#REF!</v>
      </c>
      <c r="E155" s="75" t="e">
        <f>+DAYS360(#REF!,#REF!)</f>
        <v>#REF!</v>
      </c>
      <c r="F155" s="75" t="s">
        <v>51</v>
      </c>
      <c r="G155" s="75" t="s">
        <v>46</v>
      </c>
      <c r="H155" s="91" t="e">
        <f>(+VLOOKUP(#REF!,[2]perfiles!$A$1:$B$8,2,FALSE)/30)*E155</f>
        <v>#REF!</v>
      </c>
      <c r="I155" s="91" t="e">
        <f t="shared" si="4"/>
        <v>#REF!</v>
      </c>
      <c r="J155" s="112" t="s">
        <v>172</v>
      </c>
      <c r="K155" s="112" t="s">
        <v>172</v>
      </c>
      <c r="L155" s="63" t="s">
        <v>182</v>
      </c>
      <c r="M155" s="124" t="s">
        <v>183</v>
      </c>
    </row>
    <row r="156" spans="1:13" s="14" customFormat="1" ht="65.25" customHeight="1" x14ac:dyDescent="0.2">
      <c r="A156" s="74">
        <v>140</v>
      </c>
      <c r="B156" s="74">
        <v>81101500</v>
      </c>
      <c r="C156" s="51" t="s">
        <v>221</v>
      </c>
      <c r="D156" s="74" t="e">
        <f>UPPER(TEXT(#REF!,"mmmm"))</f>
        <v>#REF!</v>
      </c>
      <c r="E156" s="74" t="e">
        <f>+DAYS360(#REF!,#REF!)</f>
        <v>#REF!</v>
      </c>
      <c r="F156" s="74" t="s">
        <v>51</v>
      </c>
      <c r="G156" s="74" t="s">
        <v>46</v>
      </c>
      <c r="H156" s="90" t="e">
        <f>(+VLOOKUP(#REF!,[2]perfiles!$A$1:$B$8,2,FALSE)/30)*E156</f>
        <v>#REF!</v>
      </c>
      <c r="I156" s="90" t="e">
        <f t="shared" si="4"/>
        <v>#REF!</v>
      </c>
      <c r="J156" s="111" t="s">
        <v>172</v>
      </c>
      <c r="K156" s="111" t="s">
        <v>172</v>
      </c>
      <c r="L156" s="62" t="s">
        <v>182</v>
      </c>
      <c r="M156" s="123" t="s">
        <v>183</v>
      </c>
    </row>
    <row r="157" spans="1:13" s="14" customFormat="1" ht="54.75" customHeight="1" x14ac:dyDescent="0.2">
      <c r="A157" s="75">
        <v>141</v>
      </c>
      <c r="B157" s="75">
        <v>81101500</v>
      </c>
      <c r="C157" s="52" t="s">
        <v>222</v>
      </c>
      <c r="D157" s="75" t="e">
        <f>UPPER(TEXT(#REF!,"mmmm"))</f>
        <v>#REF!</v>
      </c>
      <c r="E157" s="75" t="e">
        <f>+DAYS360(#REF!,#REF!)</f>
        <v>#REF!</v>
      </c>
      <c r="F157" s="75" t="s">
        <v>51</v>
      </c>
      <c r="G157" s="75" t="s">
        <v>46</v>
      </c>
      <c r="H157" s="91" t="e">
        <f>(+VLOOKUP(#REF!,[2]perfiles!$A$1:$B$8,2,FALSE)/30)*E157</f>
        <v>#REF!</v>
      </c>
      <c r="I157" s="91" t="e">
        <f t="shared" si="4"/>
        <v>#REF!</v>
      </c>
      <c r="J157" s="112" t="s">
        <v>172</v>
      </c>
      <c r="K157" s="112" t="s">
        <v>172</v>
      </c>
      <c r="L157" s="63" t="s">
        <v>182</v>
      </c>
      <c r="M157" s="124" t="s">
        <v>183</v>
      </c>
    </row>
    <row r="158" spans="1:13" s="14" customFormat="1" ht="54" customHeight="1" x14ac:dyDescent="0.2">
      <c r="A158" s="74">
        <v>142</v>
      </c>
      <c r="B158" s="74">
        <v>81101500</v>
      </c>
      <c r="C158" s="51" t="s">
        <v>223</v>
      </c>
      <c r="D158" s="74" t="e">
        <f>UPPER(TEXT(#REF!,"mmmm"))</f>
        <v>#REF!</v>
      </c>
      <c r="E158" s="74" t="e">
        <f>+DAYS360(#REF!,#REF!)</f>
        <v>#REF!</v>
      </c>
      <c r="F158" s="74" t="s">
        <v>51</v>
      </c>
      <c r="G158" s="74" t="s">
        <v>46</v>
      </c>
      <c r="H158" s="90" t="e">
        <f>(+VLOOKUP(#REF!,[2]perfiles!$A$1:$B$8,2,FALSE)/30)*E158</f>
        <v>#REF!</v>
      </c>
      <c r="I158" s="90" t="e">
        <f t="shared" si="4"/>
        <v>#REF!</v>
      </c>
      <c r="J158" s="111" t="s">
        <v>172</v>
      </c>
      <c r="K158" s="111" t="s">
        <v>172</v>
      </c>
      <c r="L158" s="62" t="s">
        <v>182</v>
      </c>
      <c r="M158" s="123" t="s">
        <v>183</v>
      </c>
    </row>
    <row r="159" spans="1:13" s="14" customFormat="1" ht="55.5" customHeight="1" x14ac:dyDescent="0.2">
      <c r="A159" s="75">
        <v>143</v>
      </c>
      <c r="B159" s="75">
        <v>81101500</v>
      </c>
      <c r="C159" s="52" t="s">
        <v>224</v>
      </c>
      <c r="D159" s="75" t="e">
        <f>UPPER(TEXT(#REF!,"mmmm"))</f>
        <v>#REF!</v>
      </c>
      <c r="E159" s="75" t="e">
        <f>+DAYS360(#REF!,#REF!)</f>
        <v>#REF!</v>
      </c>
      <c r="F159" s="75" t="s">
        <v>51</v>
      </c>
      <c r="G159" s="75" t="s">
        <v>46</v>
      </c>
      <c r="H159" s="91" t="e">
        <f>(+VLOOKUP(#REF!,[2]perfiles!$A$1:$B$8,2,FALSE)/30)*E159</f>
        <v>#REF!</v>
      </c>
      <c r="I159" s="91" t="e">
        <f t="shared" si="4"/>
        <v>#REF!</v>
      </c>
      <c r="J159" s="112" t="s">
        <v>172</v>
      </c>
      <c r="K159" s="112" t="s">
        <v>172</v>
      </c>
      <c r="L159" s="63" t="s">
        <v>182</v>
      </c>
      <c r="M159" s="124" t="s">
        <v>183</v>
      </c>
    </row>
    <row r="160" spans="1:13" s="14" customFormat="1" ht="59.25" customHeight="1" x14ac:dyDescent="0.2">
      <c r="A160" s="74">
        <v>144</v>
      </c>
      <c r="B160" s="74">
        <v>81101500</v>
      </c>
      <c r="C160" s="51" t="s">
        <v>225</v>
      </c>
      <c r="D160" s="74" t="e">
        <f>UPPER(TEXT(#REF!,"mmmm"))</f>
        <v>#REF!</v>
      </c>
      <c r="E160" s="74" t="e">
        <f>+DAYS360(#REF!,#REF!)</f>
        <v>#REF!</v>
      </c>
      <c r="F160" s="74" t="s">
        <v>51</v>
      </c>
      <c r="G160" s="74" t="s">
        <v>46</v>
      </c>
      <c r="H160" s="90" t="e">
        <f>(+VLOOKUP(#REF!,[2]perfiles!$A$1:$B$8,2,FALSE)/30)*E160</f>
        <v>#REF!</v>
      </c>
      <c r="I160" s="90" t="e">
        <f t="shared" si="4"/>
        <v>#REF!</v>
      </c>
      <c r="J160" s="111" t="s">
        <v>172</v>
      </c>
      <c r="K160" s="111" t="s">
        <v>172</v>
      </c>
      <c r="L160" s="62" t="s">
        <v>182</v>
      </c>
      <c r="M160" s="123" t="s">
        <v>183</v>
      </c>
    </row>
    <row r="161" spans="1:13" s="14" customFormat="1" ht="51" x14ac:dyDescent="0.2">
      <c r="A161" s="75">
        <v>145</v>
      </c>
      <c r="B161" s="75">
        <v>81101500</v>
      </c>
      <c r="C161" s="52" t="s">
        <v>226</v>
      </c>
      <c r="D161" s="75" t="e">
        <f>UPPER(TEXT(#REF!,"mmmm"))</f>
        <v>#REF!</v>
      </c>
      <c r="E161" s="75" t="e">
        <f>+DAYS360(#REF!,#REF!)</f>
        <v>#REF!</v>
      </c>
      <c r="F161" s="75" t="s">
        <v>51</v>
      </c>
      <c r="G161" s="75" t="s">
        <v>46</v>
      </c>
      <c r="H161" s="91" t="e">
        <f>(+VLOOKUP(#REF!,[2]perfiles!$A$1:$B$8,2,FALSE)/30)*E161</f>
        <v>#REF!</v>
      </c>
      <c r="I161" s="91" t="e">
        <f t="shared" si="4"/>
        <v>#REF!</v>
      </c>
      <c r="J161" s="112" t="s">
        <v>172</v>
      </c>
      <c r="K161" s="112" t="s">
        <v>172</v>
      </c>
      <c r="L161" s="63" t="s">
        <v>182</v>
      </c>
      <c r="M161" s="124" t="s">
        <v>183</v>
      </c>
    </row>
    <row r="162" spans="1:13" s="14" customFormat="1" ht="53.25" customHeight="1" x14ac:dyDescent="0.2">
      <c r="A162" s="74">
        <v>146</v>
      </c>
      <c r="B162" s="74">
        <v>81101500</v>
      </c>
      <c r="C162" s="51" t="s">
        <v>227</v>
      </c>
      <c r="D162" s="74" t="e">
        <f>UPPER(TEXT(#REF!,"mmmm"))</f>
        <v>#REF!</v>
      </c>
      <c r="E162" s="74" t="e">
        <f>+DAYS360(#REF!,#REF!)</f>
        <v>#REF!</v>
      </c>
      <c r="F162" s="74" t="s">
        <v>51</v>
      </c>
      <c r="G162" s="74" t="s">
        <v>46</v>
      </c>
      <c r="H162" s="90" t="e">
        <f>(+VLOOKUP(#REF!,[2]perfiles!$A$1:$B$8,2,FALSE)/30)*E162</f>
        <v>#REF!</v>
      </c>
      <c r="I162" s="90" t="e">
        <f t="shared" si="4"/>
        <v>#REF!</v>
      </c>
      <c r="J162" s="111" t="s">
        <v>172</v>
      </c>
      <c r="K162" s="111" t="s">
        <v>172</v>
      </c>
      <c r="L162" s="62" t="s">
        <v>182</v>
      </c>
      <c r="M162" s="123" t="s">
        <v>183</v>
      </c>
    </row>
    <row r="163" spans="1:13" s="14" customFormat="1" ht="51" x14ac:dyDescent="0.2">
      <c r="A163" s="74">
        <v>147</v>
      </c>
      <c r="B163" s="75">
        <v>81101500</v>
      </c>
      <c r="C163" s="52" t="s">
        <v>228</v>
      </c>
      <c r="D163" s="75" t="s">
        <v>74</v>
      </c>
      <c r="E163" s="75" t="e">
        <f>+DAYS360(#REF!,#REF!)</f>
        <v>#REF!</v>
      </c>
      <c r="F163" s="75" t="s">
        <v>51</v>
      </c>
      <c r="G163" s="75" t="s">
        <v>46</v>
      </c>
      <c r="H163" s="91" t="e">
        <f>(+VLOOKUP(#REF!,[2]perfiles!$A$1:$B$8,2,FALSE)/30)*E163</f>
        <v>#REF!</v>
      </c>
      <c r="I163" s="91" t="e">
        <f t="shared" si="4"/>
        <v>#REF!</v>
      </c>
      <c r="J163" s="112" t="s">
        <v>172</v>
      </c>
      <c r="K163" s="112" t="s">
        <v>172</v>
      </c>
      <c r="L163" s="63" t="s">
        <v>182</v>
      </c>
      <c r="M163" s="124" t="s">
        <v>183</v>
      </c>
    </row>
    <row r="164" spans="1:13" s="14" customFormat="1" ht="51" x14ac:dyDescent="0.2">
      <c r="A164" s="74">
        <v>148</v>
      </c>
      <c r="B164" s="74">
        <v>81101500</v>
      </c>
      <c r="C164" s="51" t="s">
        <v>229</v>
      </c>
      <c r="D164" s="74" t="s">
        <v>74</v>
      </c>
      <c r="E164" s="74" t="e">
        <f>+DAYS360(#REF!,#REF!)</f>
        <v>#REF!</v>
      </c>
      <c r="F164" s="74" t="s">
        <v>51</v>
      </c>
      <c r="G164" s="74" t="s">
        <v>46</v>
      </c>
      <c r="H164" s="90" t="e">
        <f>(+VLOOKUP(#REF!,[2]perfiles!$A$1:$B$8,2,FALSE)/30)*E164</f>
        <v>#REF!</v>
      </c>
      <c r="I164" s="90" t="e">
        <f t="shared" si="4"/>
        <v>#REF!</v>
      </c>
      <c r="J164" s="111" t="s">
        <v>172</v>
      </c>
      <c r="K164" s="111" t="s">
        <v>172</v>
      </c>
      <c r="L164" s="62" t="s">
        <v>182</v>
      </c>
      <c r="M164" s="123" t="s">
        <v>183</v>
      </c>
    </row>
    <row r="165" spans="1:13" s="14" customFormat="1" ht="51" x14ac:dyDescent="0.2">
      <c r="A165" s="74">
        <v>149</v>
      </c>
      <c r="B165" s="75">
        <v>80121601</v>
      </c>
      <c r="C165" s="52" t="s">
        <v>230</v>
      </c>
      <c r="D165" s="75" t="s">
        <v>231</v>
      </c>
      <c r="E165" s="75" t="e">
        <f>+DAYS360(#REF!,#REF!)</f>
        <v>#REF!</v>
      </c>
      <c r="F165" s="75" t="s">
        <v>51</v>
      </c>
      <c r="G165" s="75" t="s">
        <v>46</v>
      </c>
      <c r="H165" s="91">
        <v>21146760</v>
      </c>
      <c r="I165" s="91">
        <f t="shared" si="4"/>
        <v>21146760</v>
      </c>
      <c r="J165" s="112" t="s">
        <v>172</v>
      </c>
      <c r="K165" s="112" t="s">
        <v>172</v>
      </c>
      <c r="L165" s="63" t="s">
        <v>182</v>
      </c>
      <c r="M165" s="124" t="s">
        <v>183</v>
      </c>
    </row>
    <row r="166" spans="1:13" s="14" customFormat="1" ht="51" x14ac:dyDescent="0.2">
      <c r="A166" s="74">
        <v>150</v>
      </c>
      <c r="B166" s="74">
        <v>93151501</v>
      </c>
      <c r="C166" s="51" t="s">
        <v>233</v>
      </c>
      <c r="D166" s="74" t="e">
        <f>UPPER(TEXT(#REF!,"mmmm"))</f>
        <v>#REF!</v>
      </c>
      <c r="E166" s="74" t="e">
        <f>+DAYS360(#REF!,#REF!)</f>
        <v>#REF!</v>
      </c>
      <c r="F166" s="74" t="s">
        <v>51</v>
      </c>
      <c r="G166" s="74" t="s">
        <v>46</v>
      </c>
      <c r="H166" s="90">
        <v>105521736</v>
      </c>
      <c r="I166" s="90">
        <f t="shared" si="4"/>
        <v>105521736</v>
      </c>
      <c r="J166" s="111" t="s">
        <v>172</v>
      </c>
      <c r="K166" s="111" t="s">
        <v>172</v>
      </c>
      <c r="L166" s="62" t="s">
        <v>182</v>
      </c>
      <c r="M166" s="123" t="s">
        <v>183</v>
      </c>
    </row>
    <row r="167" spans="1:13" s="14" customFormat="1" ht="51" x14ac:dyDescent="0.2">
      <c r="A167" s="75">
        <v>151</v>
      </c>
      <c r="B167" s="75">
        <v>93141503</v>
      </c>
      <c r="C167" s="52" t="s">
        <v>234</v>
      </c>
      <c r="D167" s="75" t="e">
        <f>UPPER(TEXT(#REF!,"mmmm"))</f>
        <v>#REF!</v>
      </c>
      <c r="E167" s="75" t="e">
        <f>+DAYS360(#REF!,#REF!)</f>
        <v>#REF!</v>
      </c>
      <c r="F167" s="75" t="s">
        <v>51</v>
      </c>
      <c r="G167" s="75" t="s">
        <v>46</v>
      </c>
      <c r="H167" s="91" t="e">
        <f>(+VLOOKUP(#REF!,[2]perfiles!$A$1:$B$8,2,FALSE)/30)*E167</f>
        <v>#REF!</v>
      </c>
      <c r="I167" s="91" t="e">
        <f t="shared" si="4"/>
        <v>#REF!</v>
      </c>
      <c r="J167" s="112" t="s">
        <v>172</v>
      </c>
      <c r="K167" s="112" t="s">
        <v>172</v>
      </c>
      <c r="L167" s="63" t="s">
        <v>182</v>
      </c>
      <c r="M167" s="124" t="s">
        <v>183</v>
      </c>
    </row>
    <row r="168" spans="1:13" s="14" customFormat="1" ht="51" x14ac:dyDescent="0.2">
      <c r="A168" s="74">
        <v>152</v>
      </c>
      <c r="B168" s="74">
        <v>81101500</v>
      </c>
      <c r="C168" s="51" t="s">
        <v>235</v>
      </c>
      <c r="D168" s="74" t="e">
        <f>UPPER(TEXT(#REF!,"mmmm"))</f>
        <v>#REF!</v>
      </c>
      <c r="E168" s="74" t="e">
        <f>+DAYS360(#REF!,#REF!)</f>
        <v>#REF!</v>
      </c>
      <c r="F168" s="74" t="s">
        <v>51</v>
      </c>
      <c r="G168" s="74" t="s">
        <v>46</v>
      </c>
      <c r="H168" s="90" t="e">
        <f>(+VLOOKUP(#REF!,[2]perfiles!$A$1:$B$8,2,FALSE)/30)*E168</f>
        <v>#REF!</v>
      </c>
      <c r="I168" s="90" t="e">
        <f t="shared" si="4"/>
        <v>#REF!</v>
      </c>
      <c r="J168" s="111" t="s">
        <v>172</v>
      </c>
      <c r="K168" s="111" t="s">
        <v>172</v>
      </c>
      <c r="L168" s="62" t="s">
        <v>182</v>
      </c>
      <c r="M168" s="123" t="s">
        <v>183</v>
      </c>
    </row>
    <row r="169" spans="1:13" s="14" customFormat="1" ht="51" x14ac:dyDescent="0.2">
      <c r="A169" s="75">
        <v>153</v>
      </c>
      <c r="B169" s="75">
        <v>93151507</v>
      </c>
      <c r="C169" s="52" t="s">
        <v>236</v>
      </c>
      <c r="D169" s="75" t="e">
        <f>UPPER(TEXT(#REF!,"mmmm"))</f>
        <v>#REF!</v>
      </c>
      <c r="E169" s="75" t="e">
        <f>+DAYS360(#REF!,#REF!)</f>
        <v>#REF!</v>
      </c>
      <c r="F169" s="75" t="s">
        <v>51</v>
      </c>
      <c r="G169" s="75" t="s">
        <v>46</v>
      </c>
      <c r="H169" s="91" t="e">
        <f>(+VLOOKUP(#REF!,[2]perfiles!$A$1:$B$8,2,FALSE)/30)*E169</f>
        <v>#REF!</v>
      </c>
      <c r="I169" s="91" t="e">
        <f t="shared" si="4"/>
        <v>#REF!</v>
      </c>
      <c r="J169" s="112" t="s">
        <v>172</v>
      </c>
      <c r="K169" s="112" t="s">
        <v>172</v>
      </c>
      <c r="L169" s="63" t="s">
        <v>182</v>
      </c>
      <c r="M169" s="124" t="s">
        <v>183</v>
      </c>
    </row>
    <row r="170" spans="1:13" s="14" customFormat="1" ht="51" x14ac:dyDescent="0.2">
      <c r="A170" s="74">
        <v>154</v>
      </c>
      <c r="B170" s="74">
        <v>81101500</v>
      </c>
      <c r="C170" s="51" t="s">
        <v>237</v>
      </c>
      <c r="D170" s="74" t="e">
        <f>UPPER(TEXT(#REF!,"mmmm"))</f>
        <v>#REF!</v>
      </c>
      <c r="E170" s="74" t="e">
        <f>+DAYS360(#REF!,#REF!)</f>
        <v>#REF!</v>
      </c>
      <c r="F170" s="74" t="s">
        <v>51</v>
      </c>
      <c r="G170" s="74" t="s">
        <v>46</v>
      </c>
      <c r="H170" s="90" t="e">
        <f>(+VLOOKUP(#REF!,[2]perfiles!$A$1:$B$8,2,FALSE)/30)*E170</f>
        <v>#REF!</v>
      </c>
      <c r="I170" s="90" t="e">
        <f t="shared" si="4"/>
        <v>#REF!</v>
      </c>
      <c r="J170" s="111" t="s">
        <v>172</v>
      </c>
      <c r="K170" s="111" t="s">
        <v>172</v>
      </c>
      <c r="L170" s="62" t="s">
        <v>182</v>
      </c>
      <c r="M170" s="123" t="s">
        <v>183</v>
      </c>
    </row>
    <row r="171" spans="1:13" s="14" customFormat="1" ht="51" x14ac:dyDescent="0.2">
      <c r="A171" s="75">
        <v>155</v>
      </c>
      <c r="B171" s="75">
        <v>81101500</v>
      </c>
      <c r="C171" s="52" t="s">
        <v>238</v>
      </c>
      <c r="D171" s="75" t="e">
        <f>UPPER(TEXT(#REF!,"mmmm"))</f>
        <v>#REF!</v>
      </c>
      <c r="E171" s="75" t="e">
        <f>+DAYS360(#REF!,#REF!)</f>
        <v>#REF!</v>
      </c>
      <c r="F171" s="75" t="s">
        <v>51</v>
      </c>
      <c r="G171" s="75" t="s">
        <v>46</v>
      </c>
      <c r="H171" s="91" t="e">
        <f>(+VLOOKUP(#REF!,[2]perfiles!$A$1:$B$8,2,FALSE)/30)*E171</f>
        <v>#REF!</v>
      </c>
      <c r="I171" s="91" t="e">
        <f t="shared" si="4"/>
        <v>#REF!</v>
      </c>
      <c r="J171" s="112" t="s">
        <v>172</v>
      </c>
      <c r="K171" s="112" t="s">
        <v>172</v>
      </c>
      <c r="L171" s="63" t="s">
        <v>182</v>
      </c>
      <c r="M171" s="124" t="s">
        <v>183</v>
      </c>
    </row>
    <row r="172" spans="1:13" s="14" customFormat="1" ht="51" x14ac:dyDescent="0.2">
      <c r="A172" s="74">
        <v>156</v>
      </c>
      <c r="B172" s="74">
        <v>81101500</v>
      </c>
      <c r="C172" s="51" t="s">
        <v>239</v>
      </c>
      <c r="D172" s="74" t="e">
        <f>UPPER(TEXT(#REF!,"mmmm"))</f>
        <v>#REF!</v>
      </c>
      <c r="E172" s="74" t="e">
        <f>+DAYS360(#REF!,#REF!)</f>
        <v>#REF!</v>
      </c>
      <c r="F172" s="74" t="s">
        <v>51</v>
      </c>
      <c r="G172" s="74" t="s">
        <v>46</v>
      </c>
      <c r="H172" s="90" t="e">
        <f>(+VLOOKUP(#REF!,[2]perfiles!$A$1:$B$8,2,FALSE)/30)*E172</f>
        <v>#REF!</v>
      </c>
      <c r="I172" s="90" t="e">
        <f t="shared" si="4"/>
        <v>#REF!</v>
      </c>
      <c r="J172" s="111" t="s">
        <v>172</v>
      </c>
      <c r="K172" s="111" t="s">
        <v>172</v>
      </c>
      <c r="L172" s="62" t="s">
        <v>182</v>
      </c>
      <c r="M172" s="123" t="s">
        <v>183</v>
      </c>
    </row>
    <row r="173" spans="1:13" s="14" customFormat="1" ht="51" x14ac:dyDescent="0.2">
      <c r="A173" s="75">
        <v>157</v>
      </c>
      <c r="B173" s="75">
        <v>81101500</v>
      </c>
      <c r="C173" s="52" t="s">
        <v>240</v>
      </c>
      <c r="D173" s="75" t="e">
        <f>UPPER(TEXT(#REF!,"mmmm"))</f>
        <v>#REF!</v>
      </c>
      <c r="E173" s="75" t="e">
        <f>+DAYS360(#REF!,#REF!)</f>
        <v>#REF!</v>
      </c>
      <c r="F173" s="75" t="s">
        <v>51</v>
      </c>
      <c r="G173" s="75" t="s">
        <v>46</v>
      </c>
      <c r="H173" s="91" t="e">
        <f>(+VLOOKUP(#REF!,[2]perfiles!$A$1:$B$8,2,FALSE)/30)*E173</f>
        <v>#REF!</v>
      </c>
      <c r="I173" s="91" t="e">
        <f t="shared" si="4"/>
        <v>#REF!</v>
      </c>
      <c r="J173" s="112" t="s">
        <v>172</v>
      </c>
      <c r="K173" s="112" t="s">
        <v>172</v>
      </c>
      <c r="L173" s="63" t="s">
        <v>182</v>
      </c>
      <c r="M173" s="124" t="s">
        <v>183</v>
      </c>
    </row>
    <row r="174" spans="1:13" s="14" customFormat="1" ht="51" x14ac:dyDescent="0.2">
      <c r="A174" s="74">
        <v>158</v>
      </c>
      <c r="B174" s="74">
        <v>93151507</v>
      </c>
      <c r="C174" s="51" t="s">
        <v>241</v>
      </c>
      <c r="D174" s="74" t="e">
        <f>UPPER(TEXT(#REF!,"mmmm"))</f>
        <v>#REF!</v>
      </c>
      <c r="E174" s="74" t="e">
        <f>+DAYS360(#REF!,#REF!)</f>
        <v>#REF!</v>
      </c>
      <c r="F174" s="74" t="s">
        <v>51</v>
      </c>
      <c r="G174" s="74" t="s">
        <v>46</v>
      </c>
      <c r="H174" s="90" t="e">
        <f>(+VLOOKUP(#REF!,[2]perfiles!$A$1:$B$8,2,FALSE)/30)*E174</f>
        <v>#REF!</v>
      </c>
      <c r="I174" s="90" t="e">
        <f t="shared" si="4"/>
        <v>#REF!</v>
      </c>
      <c r="J174" s="111" t="s">
        <v>172</v>
      </c>
      <c r="K174" s="111" t="s">
        <v>172</v>
      </c>
      <c r="L174" s="62" t="s">
        <v>182</v>
      </c>
      <c r="M174" s="123" t="s">
        <v>183</v>
      </c>
    </row>
    <row r="175" spans="1:13" s="14" customFormat="1" ht="51" x14ac:dyDescent="0.2">
      <c r="A175" s="75">
        <v>159</v>
      </c>
      <c r="B175" s="75">
        <v>80121601</v>
      </c>
      <c r="C175" s="52" t="s">
        <v>242</v>
      </c>
      <c r="D175" s="75" t="e">
        <f>UPPER(TEXT(#REF!,"mmmm"))</f>
        <v>#REF!</v>
      </c>
      <c r="E175" s="75" t="e">
        <f>+DAYS360(#REF!,#REF!)</f>
        <v>#REF!</v>
      </c>
      <c r="F175" s="75" t="s">
        <v>51</v>
      </c>
      <c r="G175" s="75" t="s">
        <v>46</v>
      </c>
      <c r="H175" s="91" t="e">
        <f>(+VLOOKUP(#REF!,[2]perfiles!$A$1:$B$8,2,FALSE)/30)*E175</f>
        <v>#REF!</v>
      </c>
      <c r="I175" s="91" t="e">
        <f t="shared" si="4"/>
        <v>#REF!</v>
      </c>
      <c r="J175" s="112" t="s">
        <v>172</v>
      </c>
      <c r="K175" s="112" t="s">
        <v>172</v>
      </c>
      <c r="L175" s="63" t="s">
        <v>182</v>
      </c>
      <c r="M175" s="124" t="s">
        <v>183</v>
      </c>
    </row>
    <row r="176" spans="1:13" s="14" customFormat="1" ht="51" x14ac:dyDescent="0.2">
      <c r="A176" s="74">
        <v>160</v>
      </c>
      <c r="B176" s="74">
        <v>80121601</v>
      </c>
      <c r="C176" s="51" t="s">
        <v>243</v>
      </c>
      <c r="D176" s="74" t="e">
        <f>UPPER(TEXT(#REF!,"mmmm"))</f>
        <v>#REF!</v>
      </c>
      <c r="E176" s="74" t="e">
        <f>+DAYS360(#REF!,#REF!)</f>
        <v>#REF!</v>
      </c>
      <c r="F176" s="74" t="s">
        <v>51</v>
      </c>
      <c r="G176" s="74" t="s">
        <v>46</v>
      </c>
      <c r="H176" s="90" t="e">
        <f>(+VLOOKUP(#REF!,[2]perfiles!$A$1:$B$8,2,FALSE)/30)*E176</f>
        <v>#REF!</v>
      </c>
      <c r="I176" s="90" t="e">
        <f t="shared" si="4"/>
        <v>#REF!</v>
      </c>
      <c r="J176" s="111" t="s">
        <v>172</v>
      </c>
      <c r="K176" s="111" t="s">
        <v>172</v>
      </c>
      <c r="L176" s="62" t="s">
        <v>182</v>
      </c>
      <c r="M176" s="123" t="s">
        <v>183</v>
      </c>
    </row>
    <row r="177" spans="1:13" s="14" customFormat="1" ht="64.5" customHeight="1" x14ac:dyDescent="0.2">
      <c r="A177" s="75">
        <v>161</v>
      </c>
      <c r="B177" s="75">
        <v>93141503</v>
      </c>
      <c r="C177" s="52" t="s">
        <v>244</v>
      </c>
      <c r="D177" s="75" t="e">
        <f>UPPER(TEXT(#REF!,"mmmm"))</f>
        <v>#REF!</v>
      </c>
      <c r="E177" s="75" t="e">
        <f>+DAYS360(#REF!,#REF!)</f>
        <v>#REF!</v>
      </c>
      <c r="F177" s="75" t="s">
        <v>51</v>
      </c>
      <c r="G177" s="75" t="s">
        <v>46</v>
      </c>
      <c r="H177" s="91" t="e">
        <f>(+VLOOKUP(#REF!,[2]perfiles!$A$1:$B$8,2,FALSE)/30)*E177</f>
        <v>#REF!</v>
      </c>
      <c r="I177" s="91" t="e">
        <f t="shared" si="4"/>
        <v>#REF!</v>
      </c>
      <c r="J177" s="112" t="s">
        <v>172</v>
      </c>
      <c r="K177" s="112" t="s">
        <v>172</v>
      </c>
      <c r="L177" s="63" t="s">
        <v>182</v>
      </c>
      <c r="M177" s="124" t="s">
        <v>183</v>
      </c>
    </row>
    <row r="178" spans="1:13" s="14" customFormat="1" ht="51" x14ac:dyDescent="0.2">
      <c r="A178" s="74">
        <v>162</v>
      </c>
      <c r="B178" s="74">
        <v>93151501</v>
      </c>
      <c r="C178" s="51" t="s">
        <v>245</v>
      </c>
      <c r="D178" s="74" t="e">
        <f>UPPER(TEXT(#REF!,"mmmm"))</f>
        <v>#REF!</v>
      </c>
      <c r="E178" s="74" t="e">
        <f>+DAYS360(#REF!,#REF!)</f>
        <v>#REF!</v>
      </c>
      <c r="F178" s="74" t="s">
        <v>51</v>
      </c>
      <c r="G178" s="74" t="s">
        <v>46</v>
      </c>
      <c r="H178" s="90" t="e">
        <f>(+VLOOKUP(#REF!,[2]perfiles!$A$1:$B$8,2,FALSE)/30)*E178</f>
        <v>#REF!</v>
      </c>
      <c r="I178" s="90" t="e">
        <f t="shared" si="4"/>
        <v>#REF!</v>
      </c>
      <c r="J178" s="111" t="s">
        <v>172</v>
      </c>
      <c r="K178" s="111" t="s">
        <v>172</v>
      </c>
      <c r="L178" s="62" t="s">
        <v>182</v>
      </c>
      <c r="M178" s="123" t="s">
        <v>183</v>
      </c>
    </row>
    <row r="179" spans="1:13" s="14" customFormat="1" ht="51" x14ac:dyDescent="0.2">
      <c r="A179" s="75">
        <v>163</v>
      </c>
      <c r="B179" s="75">
        <v>93151501</v>
      </c>
      <c r="C179" s="52" t="s">
        <v>246</v>
      </c>
      <c r="D179" s="75" t="e">
        <f>UPPER(TEXT(#REF!,"mmmm"))</f>
        <v>#REF!</v>
      </c>
      <c r="E179" s="75" t="e">
        <f>+DAYS360(#REF!,#REF!)</f>
        <v>#REF!</v>
      </c>
      <c r="F179" s="75" t="s">
        <v>51</v>
      </c>
      <c r="G179" s="75" t="s">
        <v>46</v>
      </c>
      <c r="H179" s="91" t="e">
        <f>(+VLOOKUP(#REF!,[2]perfiles!$A$1:$B$8,2,FALSE)/30)*E179</f>
        <v>#REF!</v>
      </c>
      <c r="I179" s="91" t="e">
        <f t="shared" si="4"/>
        <v>#REF!</v>
      </c>
      <c r="J179" s="112" t="s">
        <v>172</v>
      </c>
      <c r="K179" s="112" t="s">
        <v>172</v>
      </c>
      <c r="L179" s="63" t="s">
        <v>182</v>
      </c>
      <c r="M179" s="124" t="s">
        <v>183</v>
      </c>
    </row>
    <row r="180" spans="1:13" s="14" customFormat="1" ht="51" x14ac:dyDescent="0.2">
      <c r="A180" s="74">
        <v>164</v>
      </c>
      <c r="B180" s="74">
        <v>93151507</v>
      </c>
      <c r="C180" s="51" t="s">
        <v>247</v>
      </c>
      <c r="D180" s="74" t="e">
        <f>UPPER(TEXT(#REF!,"mmmm"))</f>
        <v>#REF!</v>
      </c>
      <c r="E180" s="74" t="e">
        <f>+DAYS360(#REF!,#REF!)</f>
        <v>#REF!</v>
      </c>
      <c r="F180" s="74" t="s">
        <v>51</v>
      </c>
      <c r="G180" s="74" t="s">
        <v>46</v>
      </c>
      <c r="H180" s="90" t="e">
        <f>(+VLOOKUP(#REF!,[2]perfiles!$A$1:$B$8,2,FALSE)/30)*E180</f>
        <v>#REF!</v>
      </c>
      <c r="I180" s="90" t="e">
        <f t="shared" si="4"/>
        <v>#REF!</v>
      </c>
      <c r="J180" s="111" t="s">
        <v>172</v>
      </c>
      <c r="K180" s="111" t="s">
        <v>172</v>
      </c>
      <c r="L180" s="62" t="s">
        <v>182</v>
      </c>
      <c r="M180" s="123" t="s">
        <v>183</v>
      </c>
    </row>
    <row r="181" spans="1:13" s="14" customFormat="1" ht="51" x14ac:dyDescent="0.2">
      <c r="A181" s="75">
        <v>165</v>
      </c>
      <c r="B181" s="75">
        <v>81101500</v>
      </c>
      <c r="C181" s="52" t="s">
        <v>248</v>
      </c>
      <c r="D181" s="75" t="s">
        <v>126</v>
      </c>
      <c r="E181" s="75" t="e">
        <f>+DAYS360(#REF!,#REF!)</f>
        <v>#REF!</v>
      </c>
      <c r="F181" s="75" t="s">
        <v>51</v>
      </c>
      <c r="G181" s="75" t="s">
        <v>46</v>
      </c>
      <c r="H181" s="91" t="e">
        <f>(+VLOOKUP(#REF!,[2]perfiles!$A$1:$B$8,2,FALSE)/30)*E181</f>
        <v>#REF!</v>
      </c>
      <c r="I181" s="91" t="e">
        <f t="shared" si="4"/>
        <v>#REF!</v>
      </c>
      <c r="J181" s="112" t="s">
        <v>172</v>
      </c>
      <c r="K181" s="112" t="s">
        <v>172</v>
      </c>
      <c r="L181" s="63" t="s">
        <v>182</v>
      </c>
      <c r="M181" s="124" t="s">
        <v>183</v>
      </c>
    </row>
    <row r="182" spans="1:13" s="14" customFormat="1" ht="51" x14ac:dyDescent="0.2">
      <c r="A182" s="74">
        <v>166</v>
      </c>
      <c r="B182" s="74">
        <v>80121600</v>
      </c>
      <c r="C182" s="51" t="s">
        <v>249</v>
      </c>
      <c r="D182" s="74" t="e">
        <f>UPPER(TEXT(#REF!,"mmmm"))</f>
        <v>#REF!</v>
      </c>
      <c r="E182" s="74" t="e">
        <f>+DAYS360(#REF!,#REF!)</f>
        <v>#REF!</v>
      </c>
      <c r="F182" s="74" t="s">
        <v>51</v>
      </c>
      <c r="G182" s="74" t="s">
        <v>46</v>
      </c>
      <c r="H182" s="90" t="e">
        <f>(+VLOOKUP(#REF!,[2]perfiles!$A$1:$B$8,2,FALSE)/30)*E182</f>
        <v>#REF!</v>
      </c>
      <c r="I182" s="90" t="e">
        <f t="shared" si="4"/>
        <v>#REF!</v>
      </c>
      <c r="J182" s="111" t="s">
        <v>172</v>
      </c>
      <c r="K182" s="111" t="s">
        <v>172</v>
      </c>
      <c r="L182" s="62" t="s">
        <v>182</v>
      </c>
      <c r="M182" s="123" t="s">
        <v>183</v>
      </c>
    </row>
    <row r="183" spans="1:13" s="14" customFormat="1" ht="51" x14ac:dyDescent="0.2">
      <c r="A183" s="75">
        <v>167</v>
      </c>
      <c r="B183" s="75">
        <v>80121600</v>
      </c>
      <c r="C183" s="52" t="s">
        <v>250</v>
      </c>
      <c r="D183" s="75" t="e">
        <f>UPPER(TEXT(#REF!,"mmmm"))</f>
        <v>#REF!</v>
      </c>
      <c r="E183" s="75" t="e">
        <f>+DAYS360(#REF!,#REF!)</f>
        <v>#REF!</v>
      </c>
      <c r="F183" s="75" t="s">
        <v>51</v>
      </c>
      <c r="G183" s="75" t="s">
        <v>46</v>
      </c>
      <c r="H183" s="91" t="e">
        <f>(+VLOOKUP(#REF!,[2]perfiles!$A$1:$B$8,2,FALSE)/30)*E183</f>
        <v>#REF!</v>
      </c>
      <c r="I183" s="91" t="e">
        <f t="shared" ref="I183:I187" si="5">+H183</f>
        <v>#REF!</v>
      </c>
      <c r="J183" s="112" t="s">
        <v>172</v>
      </c>
      <c r="K183" s="112" t="s">
        <v>172</v>
      </c>
      <c r="L183" s="63" t="s">
        <v>182</v>
      </c>
      <c r="M183" s="124" t="s">
        <v>183</v>
      </c>
    </row>
    <row r="184" spans="1:13" s="14" customFormat="1" ht="63.75" x14ac:dyDescent="0.2">
      <c r="A184" s="74">
        <v>168</v>
      </c>
      <c r="B184" s="74">
        <v>81101500</v>
      </c>
      <c r="C184" s="51" t="s">
        <v>251</v>
      </c>
      <c r="D184" s="74" t="e">
        <f>UPPER(TEXT(#REF!,"mmmm"))</f>
        <v>#REF!</v>
      </c>
      <c r="E184" s="74" t="e">
        <f>+DAYS360(#REF!,#REF!)</f>
        <v>#REF!</v>
      </c>
      <c r="F184" s="74" t="s">
        <v>51</v>
      </c>
      <c r="G184" s="74" t="s">
        <v>46</v>
      </c>
      <c r="H184" s="90" t="e">
        <f>(+VLOOKUP(#REF!,[2]perfiles!$A$1:$B$8,2,FALSE)/30)*E184</f>
        <v>#REF!</v>
      </c>
      <c r="I184" s="90" t="e">
        <f t="shared" si="5"/>
        <v>#REF!</v>
      </c>
      <c r="J184" s="111" t="s">
        <v>172</v>
      </c>
      <c r="K184" s="111" t="s">
        <v>172</v>
      </c>
      <c r="L184" s="62" t="s">
        <v>182</v>
      </c>
      <c r="M184" s="123" t="s">
        <v>183</v>
      </c>
    </row>
    <row r="185" spans="1:13" s="14" customFormat="1" ht="51" x14ac:dyDescent="0.2">
      <c r="A185" s="75">
        <v>169</v>
      </c>
      <c r="B185" s="75">
        <v>93141503</v>
      </c>
      <c r="C185" s="52" t="s">
        <v>252</v>
      </c>
      <c r="D185" s="75" t="e">
        <f>UPPER(TEXT(#REF!,"mmmm"))</f>
        <v>#REF!</v>
      </c>
      <c r="E185" s="75" t="e">
        <f>+DAYS360(#REF!,#REF!)</f>
        <v>#REF!</v>
      </c>
      <c r="F185" s="75" t="s">
        <v>51</v>
      </c>
      <c r="G185" s="75" t="s">
        <v>46</v>
      </c>
      <c r="H185" s="91" t="e">
        <f>(+VLOOKUP(#REF!,[2]perfiles!$A$1:$B$8,2,FALSE)/30)*E185</f>
        <v>#REF!</v>
      </c>
      <c r="I185" s="91" t="e">
        <f t="shared" si="5"/>
        <v>#REF!</v>
      </c>
      <c r="J185" s="112" t="s">
        <v>172</v>
      </c>
      <c r="K185" s="112" t="s">
        <v>172</v>
      </c>
      <c r="L185" s="63" t="s">
        <v>182</v>
      </c>
      <c r="M185" s="124" t="s">
        <v>183</v>
      </c>
    </row>
    <row r="186" spans="1:13" s="14" customFormat="1" ht="51" x14ac:dyDescent="0.2">
      <c r="A186" s="74">
        <v>170</v>
      </c>
      <c r="B186" s="74">
        <v>81101500</v>
      </c>
      <c r="C186" s="51" t="s">
        <v>253</v>
      </c>
      <c r="D186" s="74" t="e">
        <f>UPPER(TEXT(#REF!,"mmmm"))</f>
        <v>#REF!</v>
      </c>
      <c r="E186" s="74" t="e">
        <f>+DAYS360(#REF!,#REF!)</f>
        <v>#REF!</v>
      </c>
      <c r="F186" s="74" t="s">
        <v>51</v>
      </c>
      <c r="G186" s="74" t="s">
        <v>46</v>
      </c>
      <c r="H186" s="90" t="e">
        <f>(+VLOOKUP(#REF!,[2]perfiles!$A$1:$B$8,2,FALSE)/30)*E186</f>
        <v>#REF!</v>
      </c>
      <c r="I186" s="90" t="e">
        <f t="shared" si="5"/>
        <v>#REF!</v>
      </c>
      <c r="J186" s="111" t="s">
        <v>172</v>
      </c>
      <c r="K186" s="111" t="s">
        <v>172</v>
      </c>
      <c r="L186" s="62" t="s">
        <v>182</v>
      </c>
      <c r="M186" s="123" t="s">
        <v>183</v>
      </c>
    </row>
    <row r="187" spans="1:13" s="14" customFormat="1" ht="51" x14ac:dyDescent="0.2">
      <c r="A187" s="75">
        <v>171</v>
      </c>
      <c r="B187" s="75">
        <v>81101500</v>
      </c>
      <c r="C187" s="52" t="s">
        <v>254</v>
      </c>
      <c r="D187" s="75" t="e">
        <f>UPPER(TEXT(#REF!,"mmmm"))</f>
        <v>#REF!</v>
      </c>
      <c r="E187" s="75" t="e">
        <f>+DAYS360(#REF!,#REF!)</f>
        <v>#REF!</v>
      </c>
      <c r="F187" s="75" t="s">
        <v>51</v>
      </c>
      <c r="G187" s="75" t="s">
        <v>46</v>
      </c>
      <c r="H187" s="91" t="e">
        <f>(+VLOOKUP(#REF!,[2]perfiles!$A$1:$B$8,2,FALSE)/30)*E187</f>
        <v>#REF!</v>
      </c>
      <c r="I187" s="91" t="e">
        <f t="shared" si="5"/>
        <v>#REF!</v>
      </c>
      <c r="J187" s="112" t="s">
        <v>172</v>
      </c>
      <c r="K187" s="112" t="s">
        <v>172</v>
      </c>
      <c r="L187" s="63" t="s">
        <v>182</v>
      </c>
      <c r="M187" s="124" t="s">
        <v>183</v>
      </c>
    </row>
    <row r="188" spans="1:13" s="14" customFormat="1" ht="51" customHeight="1" x14ac:dyDescent="0.2">
      <c r="A188" s="74">
        <v>172</v>
      </c>
      <c r="B188" s="74">
        <v>81101500</v>
      </c>
      <c r="C188" s="51" t="s">
        <v>255</v>
      </c>
      <c r="D188" s="74" t="s">
        <v>256</v>
      </c>
      <c r="E188" s="74">
        <v>110</v>
      </c>
      <c r="F188" s="74" t="s">
        <v>51</v>
      </c>
      <c r="G188" s="74" t="s">
        <v>46</v>
      </c>
      <c r="H188" s="90">
        <v>25846040</v>
      </c>
      <c r="I188" s="90">
        <v>25846040</v>
      </c>
      <c r="J188" s="111" t="s">
        <v>172</v>
      </c>
      <c r="K188" s="111" t="s">
        <v>172</v>
      </c>
      <c r="L188" s="62" t="s">
        <v>182</v>
      </c>
      <c r="M188" s="123" t="s">
        <v>183</v>
      </c>
    </row>
    <row r="189" spans="1:13" s="14" customFormat="1" ht="51" x14ac:dyDescent="0.2">
      <c r="A189" s="75">
        <v>173</v>
      </c>
      <c r="B189" s="75">
        <v>81101500</v>
      </c>
      <c r="C189" s="52" t="s">
        <v>257</v>
      </c>
      <c r="D189" s="75" t="e">
        <f>UPPER(TEXT(#REF!,"mmmm"))</f>
        <v>#REF!</v>
      </c>
      <c r="E189" s="75" t="e">
        <f>+DAYS360(#REF!,#REF!)</f>
        <v>#REF!</v>
      </c>
      <c r="F189" s="75" t="s">
        <v>51</v>
      </c>
      <c r="G189" s="75" t="s">
        <v>46</v>
      </c>
      <c r="H189" s="91" t="e">
        <f>(+VLOOKUP(#REF!,[2]perfiles!$A$1:$B$8,2,FALSE)/30)*E189</f>
        <v>#REF!</v>
      </c>
      <c r="I189" s="91" t="e">
        <f t="shared" ref="I189:I195" si="6">+H189</f>
        <v>#REF!</v>
      </c>
      <c r="J189" s="112" t="s">
        <v>172</v>
      </c>
      <c r="K189" s="112" t="s">
        <v>172</v>
      </c>
      <c r="L189" s="63" t="s">
        <v>182</v>
      </c>
      <c r="M189" s="124" t="s">
        <v>183</v>
      </c>
    </row>
    <row r="190" spans="1:13" s="14" customFormat="1" ht="51" x14ac:dyDescent="0.2">
      <c r="A190" s="74">
        <v>174</v>
      </c>
      <c r="B190" s="74">
        <v>93151507</v>
      </c>
      <c r="C190" s="51" t="s">
        <v>258</v>
      </c>
      <c r="D190" s="74" t="e">
        <f>UPPER(TEXT(#REF!,"mmmm"))</f>
        <v>#REF!</v>
      </c>
      <c r="E190" s="74" t="e">
        <f>+DAYS360(#REF!,#REF!)</f>
        <v>#REF!</v>
      </c>
      <c r="F190" s="74" t="s">
        <v>51</v>
      </c>
      <c r="G190" s="74" t="s">
        <v>46</v>
      </c>
      <c r="H190" s="90" t="e">
        <f>(+VLOOKUP(#REF!,[2]perfiles!$A$1:$B$8,2,FALSE)/30)*E190</f>
        <v>#REF!</v>
      </c>
      <c r="I190" s="90" t="e">
        <f t="shared" si="6"/>
        <v>#REF!</v>
      </c>
      <c r="J190" s="111" t="s">
        <v>172</v>
      </c>
      <c r="K190" s="111" t="s">
        <v>172</v>
      </c>
      <c r="L190" s="62" t="s">
        <v>182</v>
      </c>
      <c r="M190" s="123" t="s">
        <v>183</v>
      </c>
    </row>
    <row r="191" spans="1:13" s="14" customFormat="1" ht="51" x14ac:dyDescent="0.2">
      <c r="A191" s="75">
        <v>175</v>
      </c>
      <c r="B191" s="75">
        <v>81101500</v>
      </c>
      <c r="C191" s="52" t="s">
        <v>259</v>
      </c>
      <c r="D191" s="75" t="e">
        <f>UPPER(TEXT(#REF!,"mmmm"))</f>
        <v>#REF!</v>
      </c>
      <c r="E191" s="75" t="e">
        <f>+DAYS360(#REF!,#REF!)</f>
        <v>#REF!</v>
      </c>
      <c r="F191" s="75" t="s">
        <v>51</v>
      </c>
      <c r="G191" s="75" t="s">
        <v>46</v>
      </c>
      <c r="H191" s="91" t="e">
        <f>(+VLOOKUP(#REF!,[2]perfiles!$A$1:$B$8,2,FALSE)/30)*E191</f>
        <v>#REF!</v>
      </c>
      <c r="I191" s="91" t="e">
        <f t="shared" si="6"/>
        <v>#REF!</v>
      </c>
      <c r="J191" s="112" t="s">
        <v>172</v>
      </c>
      <c r="K191" s="112" t="s">
        <v>172</v>
      </c>
      <c r="L191" s="63" t="s">
        <v>182</v>
      </c>
      <c r="M191" s="124" t="s">
        <v>183</v>
      </c>
    </row>
    <row r="192" spans="1:13" s="14" customFormat="1" ht="60.75" customHeight="1" x14ac:dyDescent="0.2">
      <c r="A192" s="158">
        <v>176</v>
      </c>
      <c r="B192" s="159">
        <v>93151501</v>
      </c>
      <c r="C192" s="160" t="s">
        <v>260</v>
      </c>
      <c r="D192" s="159" t="s">
        <v>231</v>
      </c>
      <c r="E192" s="159">
        <v>90</v>
      </c>
      <c r="F192" s="75" t="s">
        <v>51</v>
      </c>
      <c r="G192" s="75" t="s">
        <v>46</v>
      </c>
      <c r="H192" s="91">
        <v>17166676</v>
      </c>
      <c r="I192" s="91">
        <f t="shared" si="6"/>
        <v>17166676</v>
      </c>
      <c r="J192" s="112" t="s">
        <v>172</v>
      </c>
      <c r="K192" s="112" t="s">
        <v>172</v>
      </c>
      <c r="L192" s="63" t="s">
        <v>182</v>
      </c>
      <c r="M192" s="124" t="s">
        <v>183</v>
      </c>
    </row>
    <row r="193" spans="1:13" s="14" customFormat="1" ht="51" x14ac:dyDescent="0.2">
      <c r="A193" s="75">
        <v>177</v>
      </c>
      <c r="B193" s="75">
        <v>93141503</v>
      </c>
      <c r="C193" s="52" t="s">
        <v>261</v>
      </c>
      <c r="D193" s="75" t="e">
        <f>UPPER(TEXT(#REF!,"mmmm"))</f>
        <v>#REF!</v>
      </c>
      <c r="E193" s="75" t="e">
        <f>+DAYS360(#REF!,#REF!)</f>
        <v>#REF!</v>
      </c>
      <c r="F193" s="75" t="s">
        <v>51</v>
      </c>
      <c r="G193" s="75" t="s">
        <v>46</v>
      </c>
      <c r="H193" s="91" t="e">
        <f>(+VLOOKUP(#REF!,[2]perfiles!$A$1:$B$8,2,FALSE)/30)*E193</f>
        <v>#REF!</v>
      </c>
      <c r="I193" s="91" t="e">
        <f t="shared" si="6"/>
        <v>#REF!</v>
      </c>
      <c r="J193" s="112" t="s">
        <v>172</v>
      </c>
      <c r="K193" s="112" t="s">
        <v>172</v>
      </c>
      <c r="L193" s="63" t="s">
        <v>182</v>
      </c>
      <c r="M193" s="124" t="s">
        <v>183</v>
      </c>
    </row>
    <row r="194" spans="1:13" s="14" customFormat="1" ht="51" x14ac:dyDescent="0.2">
      <c r="A194" s="74">
        <v>178</v>
      </c>
      <c r="B194" s="74">
        <v>80121601</v>
      </c>
      <c r="C194" s="51" t="s">
        <v>262</v>
      </c>
      <c r="D194" s="74" t="s">
        <v>231</v>
      </c>
      <c r="E194" s="74" t="e">
        <f>+DAYS360(#REF!,#REF!)</f>
        <v>#REF!</v>
      </c>
      <c r="F194" s="74" t="s">
        <v>51</v>
      </c>
      <c r="G194" s="74" t="s">
        <v>46</v>
      </c>
      <c r="H194" s="90">
        <v>14097840</v>
      </c>
      <c r="I194" s="90">
        <f t="shared" si="6"/>
        <v>14097840</v>
      </c>
      <c r="J194" s="111" t="s">
        <v>172</v>
      </c>
      <c r="K194" s="111" t="s">
        <v>172</v>
      </c>
      <c r="L194" s="62" t="s">
        <v>182</v>
      </c>
      <c r="M194" s="123" t="s">
        <v>183</v>
      </c>
    </row>
    <row r="195" spans="1:13" s="14" customFormat="1" ht="57.75" customHeight="1" x14ac:dyDescent="0.2">
      <c r="A195" s="144">
        <v>179</v>
      </c>
      <c r="B195" s="24" t="s">
        <v>263</v>
      </c>
      <c r="C195" s="140" t="s">
        <v>264</v>
      </c>
      <c r="D195" s="24" t="s">
        <v>231</v>
      </c>
      <c r="E195" s="24">
        <v>90</v>
      </c>
      <c r="F195" s="24" t="s">
        <v>265</v>
      </c>
      <c r="G195" s="74" t="s">
        <v>46</v>
      </c>
      <c r="H195" s="90">
        <v>7800000</v>
      </c>
      <c r="I195" s="90">
        <f t="shared" si="6"/>
        <v>7800000</v>
      </c>
      <c r="J195" s="111" t="s">
        <v>172</v>
      </c>
      <c r="K195" s="111" t="s">
        <v>172</v>
      </c>
      <c r="L195" s="63" t="s">
        <v>185</v>
      </c>
      <c r="M195" s="124" t="s">
        <v>186</v>
      </c>
    </row>
    <row r="196" spans="1:13" s="14" customFormat="1" ht="51" x14ac:dyDescent="0.2">
      <c r="A196" s="75">
        <v>181</v>
      </c>
      <c r="B196" s="75">
        <v>81102600</v>
      </c>
      <c r="C196" s="52" t="s">
        <v>266</v>
      </c>
      <c r="D196" s="75" t="s">
        <v>126</v>
      </c>
      <c r="E196" s="75">
        <v>330</v>
      </c>
      <c r="F196" s="75" t="s">
        <v>267</v>
      </c>
      <c r="G196" s="75" t="s">
        <v>46</v>
      </c>
      <c r="H196" s="91">
        <v>10000000</v>
      </c>
      <c r="I196" s="91">
        <v>10000000</v>
      </c>
      <c r="J196" s="112" t="s">
        <v>172</v>
      </c>
      <c r="K196" s="112" t="s">
        <v>172</v>
      </c>
      <c r="L196" s="63" t="s">
        <v>182</v>
      </c>
      <c r="M196" s="124" t="s">
        <v>183</v>
      </c>
    </row>
    <row r="197" spans="1:13" s="14" customFormat="1" ht="51" x14ac:dyDescent="0.2">
      <c r="A197" s="74">
        <v>182</v>
      </c>
      <c r="B197" s="74" t="s">
        <v>268</v>
      </c>
      <c r="C197" s="179" t="s">
        <v>269</v>
      </c>
      <c r="D197" s="74" t="s">
        <v>126</v>
      </c>
      <c r="E197" s="74">
        <v>330</v>
      </c>
      <c r="F197" s="74" t="s">
        <v>45</v>
      </c>
      <c r="G197" s="74" t="s">
        <v>46</v>
      </c>
      <c r="H197" s="90">
        <v>150000000</v>
      </c>
      <c r="I197" s="90">
        <v>150000000</v>
      </c>
      <c r="J197" s="111" t="s">
        <v>172</v>
      </c>
      <c r="K197" s="111" t="s">
        <v>172</v>
      </c>
      <c r="L197" s="62" t="s">
        <v>182</v>
      </c>
      <c r="M197" s="123" t="s">
        <v>183</v>
      </c>
    </row>
    <row r="198" spans="1:13" s="14" customFormat="1" ht="51" x14ac:dyDescent="0.2">
      <c r="A198" s="144">
        <v>183</v>
      </c>
      <c r="B198" s="24">
        <v>93141500</v>
      </c>
      <c r="C198" s="140" t="s">
        <v>270</v>
      </c>
      <c r="D198" s="24" t="s">
        <v>231</v>
      </c>
      <c r="E198" s="24">
        <v>80</v>
      </c>
      <c r="F198" s="75" t="s">
        <v>51</v>
      </c>
      <c r="G198" s="75" t="s">
        <v>46</v>
      </c>
      <c r="H198" s="90">
        <v>11502160</v>
      </c>
      <c r="I198" s="90">
        <f>+H198</f>
        <v>11502160</v>
      </c>
      <c r="J198" s="111" t="s">
        <v>172</v>
      </c>
      <c r="K198" s="111" t="s">
        <v>172</v>
      </c>
      <c r="L198" s="63" t="s">
        <v>92</v>
      </c>
      <c r="M198" s="124" t="s">
        <v>173</v>
      </c>
    </row>
    <row r="199" spans="1:13" s="14" customFormat="1" ht="47.25" customHeight="1" x14ac:dyDescent="0.2">
      <c r="A199" s="144">
        <v>184</v>
      </c>
      <c r="B199" s="24">
        <v>81112002</v>
      </c>
      <c r="C199" s="140" t="s">
        <v>271</v>
      </c>
      <c r="D199" s="24" t="s">
        <v>231</v>
      </c>
      <c r="E199" s="24">
        <v>80</v>
      </c>
      <c r="F199" s="24" t="s">
        <v>51</v>
      </c>
      <c r="G199" s="24" t="s">
        <v>46</v>
      </c>
      <c r="H199" s="90">
        <v>66074655</v>
      </c>
      <c r="I199" s="90">
        <v>66074655</v>
      </c>
      <c r="J199" s="111" t="s">
        <v>172</v>
      </c>
      <c r="K199" s="111" t="s">
        <v>172</v>
      </c>
      <c r="L199" s="63" t="s">
        <v>58</v>
      </c>
      <c r="M199" s="124" t="s">
        <v>59</v>
      </c>
    </row>
    <row r="200" spans="1:13" s="14" customFormat="1" ht="51" x14ac:dyDescent="0.2">
      <c r="A200" s="136">
        <v>185</v>
      </c>
      <c r="B200" s="75">
        <v>80161500</v>
      </c>
      <c r="C200" s="52" t="s">
        <v>272</v>
      </c>
      <c r="D200" s="75" t="e">
        <f>UPPER(TEXT(#REF!,"mmmm"))</f>
        <v>#REF!</v>
      </c>
      <c r="E200" s="75" t="e">
        <f>+DAYS360(#REF!,#REF!)</f>
        <v>#REF!</v>
      </c>
      <c r="F200" s="75" t="s">
        <v>51</v>
      </c>
      <c r="G200" s="75" t="s">
        <v>46</v>
      </c>
      <c r="H200" s="91" t="e">
        <f>(+VLOOKUP(#REF!,[2]perfiles!$A$1:$B$8,2,FALSE)/30)*E200</f>
        <v>#REF!</v>
      </c>
      <c r="I200" s="91" t="e">
        <f t="shared" ref="I200:I221" si="7">+H200</f>
        <v>#REF!</v>
      </c>
      <c r="J200" s="112" t="s">
        <v>26</v>
      </c>
      <c r="K200" s="112" t="s">
        <v>26</v>
      </c>
      <c r="L200" s="63" t="s">
        <v>185</v>
      </c>
      <c r="M200" s="124" t="s">
        <v>186</v>
      </c>
    </row>
    <row r="201" spans="1:13" s="14" customFormat="1" ht="51" x14ac:dyDescent="0.2">
      <c r="A201" s="74">
        <v>186</v>
      </c>
      <c r="B201" s="74">
        <v>93141500</v>
      </c>
      <c r="C201" s="51" t="s">
        <v>273</v>
      </c>
      <c r="D201" s="74" t="e">
        <f>UPPER(TEXT(#REF!,"mmmm"))</f>
        <v>#REF!</v>
      </c>
      <c r="E201" s="74" t="e">
        <f>+DAYS360(#REF!,#REF!)</f>
        <v>#REF!</v>
      </c>
      <c r="F201" s="74" t="s">
        <v>51</v>
      </c>
      <c r="G201" s="74" t="s">
        <v>46</v>
      </c>
      <c r="H201" s="90" t="e">
        <f>(+VLOOKUP(#REF!,[2]perfiles!$A$1:$B$8,2,FALSE)/30)*E201</f>
        <v>#REF!</v>
      </c>
      <c r="I201" s="90" t="e">
        <f t="shared" si="7"/>
        <v>#REF!</v>
      </c>
      <c r="J201" s="111" t="s">
        <v>26</v>
      </c>
      <c r="K201" s="111" t="s">
        <v>26</v>
      </c>
      <c r="L201" s="62" t="s">
        <v>185</v>
      </c>
      <c r="M201" s="123" t="s">
        <v>186</v>
      </c>
    </row>
    <row r="202" spans="1:13" s="14" customFormat="1" ht="38.25" x14ac:dyDescent="0.2">
      <c r="A202" s="75">
        <v>187</v>
      </c>
      <c r="B202" s="75">
        <v>80161500</v>
      </c>
      <c r="C202" s="52" t="s">
        <v>274</v>
      </c>
      <c r="D202" s="75" t="e">
        <f>UPPER(TEXT(#REF!,"mmmm"))</f>
        <v>#REF!</v>
      </c>
      <c r="E202" s="75" t="e">
        <f>+DAYS360(#REF!,#REF!)</f>
        <v>#REF!</v>
      </c>
      <c r="F202" s="75" t="s">
        <v>51</v>
      </c>
      <c r="G202" s="75" t="s">
        <v>46</v>
      </c>
      <c r="H202" s="91" t="e">
        <f>(+VLOOKUP(#REF!,[2]perfiles!$A$1:$B$8,2,FALSE)/30)*E202</f>
        <v>#REF!</v>
      </c>
      <c r="I202" s="91" t="e">
        <f t="shared" si="7"/>
        <v>#REF!</v>
      </c>
      <c r="J202" s="112" t="s">
        <v>26</v>
      </c>
      <c r="K202" s="112" t="s">
        <v>26</v>
      </c>
      <c r="L202" s="63" t="s">
        <v>185</v>
      </c>
      <c r="M202" s="124" t="s">
        <v>186</v>
      </c>
    </row>
    <row r="203" spans="1:13" s="14" customFormat="1" ht="38.25" x14ac:dyDescent="0.2">
      <c r="A203" s="74">
        <v>188</v>
      </c>
      <c r="B203" s="74">
        <v>93151501</v>
      </c>
      <c r="C203" s="51" t="s">
        <v>275</v>
      </c>
      <c r="D203" s="74" t="e">
        <f>UPPER(TEXT(#REF!,"mmmm"))</f>
        <v>#REF!</v>
      </c>
      <c r="E203" s="74" t="e">
        <f>+DAYS360(#REF!,#REF!)</f>
        <v>#REF!</v>
      </c>
      <c r="F203" s="74" t="s">
        <v>51</v>
      </c>
      <c r="G203" s="74" t="s">
        <v>46</v>
      </c>
      <c r="H203" s="90" t="e">
        <f>(+VLOOKUP(#REF!,[2]perfiles!$A$1:$B$8,2,FALSE)/30)*E203</f>
        <v>#REF!</v>
      </c>
      <c r="I203" s="90" t="e">
        <f t="shared" si="7"/>
        <v>#REF!</v>
      </c>
      <c r="J203" s="111" t="s">
        <v>26</v>
      </c>
      <c r="K203" s="111" t="s">
        <v>26</v>
      </c>
      <c r="L203" s="62" t="s">
        <v>185</v>
      </c>
      <c r="M203" s="123" t="s">
        <v>186</v>
      </c>
    </row>
    <row r="204" spans="1:13" s="14" customFormat="1" ht="66" customHeight="1" x14ac:dyDescent="0.2">
      <c r="A204" s="75">
        <v>189</v>
      </c>
      <c r="B204" s="75">
        <v>80111607</v>
      </c>
      <c r="C204" s="52" t="s">
        <v>276</v>
      </c>
      <c r="D204" s="75" t="s">
        <v>74</v>
      </c>
      <c r="E204" s="75" t="e">
        <f>+DAYS360(#REF!,#REF!)</f>
        <v>#REF!</v>
      </c>
      <c r="F204" s="75" t="s">
        <v>51</v>
      </c>
      <c r="G204" s="75" t="s">
        <v>46</v>
      </c>
      <c r="H204" s="91">
        <v>105000000</v>
      </c>
      <c r="I204" s="91">
        <f t="shared" si="7"/>
        <v>105000000</v>
      </c>
      <c r="J204" s="112" t="s">
        <v>26</v>
      </c>
      <c r="K204" s="112" t="s">
        <v>26</v>
      </c>
      <c r="L204" s="63" t="s">
        <v>185</v>
      </c>
      <c r="M204" s="124" t="s">
        <v>186</v>
      </c>
    </row>
    <row r="205" spans="1:13" s="14" customFormat="1" ht="51" x14ac:dyDescent="0.2">
      <c r="A205" s="74">
        <v>190</v>
      </c>
      <c r="B205" s="74">
        <v>80161500</v>
      </c>
      <c r="C205" s="51" t="s">
        <v>277</v>
      </c>
      <c r="D205" s="74" t="e">
        <f>UPPER(TEXT(#REF!,"mmmm"))</f>
        <v>#REF!</v>
      </c>
      <c r="E205" s="74" t="e">
        <f>+DAYS360(#REF!,#REF!)</f>
        <v>#REF!</v>
      </c>
      <c r="F205" s="74" t="s">
        <v>51</v>
      </c>
      <c r="G205" s="74" t="s">
        <v>46</v>
      </c>
      <c r="H205" s="90" t="e">
        <f>(+VLOOKUP(#REF!,[2]perfiles!$A$1:$B$8,2,FALSE)/30)*E205</f>
        <v>#REF!</v>
      </c>
      <c r="I205" s="90" t="e">
        <f t="shared" si="7"/>
        <v>#REF!</v>
      </c>
      <c r="J205" s="111" t="s">
        <v>26</v>
      </c>
      <c r="K205" s="111" t="s">
        <v>26</v>
      </c>
      <c r="L205" s="62" t="s">
        <v>185</v>
      </c>
      <c r="M205" s="123" t="s">
        <v>186</v>
      </c>
    </row>
    <row r="206" spans="1:13" s="14" customFormat="1" ht="66" customHeight="1" x14ac:dyDescent="0.2">
      <c r="A206" s="75">
        <v>191</v>
      </c>
      <c r="B206" s="75">
        <v>81101500</v>
      </c>
      <c r="C206" s="51" t="s">
        <v>278</v>
      </c>
      <c r="D206" s="75" t="e">
        <f>UPPER(TEXT(#REF!,"mmmm"))</f>
        <v>#REF!</v>
      </c>
      <c r="E206" s="75" t="e">
        <f>+DAYS360(#REF!,#REF!)</f>
        <v>#REF!</v>
      </c>
      <c r="F206" s="75" t="s">
        <v>51</v>
      </c>
      <c r="G206" s="75" t="s">
        <v>46</v>
      </c>
      <c r="H206" s="91">
        <v>152084550</v>
      </c>
      <c r="I206" s="91">
        <f t="shared" si="7"/>
        <v>152084550</v>
      </c>
      <c r="J206" s="112" t="s">
        <v>26</v>
      </c>
      <c r="K206" s="112" t="s">
        <v>26</v>
      </c>
      <c r="L206" s="63" t="s">
        <v>185</v>
      </c>
      <c r="M206" s="124" t="s">
        <v>186</v>
      </c>
    </row>
    <row r="207" spans="1:13" s="14" customFormat="1" ht="51" x14ac:dyDescent="0.2">
      <c r="A207" s="74">
        <v>192</v>
      </c>
      <c r="B207" s="74">
        <v>80101500</v>
      </c>
      <c r="C207" s="51" t="s">
        <v>279</v>
      </c>
      <c r="D207" s="74" t="e">
        <f>UPPER(TEXT(#REF!,"mmmm"))</f>
        <v>#REF!</v>
      </c>
      <c r="E207" s="74" t="e">
        <f>+DAYS360(#REF!,#REF!)</f>
        <v>#REF!</v>
      </c>
      <c r="F207" s="74" t="s">
        <v>51</v>
      </c>
      <c r="G207" s="74" t="s">
        <v>46</v>
      </c>
      <c r="H207" s="90" t="e">
        <f>(+VLOOKUP(#REF!,[2]perfiles!$A$1:$B$8,2,FALSE)/30)*E207</f>
        <v>#REF!</v>
      </c>
      <c r="I207" s="90" t="e">
        <f t="shared" si="7"/>
        <v>#REF!</v>
      </c>
      <c r="J207" s="111" t="s">
        <v>26</v>
      </c>
      <c r="K207" s="111" t="s">
        <v>26</v>
      </c>
      <c r="L207" s="62" t="s">
        <v>185</v>
      </c>
      <c r="M207" s="123" t="s">
        <v>186</v>
      </c>
    </row>
    <row r="208" spans="1:13" s="14" customFormat="1" ht="38.25" x14ac:dyDescent="0.2">
      <c r="A208" s="75">
        <v>193</v>
      </c>
      <c r="B208" s="75">
        <v>77101600</v>
      </c>
      <c r="C208" s="52" t="s">
        <v>280</v>
      </c>
      <c r="D208" s="75" t="e">
        <f>UPPER(TEXT(#REF!,"mmmm"))</f>
        <v>#REF!</v>
      </c>
      <c r="E208" s="75" t="e">
        <f>+DAYS360(#REF!,#REF!)</f>
        <v>#REF!</v>
      </c>
      <c r="F208" s="75" t="s">
        <v>51</v>
      </c>
      <c r="G208" s="75" t="s">
        <v>46</v>
      </c>
      <c r="H208" s="91" t="e">
        <f>(+VLOOKUP(#REF!,[2]perfiles!$A$1:$B$8,2,FALSE)/30)*E208</f>
        <v>#REF!</v>
      </c>
      <c r="I208" s="91" t="e">
        <f t="shared" si="7"/>
        <v>#REF!</v>
      </c>
      <c r="J208" s="112" t="s">
        <v>26</v>
      </c>
      <c r="K208" s="112" t="s">
        <v>26</v>
      </c>
      <c r="L208" s="63" t="s">
        <v>185</v>
      </c>
      <c r="M208" s="124" t="s">
        <v>186</v>
      </c>
    </row>
    <row r="209" spans="1:14" s="14" customFormat="1" ht="63.75" x14ac:dyDescent="0.2">
      <c r="A209" s="74">
        <v>194</v>
      </c>
      <c r="B209" s="74">
        <v>80161500</v>
      </c>
      <c r="C209" s="51" t="s">
        <v>281</v>
      </c>
      <c r="D209" s="74" t="e">
        <f>UPPER(TEXT(#REF!,"mmmm"))</f>
        <v>#REF!</v>
      </c>
      <c r="E209" s="74" t="e">
        <f>+DAYS360(#REF!,#REF!)</f>
        <v>#REF!</v>
      </c>
      <c r="F209" s="74" t="s">
        <v>51</v>
      </c>
      <c r="G209" s="74" t="s">
        <v>46</v>
      </c>
      <c r="H209" s="90" t="e">
        <f>(+VLOOKUP(#REF!,[2]perfiles!$A$1:$B$8,2,FALSE)/30)*E209</f>
        <v>#REF!</v>
      </c>
      <c r="I209" s="90" t="e">
        <f t="shared" si="7"/>
        <v>#REF!</v>
      </c>
      <c r="J209" s="111" t="s">
        <v>26</v>
      </c>
      <c r="K209" s="111" t="s">
        <v>26</v>
      </c>
      <c r="L209" s="62" t="s">
        <v>185</v>
      </c>
      <c r="M209" s="123" t="s">
        <v>186</v>
      </c>
    </row>
    <row r="210" spans="1:14" s="14" customFormat="1" ht="51" x14ac:dyDescent="0.2">
      <c r="A210" s="75">
        <v>195</v>
      </c>
      <c r="B210" s="75">
        <v>80161500</v>
      </c>
      <c r="C210" s="52" t="s">
        <v>282</v>
      </c>
      <c r="D210" s="75" t="e">
        <f>UPPER(TEXT(#REF!,"mmmm"))</f>
        <v>#REF!</v>
      </c>
      <c r="E210" s="75" t="e">
        <f>+DAYS360(#REF!,#REF!)</f>
        <v>#REF!</v>
      </c>
      <c r="F210" s="75" t="s">
        <v>51</v>
      </c>
      <c r="G210" s="75" t="s">
        <v>46</v>
      </c>
      <c r="H210" s="91" t="e">
        <f>(+VLOOKUP(#REF!,[2]perfiles!$A$1:$B$8,2,FALSE)/30)*E210</f>
        <v>#REF!</v>
      </c>
      <c r="I210" s="91" t="e">
        <f t="shared" si="7"/>
        <v>#REF!</v>
      </c>
      <c r="J210" s="112" t="s">
        <v>26</v>
      </c>
      <c r="K210" s="112" t="s">
        <v>26</v>
      </c>
      <c r="L210" s="63" t="s">
        <v>185</v>
      </c>
      <c r="M210" s="124" t="s">
        <v>186</v>
      </c>
    </row>
    <row r="211" spans="1:14" s="14" customFormat="1" ht="38.25" x14ac:dyDescent="0.2">
      <c r="A211" s="74">
        <v>196</v>
      </c>
      <c r="B211" s="74">
        <v>80161500</v>
      </c>
      <c r="C211" s="51" t="s">
        <v>283</v>
      </c>
      <c r="D211" s="74">
        <v>0</v>
      </c>
      <c r="E211" s="74" t="e">
        <f>+DAYS360(#REF!,#REF!)</f>
        <v>#REF!</v>
      </c>
      <c r="F211" s="74" t="s">
        <v>51</v>
      </c>
      <c r="G211" s="74" t="s">
        <v>46</v>
      </c>
      <c r="H211" s="90" t="e">
        <f>(+VLOOKUP(#REF!,[2]perfiles!$A$1:$B$8,2,FALSE)/30)*E211</f>
        <v>#REF!</v>
      </c>
      <c r="I211" s="90" t="e">
        <f t="shared" si="7"/>
        <v>#REF!</v>
      </c>
      <c r="J211" s="111" t="s">
        <v>26</v>
      </c>
      <c r="K211" s="111" t="s">
        <v>26</v>
      </c>
      <c r="L211" s="62" t="s">
        <v>185</v>
      </c>
      <c r="M211" s="123" t="s">
        <v>186</v>
      </c>
    </row>
    <row r="212" spans="1:14" s="14" customFormat="1" ht="51" x14ac:dyDescent="0.2">
      <c r="A212" s="75">
        <v>197</v>
      </c>
      <c r="B212" s="75">
        <v>80161500</v>
      </c>
      <c r="C212" s="52" t="s">
        <v>284</v>
      </c>
      <c r="D212" s="75" t="e">
        <f>UPPER(TEXT(#REF!,"mmmm"))</f>
        <v>#REF!</v>
      </c>
      <c r="E212" s="75" t="e">
        <f>+DAYS360(#REF!,#REF!)</f>
        <v>#REF!</v>
      </c>
      <c r="F212" s="75" t="s">
        <v>51</v>
      </c>
      <c r="G212" s="75" t="s">
        <v>46</v>
      </c>
      <c r="H212" s="91" t="e">
        <f>(+VLOOKUP(#REF!,[2]perfiles!$A$1:$B$8,2,FALSE)/30)*E212</f>
        <v>#REF!</v>
      </c>
      <c r="I212" s="91" t="e">
        <f t="shared" si="7"/>
        <v>#REF!</v>
      </c>
      <c r="J212" s="112" t="s">
        <v>26</v>
      </c>
      <c r="K212" s="112" t="s">
        <v>26</v>
      </c>
      <c r="L212" s="63" t="s">
        <v>185</v>
      </c>
      <c r="M212" s="124" t="s">
        <v>186</v>
      </c>
    </row>
    <row r="213" spans="1:14" s="14" customFormat="1" ht="51" x14ac:dyDescent="0.2">
      <c r="A213" s="74">
        <v>198</v>
      </c>
      <c r="B213" s="74">
        <v>81101500</v>
      </c>
      <c r="C213" s="51" t="s">
        <v>285</v>
      </c>
      <c r="D213" s="74" t="e">
        <f>UPPER(TEXT(#REF!,"mmmm"))</f>
        <v>#REF!</v>
      </c>
      <c r="E213" s="74" t="e">
        <f>+DAYS360(#REF!,#REF!)</f>
        <v>#REF!</v>
      </c>
      <c r="F213" s="74" t="s">
        <v>51</v>
      </c>
      <c r="G213" s="74" t="s">
        <v>46</v>
      </c>
      <c r="H213" s="90" t="e">
        <f>(+VLOOKUP(#REF!,[2]perfiles!$A$1:$B$8,2,FALSE)/30)*E213</f>
        <v>#REF!</v>
      </c>
      <c r="I213" s="90" t="e">
        <f t="shared" si="7"/>
        <v>#REF!</v>
      </c>
      <c r="J213" s="111" t="s">
        <v>26</v>
      </c>
      <c r="K213" s="111" t="s">
        <v>26</v>
      </c>
      <c r="L213" s="62" t="s">
        <v>185</v>
      </c>
      <c r="M213" s="123" t="s">
        <v>186</v>
      </c>
    </row>
    <row r="214" spans="1:14" s="14" customFormat="1" ht="38.25" x14ac:dyDescent="0.2">
      <c r="A214" s="75">
        <v>199</v>
      </c>
      <c r="B214" s="75">
        <v>81101500</v>
      </c>
      <c r="C214" s="52" t="s">
        <v>286</v>
      </c>
      <c r="D214" s="75" t="e">
        <f>UPPER(TEXT(#REF!,"mmmm"))</f>
        <v>#REF!</v>
      </c>
      <c r="E214" s="75" t="e">
        <f>+DAYS360(#REF!,#REF!)</f>
        <v>#REF!</v>
      </c>
      <c r="F214" s="75" t="s">
        <v>51</v>
      </c>
      <c r="G214" s="75" t="s">
        <v>46</v>
      </c>
      <c r="H214" s="91" t="e">
        <f>(+VLOOKUP(#REF!,[2]perfiles!$A$1:$B$8,2,FALSE)/30)*E214</f>
        <v>#REF!</v>
      </c>
      <c r="I214" s="91" t="e">
        <f t="shared" si="7"/>
        <v>#REF!</v>
      </c>
      <c r="J214" s="112" t="s">
        <v>26</v>
      </c>
      <c r="K214" s="112" t="s">
        <v>26</v>
      </c>
      <c r="L214" s="63" t="s">
        <v>185</v>
      </c>
      <c r="M214" s="124" t="s">
        <v>186</v>
      </c>
    </row>
    <row r="215" spans="1:14" s="14" customFormat="1" ht="38.25" x14ac:dyDescent="0.2">
      <c r="A215" s="74">
        <v>200</v>
      </c>
      <c r="B215" s="74">
        <v>81101500</v>
      </c>
      <c r="C215" s="51" t="s">
        <v>287</v>
      </c>
      <c r="D215" s="74" t="e">
        <f>UPPER(TEXT(#REF!,"mmmm"))</f>
        <v>#REF!</v>
      </c>
      <c r="E215" s="74" t="e">
        <f>+DAYS360(#REF!,#REF!)</f>
        <v>#REF!</v>
      </c>
      <c r="F215" s="74" t="s">
        <v>51</v>
      </c>
      <c r="G215" s="74" t="s">
        <v>46</v>
      </c>
      <c r="H215" s="90" t="e">
        <f>(+VLOOKUP(#REF!,[2]perfiles!$A$1:$B$8,2,FALSE)/30)*E215</f>
        <v>#REF!</v>
      </c>
      <c r="I215" s="90" t="e">
        <f t="shared" si="7"/>
        <v>#REF!</v>
      </c>
      <c r="J215" s="111" t="s">
        <v>26</v>
      </c>
      <c r="K215" s="111" t="s">
        <v>26</v>
      </c>
      <c r="L215" s="62" t="s">
        <v>185</v>
      </c>
      <c r="M215" s="123" t="s">
        <v>186</v>
      </c>
    </row>
    <row r="216" spans="1:14" s="14" customFormat="1" ht="51" x14ac:dyDescent="0.2">
      <c r="A216" s="75">
        <v>201</v>
      </c>
      <c r="B216" s="75">
        <v>81101500</v>
      </c>
      <c r="C216" s="52" t="s">
        <v>288</v>
      </c>
      <c r="D216" s="75" t="e">
        <f>UPPER(TEXT(#REF!,"mmmm"))</f>
        <v>#REF!</v>
      </c>
      <c r="E216" s="75" t="e">
        <f>+DAYS360(#REF!,#REF!)</f>
        <v>#REF!</v>
      </c>
      <c r="F216" s="75" t="s">
        <v>51</v>
      </c>
      <c r="G216" s="75" t="s">
        <v>46</v>
      </c>
      <c r="H216" s="91" t="e">
        <f>(+VLOOKUP(#REF!,[2]perfiles!$A$1:$B$8,2,FALSE)/30)*E216</f>
        <v>#REF!</v>
      </c>
      <c r="I216" s="91" t="e">
        <f t="shared" si="7"/>
        <v>#REF!</v>
      </c>
      <c r="J216" s="112" t="s">
        <v>26</v>
      </c>
      <c r="K216" s="112" t="s">
        <v>26</v>
      </c>
      <c r="L216" s="63" t="s">
        <v>185</v>
      </c>
      <c r="M216" s="124" t="s">
        <v>186</v>
      </c>
    </row>
    <row r="217" spans="1:14" s="14" customFormat="1" ht="51" x14ac:dyDescent="0.2">
      <c r="A217" s="74">
        <v>202</v>
      </c>
      <c r="B217" s="74">
        <v>81101500</v>
      </c>
      <c r="C217" s="51" t="s">
        <v>289</v>
      </c>
      <c r="D217" s="74" t="e">
        <f>UPPER(TEXT(#REF!,"mmmm"))</f>
        <v>#REF!</v>
      </c>
      <c r="E217" s="74" t="e">
        <f>+DAYS360(#REF!,#REF!)</f>
        <v>#REF!</v>
      </c>
      <c r="F217" s="74" t="s">
        <v>51</v>
      </c>
      <c r="G217" s="74" t="s">
        <v>46</v>
      </c>
      <c r="H217" s="90" t="e">
        <f>(+VLOOKUP(#REF!,[2]perfiles!$A$1:$B$8,2,FALSE)/30)*E217</f>
        <v>#REF!</v>
      </c>
      <c r="I217" s="90" t="e">
        <f t="shared" si="7"/>
        <v>#REF!</v>
      </c>
      <c r="J217" s="111" t="s">
        <v>26</v>
      </c>
      <c r="K217" s="111" t="s">
        <v>26</v>
      </c>
      <c r="L217" s="62" t="s">
        <v>185</v>
      </c>
      <c r="M217" s="123" t="s">
        <v>186</v>
      </c>
    </row>
    <row r="218" spans="1:14" s="14" customFormat="1" ht="51" x14ac:dyDescent="0.2">
      <c r="A218" s="75">
        <v>203</v>
      </c>
      <c r="B218" s="75">
        <v>81101500</v>
      </c>
      <c r="C218" s="52" t="s">
        <v>290</v>
      </c>
      <c r="D218" s="75" t="e">
        <f>UPPER(TEXT(#REF!,"mmmm"))</f>
        <v>#REF!</v>
      </c>
      <c r="E218" s="75" t="e">
        <f>+DAYS360(#REF!,#REF!)</f>
        <v>#REF!</v>
      </c>
      <c r="F218" s="75" t="s">
        <v>51</v>
      </c>
      <c r="G218" s="75" t="s">
        <v>46</v>
      </c>
      <c r="H218" s="91" t="e">
        <f>(+VLOOKUP(#REF!,[2]perfiles!$A$1:$B$8,2,FALSE)/30)*E218</f>
        <v>#REF!</v>
      </c>
      <c r="I218" s="91" t="e">
        <f t="shared" si="7"/>
        <v>#REF!</v>
      </c>
      <c r="J218" s="112" t="s">
        <v>26</v>
      </c>
      <c r="K218" s="112" t="s">
        <v>26</v>
      </c>
      <c r="L218" s="63" t="s">
        <v>185</v>
      </c>
      <c r="M218" s="124" t="s">
        <v>186</v>
      </c>
    </row>
    <row r="219" spans="1:14" s="14" customFormat="1" ht="51" x14ac:dyDescent="0.2">
      <c r="A219" s="74">
        <v>204</v>
      </c>
      <c r="B219" s="74">
        <v>93141500</v>
      </c>
      <c r="C219" s="51" t="s">
        <v>291</v>
      </c>
      <c r="D219" s="74" t="e">
        <f>UPPER(TEXT(#REF!,"mmmm"))</f>
        <v>#REF!</v>
      </c>
      <c r="E219" s="74" t="e">
        <f>+DAYS360(#REF!,#REF!)</f>
        <v>#REF!</v>
      </c>
      <c r="F219" s="74" t="s">
        <v>51</v>
      </c>
      <c r="G219" s="74" t="s">
        <v>46</v>
      </c>
      <c r="H219" s="90" t="e">
        <f>(+VLOOKUP(#REF!,[2]perfiles!$A$1:$B$8,2,FALSE)/30)*E219</f>
        <v>#REF!</v>
      </c>
      <c r="I219" s="90" t="e">
        <f t="shared" si="7"/>
        <v>#REF!</v>
      </c>
      <c r="J219" s="111" t="s">
        <v>26</v>
      </c>
      <c r="K219" s="111" t="s">
        <v>26</v>
      </c>
      <c r="L219" s="62" t="s">
        <v>185</v>
      </c>
      <c r="M219" s="123" t="s">
        <v>186</v>
      </c>
    </row>
    <row r="220" spans="1:14" s="14" customFormat="1" ht="38.25" x14ac:dyDescent="0.2">
      <c r="A220" s="74">
        <v>205</v>
      </c>
      <c r="B220" s="74">
        <v>84111500</v>
      </c>
      <c r="C220" s="51" t="s">
        <v>292</v>
      </c>
      <c r="D220" s="74" t="e">
        <f>UPPER(TEXT(#REF!,"mmmm"))</f>
        <v>#REF!</v>
      </c>
      <c r="E220" s="74" t="e">
        <f>+DAYS360(#REF!,#REF!)</f>
        <v>#REF!</v>
      </c>
      <c r="F220" s="74" t="s">
        <v>51</v>
      </c>
      <c r="G220" s="74" t="s">
        <v>46</v>
      </c>
      <c r="H220" s="90" t="e">
        <f>(+VLOOKUP(#REF!,[2]perfiles!$A$1:$B$8,2,FALSE)/30)*E220</f>
        <v>#REF!</v>
      </c>
      <c r="I220" s="90" t="e">
        <f t="shared" si="7"/>
        <v>#REF!</v>
      </c>
      <c r="J220" s="111" t="s">
        <v>26</v>
      </c>
      <c r="K220" s="111" t="s">
        <v>26</v>
      </c>
      <c r="L220" s="63" t="s">
        <v>58</v>
      </c>
      <c r="M220" s="124" t="s">
        <v>59</v>
      </c>
      <c r="N220" s="188"/>
    </row>
    <row r="221" spans="1:14" s="14" customFormat="1" ht="51" x14ac:dyDescent="0.2">
      <c r="A221" s="75">
        <v>206</v>
      </c>
      <c r="B221" s="75">
        <v>81101500</v>
      </c>
      <c r="C221" s="52" t="s">
        <v>293</v>
      </c>
      <c r="D221" s="75" t="e">
        <f>UPPER(TEXT(#REF!,"mmmm"))</f>
        <v>#REF!</v>
      </c>
      <c r="E221" s="75" t="e">
        <f>+DAYS360(#REF!,#REF!)</f>
        <v>#REF!</v>
      </c>
      <c r="F221" s="75" t="s">
        <v>51</v>
      </c>
      <c r="G221" s="75" t="s">
        <v>46</v>
      </c>
      <c r="H221" s="91" t="e">
        <f>(+VLOOKUP(#REF!,[2]perfiles!$A$1:$B$8,2,FALSE)/30)*E221</f>
        <v>#REF!</v>
      </c>
      <c r="I221" s="91" t="e">
        <f t="shared" si="7"/>
        <v>#REF!</v>
      </c>
      <c r="J221" s="112" t="s">
        <v>26</v>
      </c>
      <c r="K221" s="112" t="s">
        <v>26</v>
      </c>
      <c r="L221" s="63" t="s">
        <v>185</v>
      </c>
      <c r="M221" s="124" t="s">
        <v>186</v>
      </c>
    </row>
    <row r="222" spans="1:14" s="14" customFormat="1" ht="38.25" x14ac:dyDescent="0.2">
      <c r="A222" s="74">
        <v>207</v>
      </c>
      <c r="B222" s="74">
        <v>80101500</v>
      </c>
      <c r="C222" s="51" t="s">
        <v>294</v>
      </c>
      <c r="D222" s="74" t="s">
        <v>121</v>
      </c>
      <c r="E222" s="74">
        <v>60</v>
      </c>
      <c r="F222" s="74" t="s">
        <v>51</v>
      </c>
      <c r="G222" s="74" t="s">
        <v>46</v>
      </c>
      <c r="H222" s="90">
        <v>6000000</v>
      </c>
      <c r="I222" s="90">
        <v>6000000</v>
      </c>
      <c r="J222" s="111" t="s">
        <v>26</v>
      </c>
      <c r="K222" s="111" t="s">
        <v>26</v>
      </c>
      <c r="L222" s="62" t="s">
        <v>185</v>
      </c>
      <c r="M222" s="123" t="s">
        <v>186</v>
      </c>
    </row>
    <row r="223" spans="1:14" s="14" customFormat="1" ht="46.5" customHeight="1" x14ac:dyDescent="0.2">
      <c r="A223" s="75">
        <v>208</v>
      </c>
      <c r="B223" s="75">
        <v>24101500</v>
      </c>
      <c r="C223" s="52" t="s">
        <v>295</v>
      </c>
      <c r="D223" s="75" t="s">
        <v>296</v>
      </c>
      <c r="E223" s="75">
        <v>210</v>
      </c>
      <c r="F223" s="75" t="s">
        <v>267</v>
      </c>
      <c r="G223" s="75" t="s">
        <v>46</v>
      </c>
      <c r="H223" s="91">
        <v>6000000</v>
      </c>
      <c r="I223" s="91">
        <v>6000000</v>
      </c>
      <c r="J223" s="112" t="s">
        <v>26</v>
      </c>
      <c r="K223" s="112" t="s">
        <v>26</v>
      </c>
      <c r="L223" s="63" t="s">
        <v>185</v>
      </c>
      <c r="M223" s="124" t="s">
        <v>186</v>
      </c>
    </row>
    <row r="224" spans="1:14" s="14" customFormat="1" ht="67.5" customHeight="1" x14ac:dyDescent="0.2">
      <c r="A224" s="77">
        <v>209</v>
      </c>
      <c r="B224" s="77">
        <v>93141503</v>
      </c>
      <c r="C224" s="54" t="s">
        <v>297</v>
      </c>
      <c r="D224" s="74" t="s">
        <v>296</v>
      </c>
      <c r="E224" s="77" t="e">
        <f>+DAYS360(#REF!,#REF!)</f>
        <v>#REF!</v>
      </c>
      <c r="F224" s="77" t="s">
        <v>51</v>
      </c>
      <c r="G224" s="77" t="s">
        <v>46</v>
      </c>
      <c r="H224" s="90" t="e">
        <f>(+VLOOKUP(#REF!,[2]perfiles!$A$1:$B$8,2,FALSE)/30)*E224</f>
        <v>#REF!</v>
      </c>
      <c r="I224" s="90" t="e">
        <f t="shared" ref="I224:I234" si="8">+H224</f>
        <v>#REF!</v>
      </c>
      <c r="J224" s="111" t="s">
        <v>172</v>
      </c>
      <c r="K224" s="111" t="s">
        <v>172</v>
      </c>
      <c r="L224" s="65" t="s">
        <v>182</v>
      </c>
      <c r="M224" s="126" t="s">
        <v>183</v>
      </c>
    </row>
    <row r="225" spans="1:14" s="14" customFormat="1" ht="64.5" customHeight="1" x14ac:dyDescent="0.2">
      <c r="A225" s="78">
        <v>210</v>
      </c>
      <c r="B225" s="78">
        <v>93141503</v>
      </c>
      <c r="C225" s="55" t="s">
        <v>298</v>
      </c>
      <c r="D225" s="75" t="s">
        <v>296</v>
      </c>
      <c r="E225" s="78" t="e">
        <f>+DAYS360(#REF!,#REF!)</f>
        <v>#REF!</v>
      </c>
      <c r="F225" s="78" t="s">
        <v>51</v>
      </c>
      <c r="G225" s="78" t="s">
        <v>46</v>
      </c>
      <c r="H225" s="91" t="e">
        <f>(+VLOOKUP(#REF!,[2]perfiles!$A$1:$B$8,2,FALSE)/30)*E225</f>
        <v>#REF!</v>
      </c>
      <c r="I225" s="91" t="e">
        <f t="shared" si="8"/>
        <v>#REF!</v>
      </c>
      <c r="J225" s="112" t="s">
        <v>172</v>
      </c>
      <c r="K225" s="112" t="s">
        <v>172</v>
      </c>
      <c r="L225" s="66" t="s">
        <v>182</v>
      </c>
      <c r="M225" s="127" t="s">
        <v>183</v>
      </c>
    </row>
    <row r="226" spans="1:14" s="14" customFormat="1" ht="72" customHeight="1" x14ac:dyDescent="0.2">
      <c r="A226" s="77">
        <v>211</v>
      </c>
      <c r="B226" s="77">
        <v>93141503</v>
      </c>
      <c r="C226" s="54" t="s">
        <v>299</v>
      </c>
      <c r="D226" s="74" t="s">
        <v>296</v>
      </c>
      <c r="E226" s="77" t="e">
        <f>+DAYS360(#REF!,#REF!)</f>
        <v>#REF!</v>
      </c>
      <c r="F226" s="77" t="s">
        <v>51</v>
      </c>
      <c r="G226" s="77" t="s">
        <v>46</v>
      </c>
      <c r="H226" s="90" t="e">
        <f>(+VLOOKUP(#REF!,[2]perfiles!$A$1:$B$8,2,FALSE)/30)*E226</f>
        <v>#REF!</v>
      </c>
      <c r="I226" s="90" t="e">
        <f t="shared" si="8"/>
        <v>#REF!</v>
      </c>
      <c r="J226" s="111" t="s">
        <v>172</v>
      </c>
      <c r="K226" s="111" t="s">
        <v>172</v>
      </c>
      <c r="L226" s="65" t="s">
        <v>182</v>
      </c>
      <c r="M226" s="126" t="s">
        <v>183</v>
      </c>
    </row>
    <row r="227" spans="1:14" s="14" customFormat="1" ht="66" customHeight="1" x14ac:dyDescent="0.2">
      <c r="A227" s="78">
        <v>212</v>
      </c>
      <c r="B227" s="78">
        <v>93141503</v>
      </c>
      <c r="C227" s="55" t="s">
        <v>300</v>
      </c>
      <c r="D227" s="75" t="s">
        <v>296</v>
      </c>
      <c r="E227" s="78" t="e">
        <f>+DAYS360(#REF!,#REF!)</f>
        <v>#REF!</v>
      </c>
      <c r="F227" s="78" t="s">
        <v>51</v>
      </c>
      <c r="G227" s="78" t="s">
        <v>46</v>
      </c>
      <c r="H227" s="91" t="e">
        <f>(+VLOOKUP(#REF!,[2]perfiles!$A$1:$B$8,2,FALSE)/30)*E227</f>
        <v>#REF!</v>
      </c>
      <c r="I227" s="91" t="e">
        <f t="shared" si="8"/>
        <v>#REF!</v>
      </c>
      <c r="J227" s="112" t="s">
        <v>172</v>
      </c>
      <c r="K227" s="112" t="s">
        <v>172</v>
      </c>
      <c r="L227" s="66" t="s">
        <v>182</v>
      </c>
      <c r="M227" s="127" t="s">
        <v>183</v>
      </c>
    </row>
    <row r="228" spans="1:14" s="14" customFormat="1" ht="71.25" customHeight="1" x14ac:dyDescent="0.2">
      <c r="A228" s="77">
        <v>213</v>
      </c>
      <c r="B228" s="77">
        <v>93141503</v>
      </c>
      <c r="C228" s="54" t="s">
        <v>301</v>
      </c>
      <c r="D228" s="74" t="s">
        <v>296</v>
      </c>
      <c r="E228" s="77">
        <v>210</v>
      </c>
      <c r="F228" s="77" t="s">
        <v>51</v>
      </c>
      <c r="G228" s="77" t="s">
        <v>46</v>
      </c>
      <c r="H228" s="90" t="e">
        <f>(+VLOOKUP(#REF!,[2]perfiles!$A$1:$B$8,2,FALSE)/30)*E228</f>
        <v>#REF!</v>
      </c>
      <c r="I228" s="90" t="e">
        <f t="shared" si="8"/>
        <v>#REF!</v>
      </c>
      <c r="J228" s="111" t="s">
        <v>172</v>
      </c>
      <c r="K228" s="111" t="s">
        <v>172</v>
      </c>
      <c r="L228" s="65" t="s">
        <v>182</v>
      </c>
      <c r="M228" s="126" t="s">
        <v>183</v>
      </c>
    </row>
    <row r="229" spans="1:14" s="14" customFormat="1" ht="51" x14ac:dyDescent="0.2">
      <c r="A229" s="75">
        <v>214</v>
      </c>
      <c r="B229" s="75">
        <v>81111800</v>
      </c>
      <c r="C229" s="52" t="s">
        <v>302</v>
      </c>
      <c r="D229" s="75" t="e">
        <f>UPPER(TEXT(#REF!,"mmmm"))</f>
        <v>#REF!</v>
      </c>
      <c r="E229" s="75" t="e">
        <f>+DAYS360(#REF!,#REF!)</f>
        <v>#REF!</v>
      </c>
      <c r="F229" s="75" t="s">
        <v>51</v>
      </c>
      <c r="G229" s="75" t="s">
        <v>46</v>
      </c>
      <c r="H229" s="91" t="e">
        <f>(+VLOOKUP(#REF!,[2]perfiles!$A$1:$B$8,2,FALSE)/30)*E229</f>
        <v>#REF!</v>
      </c>
      <c r="I229" s="91" t="e">
        <f t="shared" si="8"/>
        <v>#REF!</v>
      </c>
      <c r="J229" s="112" t="s">
        <v>26</v>
      </c>
      <c r="K229" s="112" t="s">
        <v>26</v>
      </c>
      <c r="L229" s="63" t="s">
        <v>58</v>
      </c>
      <c r="M229" s="124" t="s">
        <v>59</v>
      </c>
      <c r="N229" s="188"/>
    </row>
    <row r="230" spans="1:14" s="14" customFormat="1" ht="38.25" x14ac:dyDescent="0.2">
      <c r="A230" s="74">
        <v>215</v>
      </c>
      <c r="B230" s="74">
        <v>84111500</v>
      </c>
      <c r="C230" s="51" t="s">
        <v>303</v>
      </c>
      <c r="D230" s="74" t="e">
        <f>UPPER(TEXT(#REF!,"mmmm"))</f>
        <v>#REF!</v>
      </c>
      <c r="E230" s="74" t="e">
        <f>+DAYS360(#REF!,#REF!)</f>
        <v>#REF!</v>
      </c>
      <c r="F230" s="74" t="s">
        <v>51</v>
      </c>
      <c r="G230" s="74" t="s">
        <v>46</v>
      </c>
      <c r="H230" s="90" t="e">
        <f>(+VLOOKUP(#REF!,[2]perfiles!$A$1:$B$8,2,FALSE)/30)*E230</f>
        <v>#REF!</v>
      </c>
      <c r="I230" s="90" t="e">
        <f t="shared" si="8"/>
        <v>#REF!</v>
      </c>
      <c r="J230" s="111" t="s">
        <v>26</v>
      </c>
      <c r="K230" s="111" t="s">
        <v>26</v>
      </c>
      <c r="L230" s="62" t="s">
        <v>58</v>
      </c>
      <c r="M230" s="123" t="s">
        <v>59</v>
      </c>
      <c r="N230" s="188"/>
    </row>
    <row r="231" spans="1:14" s="14" customFormat="1" ht="51" x14ac:dyDescent="0.2">
      <c r="A231" s="75">
        <v>216</v>
      </c>
      <c r="B231" s="75">
        <v>80111600</v>
      </c>
      <c r="C231" s="52" t="s">
        <v>304</v>
      </c>
      <c r="D231" s="75" t="e">
        <f>UPPER(TEXT(#REF!,"mmmm"))</f>
        <v>#REF!</v>
      </c>
      <c r="E231" s="75" t="e">
        <f>+DAYS360(#REF!,#REF!)</f>
        <v>#REF!</v>
      </c>
      <c r="F231" s="75" t="s">
        <v>51</v>
      </c>
      <c r="G231" s="75" t="s">
        <v>46</v>
      </c>
      <c r="H231" s="91" t="e">
        <f>(+VLOOKUP(#REF!,[2]perfiles!$A$1:$B$8,2,FALSE)/30)*E231</f>
        <v>#REF!</v>
      </c>
      <c r="I231" s="91" t="e">
        <f t="shared" si="8"/>
        <v>#REF!</v>
      </c>
      <c r="J231" s="112" t="s">
        <v>26</v>
      </c>
      <c r="K231" s="112" t="s">
        <v>26</v>
      </c>
      <c r="L231" s="63" t="s">
        <v>58</v>
      </c>
      <c r="M231" s="124" t="s">
        <v>59</v>
      </c>
      <c r="N231" s="188"/>
    </row>
    <row r="232" spans="1:14" s="14" customFormat="1" ht="38.25" x14ac:dyDescent="0.2">
      <c r="A232" s="74">
        <v>217</v>
      </c>
      <c r="B232" s="74">
        <v>80161500</v>
      </c>
      <c r="C232" s="51" t="s">
        <v>305</v>
      </c>
      <c r="D232" s="74" t="e">
        <f>UPPER(TEXT(#REF!,"mmmm"))</f>
        <v>#REF!</v>
      </c>
      <c r="E232" s="74" t="e">
        <f>+DAYS360(#REF!,#REF!)</f>
        <v>#REF!</v>
      </c>
      <c r="F232" s="74" t="s">
        <v>51</v>
      </c>
      <c r="G232" s="74" t="s">
        <v>46</v>
      </c>
      <c r="H232" s="90" t="e">
        <f>(+VLOOKUP(#REF!,[2]perfiles!$A$1:$B$8,2,FALSE)/30)*E232</f>
        <v>#REF!</v>
      </c>
      <c r="I232" s="90" t="e">
        <f t="shared" si="8"/>
        <v>#REF!</v>
      </c>
      <c r="J232" s="111" t="s">
        <v>26</v>
      </c>
      <c r="K232" s="111" t="s">
        <v>26</v>
      </c>
      <c r="L232" s="62" t="s">
        <v>58</v>
      </c>
      <c r="M232" s="123" t="s">
        <v>59</v>
      </c>
      <c r="N232" s="188"/>
    </row>
    <row r="233" spans="1:14" s="14" customFormat="1" ht="38.25" x14ac:dyDescent="0.2">
      <c r="A233" s="75">
        <v>218</v>
      </c>
      <c r="B233" s="75">
        <v>80111622</v>
      </c>
      <c r="C233" s="52" t="s">
        <v>306</v>
      </c>
      <c r="D233" s="75" t="e">
        <f>UPPER(TEXT(#REF!,"mmmm"))</f>
        <v>#REF!</v>
      </c>
      <c r="E233" s="75" t="e">
        <f>+DAYS360(#REF!,#REF!)</f>
        <v>#REF!</v>
      </c>
      <c r="F233" s="75" t="s">
        <v>51</v>
      </c>
      <c r="G233" s="75" t="s">
        <v>46</v>
      </c>
      <c r="H233" s="91" t="e">
        <f>(+VLOOKUP(#REF!,[2]perfiles!$A$1:$B$8,2,FALSE)/30)*E233</f>
        <v>#REF!</v>
      </c>
      <c r="I233" s="91" t="e">
        <f t="shared" si="8"/>
        <v>#REF!</v>
      </c>
      <c r="J233" s="112" t="s">
        <v>26</v>
      </c>
      <c r="K233" s="112" t="s">
        <v>26</v>
      </c>
      <c r="L233" s="63" t="s">
        <v>58</v>
      </c>
      <c r="M233" s="124" t="s">
        <v>59</v>
      </c>
      <c r="N233" s="188"/>
    </row>
    <row r="234" spans="1:14" s="14" customFormat="1" ht="38.25" x14ac:dyDescent="0.2">
      <c r="A234" s="74">
        <v>219</v>
      </c>
      <c r="B234" s="74">
        <v>84111500</v>
      </c>
      <c r="C234" s="51" t="s">
        <v>307</v>
      </c>
      <c r="D234" s="74" t="e">
        <f>UPPER(TEXT(#REF!,"mmmm"))</f>
        <v>#REF!</v>
      </c>
      <c r="E234" s="74" t="e">
        <f>+DAYS360(#REF!,#REF!)</f>
        <v>#REF!</v>
      </c>
      <c r="F234" s="74" t="s">
        <v>51</v>
      </c>
      <c r="G234" s="74" t="s">
        <v>46</v>
      </c>
      <c r="H234" s="90" t="e">
        <f>(+VLOOKUP(#REF!,[2]perfiles!$A$1:$B$8,2,FALSE)/30)*E234</f>
        <v>#REF!</v>
      </c>
      <c r="I234" s="90" t="e">
        <f t="shared" si="8"/>
        <v>#REF!</v>
      </c>
      <c r="J234" s="111" t="s">
        <v>26</v>
      </c>
      <c r="K234" s="111" t="s">
        <v>26</v>
      </c>
      <c r="L234" s="62" t="s">
        <v>58</v>
      </c>
      <c r="M234" s="123" t="s">
        <v>59</v>
      </c>
      <c r="N234" s="188"/>
    </row>
    <row r="235" spans="1:14" s="14" customFormat="1" ht="38.25" x14ac:dyDescent="0.2">
      <c r="A235" s="75">
        <v>220</v>
      </c>
      <c r="B235" s="75">
        <v>80161500</v>
      </c>
      <c r="C235" s="52" t="s">
        <v>308</v>
      </c>
      <c r="D235" s="75" t="s">
        <v>115</v>
      </c>
      <c r="E235" s="75" t="e">
        <f>+DAYS360(#REF!,#REF!)</f>
        <v>#REF!</v>
      </c>
      <c r="F235" s="75" t="s">
        <v>51</v>
      </c>
      <c r="G235" s="75" t="s">
        <v>46</v>
      </c>
      <c r="H235" s="91">
        <v>9468000</v>
      </c>
      <c r="I235" s="91">
        <v>9468000</v>
      </c>
      <c r="J235" s="112" t="s">
        <v>26</v>
      </c>
      <c r="K235" s="112" t="s">
        <v>26</v>
      </c>
      <c r="L235" s="63" t="s">
        <v>58</v>
      </c>
      <c r="M235" s="124" t="s">
        <v>59</v>
      </c>
    </row>
    <row r="236" spans="1:14" s="14" customFormat="1" ht="38.25" x14ac:dyDescent="0.2">
      <c r="A236" s="74">
        <v>221</v>
      </c>
      <c r="B236" s="74">
        <v>80161500</v>
      </c>
      <c r="C236" s="51" t="s">
        <v>309</v>
      </c>
      <c r="D236" s="74" t="e">
        <f>UPPER(TEXT(#REF!,"mmmm"))</f>
        <v>#REF!</v>
      </c>
      <c r="E236" s="74" t="e">
        <f>+DAYS360(#REF!,#REF!)</f>
        <v>#REF!</v>
      </c>
      <c r="F236" s="74" t="s">
        <v>51</v>
      </c>
      <c r="G236" s="74" t="s">
        <v>46</v>
      </c>
      <c r="H236" s="90" t="e">
        <f>(+VLOOKUP(#REF!,[2]perfiles!$A$1:$B$8,2,FALSE)/30)*E236</f>
        <v>#REF!</v>
      </c>
      <c r="I236" s="90" t="e">
        <f t="shared" ref="I236:I257" si="9">+H236</f>
        <v>#REF!</v>
      </c>
      <c r="J236" s="111" t="s">
        <v>26</v>
      </c>
      <c r="K236" s="111" t="s">
        <v>26</v>
      </c>
      <c r="L236" s="62" t="s">
        <v>58</v>
      </c>
      <c r="M236" s="123" t="s">
        <v>59</v>
      </c>
      <c r="N236" s="188"/>
    </row>
    <row r="237" spans="1:14" s="14" customFormat="1" ht="38.25" x14ac:dyDescent="0.2">
      <c r="A237" s="75">
        <v>222</v>
      </c>
      <c r="B237" s="75">
        <v>84111502</v>
      </c>
      <c r="C237" s="52" t="s">
        <v>310</v>
      </c>
      <c r="D237" s="75" t="e">
        <f>UPPER(TEXT(#REF!,"mmmm"))</f>
        <v>#REF!</v>
      </c>
      <c r="E237" s="75" t="e">
        <f>+DAYS360(#REF!,#REF!)</f>
        <v>#REF!</v>
      </c>
      <c r="F237" s="75" t="s">
        <v>51</v>
      </c>
      <c r="G237" s="75" t="s">
        <v>46</v>
      </c>
      <c r="H237" s="91">
        <v>5500500</v>
      </c>
      <c r="I237" s="91">
        <f t="shared" si="9"/>
        <v>5500500</v>
      </c>
      <c r="J237" s="112" t="s">
        <v>26</v>
      </c>
      <c r="K237" s="112" t="s">
        <v>26</v>
      </c>
      <c r="L237" s="63" t="s">
        <v>58</v>
      </c>
      <c r="M237" s="124" t="s">
        <v>59</v>
      </c>
    </row>
    <row r="238" spans="1:14" s="14" customFormat="1" ht="38.25" x14ac:dyDescent="0.2">
      <c r="A238" s="74">
        <v>223</v>
      </c>
      <c r="B238" s="74">
        <v>84111500</v>
      </c>
      <c r="C238" s="51" t="s">
        <v>311</v>
      </c>
      <c r="D238" s="74" t="e">
        <f>UPPER(TEXT(#REF!,"mmmm"))</f>
        <v>#REF!</v>
      </c>
      <c r="E238" s="74" t="e">
        <f>+DAYS360(#REF!,#REF!)</f>
        <v>#REF!</v>
      </c>
      <c r="F238" s="74" t="s">
        <v>51</v>
      </c>
      <c r="G238" s="74" t="s">
        <v>46</v>
      </c>
      <c r="H238" s="90" t="e">
        <f>(+VLOOKUP(#REF!,[2]perfiles!$A$1:$B$8,2,FALSE)/30)*E238</f>
        <v>#REF!</v>
      </c>
      <c r="I238" s="90" t="e">
        <f t="shared" si="9"/>
        <v>#REF!</v>
      </c>
      <c r="J238" s="111" t="s">
        <v>26</v>
      </c>
      <c r="K238" s="111" t="s">
        <v>26</v>
      </c>
      <c r="L238" s="62" t="s">
        <v>58</v>
      </c>
      <c r="M238" s="123" t="s">
        <v>59</v>
      </c>
    </row>
    <row r="239" spans="1:14" s="14" customFormat="1" ht="51" x14ac:dyDescent="0.2">
      <c r="A239" s="75">
        <v>224</v>
      </c>
      <c r="B239" s="75">
        <v>84111500</v>
      </c>
      <c r="C239" s="52" t="s">
        <v>312</v>
      </c>
      <c r="D239" s="75" t="e">
        <f>UPPER(TEXT(#REF!,"mmmm"))</f>
        <v>#REF!</v>
      </c>
      <c r="E239" s="75" t="e">
        <f>+DAYS360(#REF!,#REF!)</f>
        <v>#REF!</v>
      </c>
      <c r="F239" s="75" t="s">
        <v>51</v>
      </c>
      <c r="G239" s="75" t="s">
        <v>46</v>
      </c>
      <c r="H239" s="91" t="e">
        <f>(+VLOOKUP(#REF!,[2]perfiles!$A$1:$B$8,2,FALSE)/30)*E239</f>
        <v>#REF!</v>
      </c>
      <c r="I239" s="91" t="e">
        <f t="shared" si="9"/>
        <v>#REF!</v>
      </c>
      <c r="J239" s="112" t="s">
        <v>26</v>
      </c>
      <c r="K239" s="112" t="s">
        <v>26</v>
      </c>
      <c r="L239" s="63" t="s">
        <v>58</v>
      </c>
      <c r="M239" s="124" t="s">
        <v>59</v>
      </c>
      <c r="N239" s="188"/>
    </row>
    <row r="240" spans="1:14" s="14" customFormat="1" ht="38.25" x14ac:dyDescent="0.2">
      <c r="A240" s="74">
        <v>225</v>
      </c>
      <c r="B240" s="74">
        <v>84111500</v>
      </c>
      <c r="C240" s="51" t="s">
        <v>313</v>
      </c>
      <c r="D240" s="74" t="e">
        <f>UPPER(TEXT(#REF!,"mmmm"))</f>
        <v>#REF!</v>
      </c>
      <c r="E240" s="74" t="e">
        <f>+DAYS360(#REF!,#REF!)</f>
        <v>#REF!</v>
      </c>
      <c r="F240" s="74" t="s">
        <v>51</v>
      </c>
      <c r="G240" s="74" t="s">
        <v>46</v>
      </c>
      <c r="H240" s="90" t="e">
        <f>(+VLOOKUP(#REF!,[2]perfiles!$A$1:$B$8,2,FALSE)/30)*E240</f>
        <v>#REF!</v>
      </c>
      <c r="I240" s="90" t="e">
        <f t="shared" si="9"/>
        <v>#REF!</v>
      </c>
      <c r="J240" s="111" t="s">
        <v>26</v>
      </c>
      <c r="K240" s="111" t="s">
        <v>26</v>
      </c>
      <c r="L240" s="62" t="s">
        <v>58</v>
      </c>
      <c r="M240" s="123" t="s">
        <v>59</v>
      </c>
      <c r="N240" s="188"/>
    </row>
    <row r="241" spans="1:14" s="14" customFormat="1" ht="51" x14ac:dyDescent="0.2">
      <c r="A241" s="75">
        <v>226</v>
      </c>
      <c r="B241" s="75">
        <v>80111600</v>
      </c>
      <c r="C241" s="52" t="s">
        <v>314</v>
      </c>
      <c r="D241" s="75" t="e">
        <f>UPPER(TEXT(#REF!,"mmmm"))</f>
        <v>#REF!</v>
      </c>
      <c r="E241" s="75" t="e">
        <f>+DAYS360(#REF!,#REF!)</f>
        <v>#REF!</v>
      </c>
      <c r="F241" s="75" t="s">
        <v>51</v>
      </c>
      <c r="G241" s="75" t="s">
        <v>46</v>
      </c>
      <c r="H241" s="91" t="e">
        <f>(+VLOOKUP(#REF!,[2]perfiles!$A$1:$B$8,2,FALSE)/30)*E241</f>
        <v>#REF!</v>
      </c>
      <c r="I241" s="91" t="e">
        <f t="shared" si="9"/>
        <v>#REF!</v>
      </c>
      <c r="J241" s="112" t="s">
        <v>26</v>
      </c>
      <c r="K241" s="112" t="s">
        <v>26</v>
      </c>
      <c r="L241" s="63" t="s">
        <v>58</v>
      </c>
      <c r="M241" s="124" t="s">
        <v>59</v>
      </c>
      <c r="N241" s="188"/>
    </row>
    <row r="242" spans="1:14" s="14" customFormat="1" ht="38.25" x14ac:dyDescent="0.2">
      <c r="A242" s="74">
        <v>227</v>
      </c>
      <c r="B242" s="74">
        <v>80121600</v>
      </c>
      <c r="C242" s="51" t="s">
        <v>315</v>
      </c>
      <c r="D242" s="74" t="e">
        <f>UPPER(TEXT(#REF!,"mmmm"))</f>
        <v>#REF!</v>
      </c>
      <c r="E242" s="74" t="e">
        <f>+DAYS360(#REF!,#REF!)</f>
        <v>#REF!</v>
      </c>
      <c r="F242" s="74" t="s">
        <v>51</v>
      </c>
      <c r="G242" s="74" t="s">
        <v>46</v>
      </c>
      <c r="H242" s="90" t="e">
        <f>(+VLOOKUP(#REF!,[2]perfiles!$A$1:$B$8,2,FALSE)/30)*E242</f>
        <v>#REF!</v>
      </c>
      <c r="I242" s="90" t="e">
        <f t="shared" si="9"/>
        <v>#REF!</v>
      </c>
      <c r="J242" s="111" t="s">
        <v>26</v>
      </c>
      <c r="K242" s="111" t="s">
        <v>26</v>
      </c>
      <c r="L242" s="62" t="s">
        <v>58</v>
      </c>
      <c r="M242" s="123" t="s">
        <v>59</v>
      </c>
      <c r="N242" s="188"/>
    </row>
    <row r="243" spans="1:14" s="14" customFormat="1" ht="49.5" customHeight="1" x14ac:dyDescent="0.2">
      <c r="A243" s="75">
        <v>228</v>
      </c>
      <c r="B243" s="75">
        <v>84111500</v>
      </c>
      <c r="C243" s="52" t="s">
        <v>316</v>
      </c>
      <c r="D243" s="75" t="e">
        <f>UPPER(TEXT(#REF!,"mmmm"))</f>
        <v>#REF!</v>
      </c>
      <c r="E243" s="75" t="e">
        <f>+DAYS360(#REF!,#REF!)</f>
        <v>#REF!</v>
      </c>
      <c r="F243" s="75" t="s">
        <v>51</v>
      </c>
      <c r="G243" s="75" t="s">
        <v>46</v>
      </c>
      <c r="H243" s="91" t="e">
        <f>(+VLOOKUP(#REF!,[2]perfiles!$A$1:$B$8,2,FALSE)/30)*E243</f>
        <v>#REF!</v>
      </c>
      <c r="I243" s="91" t="e">
        <f t="shared" si="9"/>
        <v>#REF!</v>
      </c>
      <c r="J243" s="112" t="s">
        <v>26</v>
      </c>
      <c r="K243" s="112" t="s">
        <v>26</v>
      </c>
      <c r="L243" s="63" t="s">
        <v>58</v>
      </c>
      <c r="M243" s="124" t="s">
        <v>59</v>
      </c>
      <c r="N243" s="188"/>
    </row>
    <row r="244" spans="1:14" s="14" customFormat="1" ht="38.25" x14ac:dyDescent="0.2">
      <c r="A244" s="74">
        <v>229</v>
      </c>
      <c r="B244" s="74">
        <v>84111500</v>
      </c>
      <c r="C244" s="51" t="s">
        <v>317</v>
      </c>
      <c r="D244" s="74" t="e">
        <f>UPPER(TEXT(#REF!,"mmmm"))</f>
        <v>#REF!</v>
      </c>
      <c r="E244" s="74" t="e">
        <f>+DAYS360(#REF!,#REF!)</f>
        <v>#REF!</v>
      </c>
      <c r="F244" s="74" t="s">
        <v>51</v>
      </c>
      <c r="G244" s="74" t="s">
        <v>46</v>
      </c>
      <c r="H244" s="90" t="e">
        <f>(+VLOOKUP(#REF!,[2]perfiles!$A$1:$B$8,2,FALSE)/30)*E244</f>
        <v>#REF!</v>
      </c>
      <c r="I244" s="90" t="e">
        <f t="shared" si="9"/>
        <v>#REF!</v>
      </c>
      <c r="J244" s="111" t="s">
        <v>26</v>
      </c>
      <c r="K244" s="111" t="s">
        <v>26</v>
      </c>
      <c r="L244" s="62" t="s">
        <v>58</v>
      </c>
      <c r="M244" s="123" t="s">
        <v>59</v>
      </c>
      <c r="N244" s="188"/>
    </row>
    <row r="245" spans="1:14" s="14" customFormat="1" ht="38.25" x14ac:dyDescent="0.2">
      <c r="A245" s="75">
        <v>230</v>
      </c>
      <c r="B245" s="75">
        <v>80161500</v>
      </c>
      <c r="C245" s="52" t="s">
        <v>318</v>
      </c>
      <c r="D245" s="75" t="e">
        <f>UPPER(TEXT(#REF!,"mmmm"))</f>
        <v>#REF!</v>
      </c>
      <c r="E245" s="75" t="e">
        <f>+DAYS360(#REF!,#REF!)</f>
        <v>#REF!</v>
      </c>
      <c r="F245" s="75" t="s">
        <v>51</v>
      </c>
      <c r="G245" s="75" t="s">
        <v>46</v>
      </c>
      <c r="H245" s="91" t="e">
        <f>(+VLOOKUP(#REF!,[2]perfiles!$A$1:$B$8,2,FALSE)/30)*E245</f>
        <v>#REF!</v>
      </c>
      <c r="I245" s="91" t="e">
        <f t="shared" si="9"/>
        <v>#REF!</v>
      </c>
      <c r="J245" s="112" t="s">
        <v>26</v>
      </c>
      <c r="K245" s="112" t="s">
        <v>26</v>
      </c>
      <c r="L245" s="63" t="s">
        <v>58</v>
      </c>
      <c r="M245" s="124" t="s">
        <v>59</v>
      </c>
      <c r="N245" s="188"/>
    </row>
    <row r="246" spans="1:14" s="14" customFormat="1" ht="51" x14ac:dyDescent="0.2">
      <c r="A246" s="74">
        <v>231</v>
      </c>
      <c r="B246" s="74">
        <v>80161500</v>
      </c>
      <c r="C246" s="51" t="s">
        <v>319</v>
      </c>
      <c r="D246" s="74" t="s">
        <v>126</v>
      </c>
      <c r="E246" s="74" t="e">
        <f>+DAYS360(#REF!,#REF!)</f>
        <v>#REF!</v>
      </c>
      <c r="F246" s="74" t="s">
        <v>51</v>
      </c>
      <c r="G246" s="74" t="s">
        <v>46</v>
      </c>
      <c r="H246" s="90" t="e">
        <f>(+VLOOKUP(#REF!,[2]perfiles!$A$1:$B$8,2,FALSE)/30)*E246</f>
        <v>#REF!</v>
      </c>
      <c r="I246" s="90" t="e">
        <f t="shared" si="9"/>
        <v>#REF!</v>
      </c>
      <c r="J246" s="111" t="s">
        <v>26</v>
      </c>
      <c r="K246" s="111" t="s">
        <v>26</v>
      </c>
      <c r="L246" s="62" t="s">
        <v>58</v>
      </c>
      <c r="M246" s="123" t="s">
        <v>59</v>
      </c>
      <c r="N246" s="188"/>
    </row>
    <row r="247" spans="1:14" s="14" customFormat="1" ht="51" x14ac:dyDescent="0.2">
      <c r="A247" s="75">
        <v>232</v>
      </c>
      <c r="B247" s="75">
        <v>80161500</v>
      </c>
      <c r="C247" s="52" t="s">
        <v>320</v>
      </c>
      <c r="D247" s="75" t="e">
        <f>UPPER(TEXT(#REF!,"mmmm"))</f>
        <v>#REF!</v>
      </c>
      <c r="E247" s="75" t="e">
        <f>+DAYS360(#REF!,#REF!)</f>
        <v>#REF!</v>
      </c>
      <c r="F247" s="75" t="s">
        <v>51</v>
      </c>
      <c r="G247" s="75" t="s">
        <v>46</v>
      </c>
      <c r="H247" s="91" t="e">
        <f>(+VLOOKUP(#REF!,[2]perfiles!$A$1:$B$8,2,FALSE)/30)*E247</f>
        <v>#REF!</v>
      </c>
      <c r="I247" s="91" t="e">
        <f t="shared" si="9"/>
        <v>#REF!</v>
      </c>
      <c r="J247" s="112" t="s">
        <v>26</v>
      </c>
      <c r="K247" s="112" t="s">
        <v>26</v>
      </c>
      <c r="L247" s="63" t="s">
        <v>58</v>
      </c>
      <c r="M247" s="124" t="s">
        <v>59</v>
      </c>
      <c r="N247" s="188"/>
    </row>
    <row r="248" spans="1:14" s="14" customFormat="1" ht="51" x14ac:dyDescent="0.2">
      <c r="A248" s="74">
        <v>233</v>
      </c>
      <c r="B248" s="74">
        <v>84111502</v>
      </c>
      <c r="C248" s="51" t="s">
        <v>321</v>
      </c>
      <c r="D248" s="74" t="e">
        <f>UPPER(TEXT(#REF!,"mmmm"))</f>
        <v>#REF!</v>
      </c>
      <c r="E248" s="74" t="e">
        <f>+DAYS360(#REF!,#REF!)</f>
        <v>#REF!</v>
      </c>
      <c r="F248" s="74" t="s">
        <v>51</v>
      </c>
      <c r="G248" s="74" t="s">
        <v>46</v>
      </c>
      <c r="H248" s="90" t="e">
        <f>(+VLOOKUP(#REF!,[2]perfiles!$A$1:$B$8,2,FALSE)/30)*E248</f>
        <v>#REF!</v>
      </c>
      <c r="I248" s="90" t="e">
        <f t="shared" si="9"/>
        <v>#REF!</v>
      </c>
      <c r="J248" s="111" t="s">
        <v>26</v>
      </c>
      <c r="K248" s="111" t="s">
        <v>26</v>
      </c>
      <c r="L248" s="62" t="s">
        <v>58</v>
      </c>
      <c r="M248" s="123" t="s">
        <v>59</v>
      </c>
      <c r="N248" s="189"/>
    </row>
    <row r="249" spans="1:14" s="14" customFormat="1" ht="30" customHeight="1" x14ac:dyDescent="0.2">
      <c r="A249" s="78">
        <v>234</v>
      </c>
      <c r="B249" s="78">
        <v>8412901</v>
      </c>
      <c r="C249" s="55" t="s">
        <v>322</v>
      </c>
      <c r="D249" s="78" t="s">
        <v>296</v>
      </c>
      <c r="E249" s="78">
        <v>210</v>
      </c>
      <c r="F249" s="78" t="s">
        <v>51</v>
      </c>
      <c r="G249" s="78" t="s">
        <v>323</v>
      </c>
      <c r="H249" s="91">
        <v>3843450000</v>
      </c>
      <c r="I249" s="91">
        <f t="shared" si="9"/>
        <v>3843450000</v>
      </c>
      <c r="J249" s="112" t="s">
        <v>172</v>
      </c>
      <c r="K249" s="112" t="s">
        <v>172</v>
      </c>
      <c r="L249" s="66" t="s">
        <v>182</v>
      </c>
      <c r="M249" s="127" t="s">
        <v>183</v>
      </c>
    </row>
    <row r="250" spans="1:14" s="14" customFormat="1" ht="30" customHeight="1" x14ac:dyDescent="0.2">
      <c r="A250" s="74">
        <v>235</v>
      </c>
      <c r="B250" s="74">
        <v>81111800</v>
      </c>
      <c r="C250" s="51" t="s">
        <v>324</v>
      </c>
      <c r="D250" s="74" t="e">
        <f>UPPER(TEXT(#REF!,"mmmm"))</f>
        <v>#REF!</v>
      </c>
      <c r="E250" s="74" t="e">
        <f>+DAYS360(#REF!,#REF!)</f>
        <v>#REF!</v>
      </c>
      <c r="F250" s="74" t="s">
        <v>51</v>
      </c>
      <c r="G250" s="74" t="s">
        <v>46</v>
      </c>
      <c r="H250" s="90" t="e">
        <f>(+VLOOKUP(#REF!,[2]perfiles!$A$1:$B$8,2,FALSE)/30)*E250</f>
        <v>#REF!</v>
      </c>
      <c r="I250" s="90" t="e">
        <f t="shared" si="9"/>
        <v>#REF!</v>
      </c>
      <c r="J250" s="111" t="s">
        <v>26</v>
      </c>
      <c r="K250" s="111" t="s">
        <v>26</v>
      </c>
      <c r="L250" s="62" t="s">
        <v>58</v>
      </c>
      <c r="M250" s="123" t="s">
        <v>59</v>
      </c>
      <c r="N250" s="188"/>
    </row>
    <row r="251" spans="1:14" s="14" customFormat="1" ht="38.25" x14ac:dyDescent="0.2">
      <c r="A251" s="75">
        <v>236</v>
      </c>
      <c r="B251" s="75">
        <v>80161500</v>
      </c>
      <c r="C251" s="52" t="s">
        <v>325</v>
      </c>
      <c r="D251" s="75" t="e">
        <f>UPPER(TEXT(#REF!,"mmmm"))</f>
        <v>#REF!</v>
      </c>
      <c r="E251" s="75" t="e">
        <f>+DAYS360(#REF!,#REF!)</f>
        <v>#REF!</v>
      </c>
      <c r="F251" s="75" t="s">
        <v>51</v>
      </c>
      <c r="G251" s="75" t="s">
        <v>46</v>
      </c>
      <c r="H251" s="91" t="e">
        <f>(+VLOOKUP(#REF!,[2]perfiles!$A$1:$B$8,2,FALSE)/30)*E251</f>
        <v>#REF!</v>
      </c>
      <c r="I251" s="91" t="e">
        <f t="shared" si="9"/>
        <v>#REF!</v>
      </c>
      <c r="J251" s="112" t="s">
        <v>26</v>
      </c>
      <c r="K251" s="112" t="s">
        <v>26</v>
      </c>
      <c r="L251" s="63" t="s">
        <v>58</v>
      </c>
      <c r="M251" s="124" t="s">
        <v>59</v>
      </c>
      <c r="N251" s="188"/>
    </row>
    <row r="252" spans="1:14" s="14" customFormat="1" ht="38.25" x14ac:dyDescent="0.2">
      <c r="A252" s="74">
        <v>237</v>
      </c>
      <c r="B252" s="74">
        <v>78131600</v>
      </c>
      <c r="C252" s="51" t="s">
        <v>326</v>
      </c>
      <c r="D252" s="74" t="e">
        <f>UPPER(TEXT(#REF!,"mmmm"))</f>
        <v>#REF!</v>
      </c>
      <c r="E252" s="74" t="e">
        <f>+DAYS360(#REF!,#REF!)</f>
        <v>#REF!</v>
      </c>
      <c r="F252" s="74" t="s">
        <v>51</v>
      </c>
      <c r="G252" s="74" t="s">
        <v>46</v>
      </c>
      <c r="H252" s="90" t="e">
        <f>(+VLOOKUP(#REF!,[2]perfiles!$A$1:$B$8,2,FALSE)/30)*E252</f>
        <v>#REF!</v>
      </c>
      <c r="I252" s="90" t="e">
        <f t="shared" si="9"/>
        <v>#REF!</v>
      </c>
      <c r="J252" s="111" t="s">
        <v>26</v>
      </c>
      <c r="K252" s="111" t="s">
        <v>26</v>
      </c>
      <c r="L252" s="62" t="s">
        <v>58</v>
      </c>
      <c r="M252" s="123" t="s">
        <v>59</v>
      </c>
      <c r="N252" s="188"/>
    </row>
    <row r="253" spans="1:14" s="14" customFormat="1" ht="51" x14ac:dyDescent="0.2">
      <c r="A253" s="75">
        <v>238</v>
      </c>
      <c r="B253" s="75">
        <v>84111502</v>
      </c>
      <c r="C253" s="52" t="s">
        <v>327</v>
      </c>
      <c r="D253" s="75" t="e">
        <f>UPPER(TEXT(#REF!,"mmmm"))</f>
        <v>#REF!</v>
      </c>
      <c r="E253" s="75" t="e">
        <f>+DAYS360(#REF!,#REF!)</f>
        <v>#REF!</v>
      </c>
      <c r="F253" s="75" t="s">
        <v>51</v>
      </c>
      <c r="G253" s="75" t="s">
        <v>46</v>
      </c>
      <c r="H253" s="91" t="e">
        <f>(+VLOOKUP(#REF!,[2]perfiles!$A$1:$B$8,2,FALSE)/30)*E253</f>
        <v>#REF!</v>
      </c>
      <c r="I253" s="91" t="e">
        <f t="shared" si="9"/>
        <v>#REF!</v>
      </c>
      <c r="J253" s="112" t="s">
        <v>26</v>
      </c>
      <c r="K253" s="112" t="s">
        <v>26</v>
      </c>
      <c r="L253" s="63" t="s">
        <v>58</v>
      </c>
      <c r="M253" s="124" t="s">
        <v>59</v>
      </c>
      <c r="N253" s="188"/>
    </row>
    <row r="254" spans="1:14" s="14" customFormat="1" ht="51" x14ac:dyDescent="0.2">
      <c r="A254" s="74">
        <v>239</v>
      </c>
      <c r="B254" s="74">
        <v>84111502</v>
      </c>
      <c r="C254" s="51" t="s">
        <v>328</v>
      </c>
      <c r="D254" s="74" t="e">
        <f>UPPER(TEXT(#REF!,"mmmm"))</f>
        <v>#REF!</v>
      </c>
      <c r="E254" s="74" t="e">
        <f>+DAYS360(#REF!,#REF!)</f>
        <v>#REF!</v>
      </c>
      <c r="F254" s="74" t="s">
        <v>51</v>
      </c>
      <c r="G254" s="74" t="s">
        <v>46</v>
      </c>
      <c r="H254" s="90" t="e">
        <f>(+VLOOKUP(#REF!,[2]perfiles!$A$1:$B$8,2,FALSE)/30)*E254</f>
        <v>#REF!</v>
      </c>
      <c r="I254" s="90" t="e">
        <f t="shared" si="9"/>
        <v>#REF!</v>
      </c>
      <c r="J254" s="111" t="s">
        <v>26</v>
      </c>
      <c r="K254" s="111" t="s">
        <v>26</v>
      </c>
      <c r="L254" s="62" t="s">
        <v>58</v>
      </c>
      <c r="M254" s="123" t="s">
        <v>59</v>
      </c>
      <c r="N254" s="188"/>
    </row>
    <row r="255" spans="1:14" s="14" customFormat="1" ht="38.25" x14ac:dyDescent="0.2">
      <c r="A255" s="75">
        <v>240</v>
      </c>
      <c r="B255" s="75">
        <v>80161500</v>
      </c>
      <c r="C255" s="52" t="s">
        <v>329</v>
      </c>
      <c r="D255" s="75" t="e">
        <f>UPPER(TEXT(#REF!,"mmmm"))</f>
        <v>#REF!</v>
      </c>
      <c r="E255" s="75" t="e">
        <f>+DAYS360(#REF!,#REF!)</f>
        <v>#REF!</v>
      </c>
      <c r="F255" s="75" t="s">
        <v>51</v>
      </c>
      <c r="G255" s="75" t="s">
        <v>46</v>
      </c>
      <c r="H255" s="91" t="e">
        <f>(+VLOOKUP(#REF!,[2]perfiles!$A$1:$B$8,2,FALSE)/30)*E255</f>
        <v>#REF!</v>
      </c>
      <c r="I255" s="91" t="e">
        <f t="shared" si="9"/>
        <v>#REF!</v>
      </c>
      <c r="J255" s="112" t="s">
        <v>26</v>
      </c>
      <c r="K255" s="112" t="s">
        <v>26</v>
      </c>
      <c r="L255" s="63" t="s">
        <v>58</v>
      </c>
      <c r="M255" s="124" t="s">
        <v>59</v>
      </c>
      <c r="N255" s="188"/>
    </row>
    <row r="256" spans="1:14" s="14" customFormat="1" ht="38.25" x14ac:dyDescent="0.2">
      <c r="A256" s="74">
        <v>241</v>
      </c>
      <c r="B256" s="74">
        <v>84111502</v>
      </c>
      <c r="C256" s="51" t="s">
        <v>330</v>
      </c>
      <c r="D256" s="74" t="e">
        <f>UPPER(TEXT(#REF!,"mmmm"))</f>
        <v>#REF!</v>
      </c>
      <c r="E256" s="74" t="e">
        <f>+DAYS360(#REF!,#REF!)</f>
        <v>#REF!</v>
      </c>
      <c r="F256" s="74" t="s">
        <v>51</v>
      </c>
      <c r="G256" s="74" t="s">
        <v>46</v>
      </c>
      <c r="H256" s="90" t="e">
        <f>(+VLOOKUP(#REF!,[2]perfiles!$A$1:$B$8,2,FALSE)/30)*E256</f>
        <v>#REF!</v>
      </c>
      <c r="I256" s="90" t="e">
        <f t="shared" si="9"/>
        <v>#REF!</v>
      </c>
      <c r="J256" s="111" t="s">
        <v>26</v>
      </c>
      <c r="K256" s="111" t="s">
        <v>26</v>
      </c>
      <c r="L256" s="62" t="s">
        <v>58</v>
      </c>
      <c r="M256" s="123" t="s">
        <v>59</v>
      </c>
      <c r="N256" s="188"/>
    </row>
    <row r="257" spans="1:14" s="14" customFormat="1" ht="51" x14ac:dyDescent="0.2">
      <c r="A257" s="75">
        <v>242</v>
      </c>
      <c r="B257" s="75">
        <v>80161500</v>
      </c>
      <c r="C257" s="52" t="s">
        <v>332</v>
      </c>
      <c r="D257" s="75" t="e">
        <f>UPPER(TEXT(#REF!,"mmmm"))</f>
        <v>#REF!</v>
      </c>
      <c r="E257" s="75" t="e">
        <f>+DAYS360(#REF!,#REF!)</f>
        <v>#REF!</v>
      </c>
      <c r="F257" s="75" t="s">
        <v>51</v>
      </c>
      <c r="G257" s="75" t="s">
        <v>46</v>
      </c>
      <c r="H257" s="91" t="e">
        <f>(+VLOOKUP(#REF!,[2]perfiles!$A$1:$B$8,2,FALSE)/30)*E257</f>
        <v>#REF!</v>
      </c>
      <c r="I257" s="91" t="e">
        <f t="shared" si="9"/>
        <v>#REF!</v>
      </c>
      <c r="J257" s="112" t="s">
        <v>26</v>
      </c>
      <c r="K257" s="112" t="s">
        <v>26</v>
      </c>
      <c r="L257" s="63" t="s">
        <v>58</v>
      </c>
      <c r="M257" s="124" t="s">
        <v>59</v>
      </c>
      <c r="N257" s="188"/>
    </row>
    <row r="258" spans="1:14" s="14" customFormat="1" ht="38.25" x14ac:dyDescent="0.2">
      <c r="A258" s="74">
        <v>243</v>
      </c>
      <c r="B258" s="74">
        <v>80161500</v>
      </c>
      <c r="C258" s="51" t="s">
        <v>333</v>
      </c>
      <c r="D258" s="74" t="s">
        <v>296</v>
      </c>
      <c r="E258" s="74">
        <v>30</v>
      </c>
      <c r="F258" s="74" t="s">
        <v>334</v>
      </c>
      <c r="G258" s="74" t="s">
        <v>46</v>
      </c>
      <c r="H258" s="90">
        <v>859843980</v>
      </c>
      <c r="I258" s="90">
        <v>859843980</v>
      </c>
      <c r="J258" s="111" t="s">
        <v>26</v>
      </c>
      <c r="K258" s="111" t="s">
        <v>26</v>
      </c>
      <c r="L258" s="62" t="s">
        <v>58</v>
      </c>
      <c r="M258" s="123" t="s">
        <v>59</v>
      </c>
    </row>
    <row r="259" spans="1:14" s="14" customFormat="1" ht="38.25" x14ac:dyDescent="0.2">
      <c r="A259" s="75">
        <v>244</v>
      </c>
      <c r="B259" s="75">
        <v>80111600</v>
      </c>
      <c r="C259" s="52" t="s">
        <v>335</v>
      </c>
      <c r="D259" s="75" t="s">
        <v>336</v>
      </c>
      <c r="E259" s="75">
        <v>330</v>
      </c>
      <c r="F259" s="75" t="s">
        <v>51</v>
      </c>
      <c r="G259" s="75" t="s">
        <v>46</v>
      </c>
      <c r="H259" s="91">
        <v>495901560</v>
      </c>
      <c r="I259" s="91">
        <v>495901560</v>
      </c>
      <c r="J259" s="112" t="s">
        <v>26</v>
      </c>
      <c r="K259" s="112" t="s">
        <v>26</v>
      </c>
      <c r="L259" s="63" t="s">
        <v>58</v>
      </c>
      <c r="M259" s="124" t="s">
        <v>59</v>
      </c>
    </row>
    <row r="260" spans="1:14" s="14" customFormat="1" ht="38.25" x14ac:dyDescent="0.2">
      <c r="A260" s="74">
        <v>245</v>
      </c>
      <c r="B260" s="74" t="s">
        <v>337</v>
      </c>
      <c r="C260" s="179" t="s">
        <v>338</v>
      </c>
      <c r="D260" s="74" t="s">
        <v>231</v>
      </c>
      <c r="E260" s="74">
        <v>60</v>
      </c>
      <c r="F260" s="74" t="s">
        <v>339</v>
      </c>
      <c r="G260" s="74" t="s">
        <v>46</v>
      </c>
      <c r="H260" s="90">
        <v>597940141</v>
      </c>
      <c r="I260" s="90">
        <v>597940141</v>
      </c>
      <c r="J260" s="111" t="s">
        <v>26</v>
      </c>
      <c r="K260" s="111" t="s">
        <v>26</v>
      </c>
      <c r="L260" s="62" t="s">
        <v>58</v>
      </c>
      <c r="M260" s="123" t="s">
        <v>59</v>
      </c>
    </row>
    <row r="261" spans="1:14" s="14" customFormat="1" ht="62.25" customHeight="1" x14ac:dyDescent="0.2">
      <c r="A261" s="75">
        <v>246</v>
      </c>
      <c r="B261" s="75">
        <v>80141600</v>
      </c>
      <c r="C261" s="52" t="s">
        <v>340</v>
      </c>
      <c r="D261" s="75" t="e">
        <f>UPPER(TEXT(#REF!,"mmmm"))</f>
        <v>#REF!</v>
      </c>
      <c r="E261" s="75" t="e">
        <f>+DAYS360(#REF!,#REF!)</f>
        <v>#REF!</v>
      </c>
      <c r="F261" s="75" t="s">
        <v>51</v>
      </c>
      <c r="G261" s="75" t="s">
        <v>46</v>
      </c>
      <c r="H261" s="91">
        <v>35479564</v>
      </c>
      <c r="I261" s="91">
        <f>+H261</f>
        <v>35479564</v>
      </c>
      <c r="J261" s="112" t="s">
        <v>26</v>
      </c>
      <c r="K261" s="112" t="s">
        <v>26</v>
      </c>
      <c r="L261" s="63" t="s">
        <v>92</v>
      </c>
      <c r="M261" s="124" t="s">
        <v>93</v>
      </c>
      <c r="N261" s="48"/>
    </row>
    <row r="262" spans="1:14" s="14" customFormat="1" ht="38.25" x14ac:dyDescent="0.2">
      <c r="A262" s="74">
        <v>247</v>
      </c>
      <c r="B262" s="74">
        <v>81101500</v>
      </c>
      <c r="C262" s="51" t="s">
        <v>341</v>
      </c>
      <c r="D262" s="74" t="s">
        <v>206</v>
      </c>
      <c r="E262" s="74">
        <v>30</v>
      </c>
      <c r="F262" s="74" t="s">
        <v>342</v>
      </c>
      <c r="G262" s="74" t="s">
        <v>46</v>
      </c>
      <c r="H262" s="90">
        <v>52000000</v>
      </c>
      <c r="I262" s="90">
        <v>52000000</v>
      </c>
      <c r="J262" s="111" t="s">
        <v>26</v>
      </c>
      <c r="K262" s="111" t="s">
        <v>26</v>
      </c>
      <c r="L262" s="62" t="s">
        <v>58</v>
      </c>
      <c r="M262" s="123" t="s">
        <v>59</v>
      </c>
    </row>
    <row r="263" spans="1:14" s="14" customFormat="1" ht="57" customHeight="1" x14ac:dyDescent="0.2">
      <c r="A263" s="75">
        <v>248</v>
      </c>
      <c r="B263" s="75">
        <v>80141600</v>
      </c>
      <c r="C263" s="52" t="s">
        <v>97</v>
      </c>
      <c r="D263" s="75" t="e">
        <f>UPPER(TEXT(#REF!,"mmmm"))</f>
        <v>#REF!</v>
      </c>
      <c r="E263" s="75" t="e">
        <f>+DAYS360(#REF!,#REF!)</f>
        <v>#REF!</v>
      </c>
      <c r="F263" s="75" t="s">
        <v>51</v>
      </c>
      <c r="G263" s="75" t="s">
        <v>46</v>
      </c>
      <c r="H263" s="91">
        <v>35479564</v>
      </c>
      <c r="I263" s="91">
        <f>+H263</f>
        <v>35479564</v>
      </c>
      <c r="J263" s="112" t="s">
        <v>26</v>
      </c>
      <c r="K263" s="112" t="s">
        <v>26</v>
      </c>
      <c r="L263" s="63" t="s">
        <v>92</v>
      </c>
      <c r="M263" s="124" t="s">
        <v>93</v>
      </c>
      <c r="N263" s="48"/>
    </row>
    <row r="264" spans="1:14" s="14" customFormat="1" ht="85.5" customHeight="1" x14ac:dyDescent="0.2">
      <c r="A264" s="74">
        <v>249</v>
      </c>
      <c r="B264" s="74" t="s">
        <v>343</v>
      </c>
      <c r="C264" s="51" t="s">
        <v>344</v>
      </c>
      <c r="D264" s="74" t="s">
        <v>126</v>
      </c>
      <c r="E264" s="74">
        <v>270</v>
      </c>
      <c r="F264" s="74" t="s">
        <v>342</v>
      </c>
      <c r="G264" s="74" t="s">
        <v>46</v>
      </c>
      <c r="H264" s="90">
        <f>42500000+7500000</f>
        <v>50000000</v>
      </c>
      <c r="I264" s="90">
        <f>42500000+7500000</f>
        <v>50000000</v>
      </c>
      <c r="J264" s="111" t="s">
        <v>26</v>
      </c>
      <c r="K264" s="111" t="s">
        <v>26</v>
      </c>
      <c r="L264" s="62" t="s">
        <v>58</v>
      </c>
      <c r="M264" s="123" t="s">
        <v>59</v>
      </c>
    </row>
    <row r="265" spans="1:14" s="14" customFormat="1" ht="76.5" x14ac:dyDescent="0.2">
      <c r="A265" s="75">
        <v>250</v>
      </c>
      <c r="B265" s="75" t="s">
        <v>345</v>
      </c>
      <c r="C265" s="52" t="s">
        <v>346</v>
      </c>
      <c r="D265" s="75" t="s">
        <v>256</v>
      </c>
      <c r="E265" s="75">
        <v>120</v>
      </c>
      <c r="F265" s="75" t="s">
        <v>342</v>
      </c>
      <c r="G265" s="75" t="s">
        <v>46</v>
      </c>
      <c r="H265" s="91">
        <f>42500000+7500000</f>
        <v>50000000</v>
      </c>
      <c r="I265" s="91">
        <f>42500000+7500000</f>
        <v>50000000</v>
      </c>
      <c r="J265" s="112" t="s">
        <v>26</v>
      </c>
      <c r="K265" s="112" t="s">
        <v>26</v>
      </c>
      <c r="L265" s="63" t="s">
        <v>58</v>
      </c>
      <c r="M265" s="124" t="s">
        <v>59</v>
      </c>
    </row>
    <row r="266" spans="1:14" s="14" customFormat="1" ht="68.25" customHeight="1" x14ac:dyDescent="0.2">
      <c r="A266" s="74">
        <v>251</v>
      </c>
      <c r="B266" s="74" t="s">
        <v>347</v>
      </c>
      <c r="C266" s="51" t="s">
        <v>348</v>
      </c>
      <c r="D266" s="74" t="s">
        <v>256</v>
      </c>
      <c r="E266" s="74">
        <v>120</v>
      </c>
      <c r="F266" s="74" t="s">
        <v>342</v>
      </c>
      <c r="G266" s="74" t="s">
        <v>46</v>
      </c>
      <c r="H266" s="90">
        <v>40000000</v>
      </c>
      <c r="I266" s="90">
        <v>40000000</v>
      </c>
      <c r="J266" s="111" t="s">
        <v>26</v>
      </c>
      <c r="K266" s="111" t="s">
        <v>26</v>
      </c>
      <c r="L266" s="62" t="s">
        <v>58</v>
      </c>
      <c r="M266" s="123" t="s">
        <v>59</v>
      </c>
    </row>
    <row r="267" spans="1:14" s="14" customFormat="1" ht="38.25" x14ac:dyDescent="0.2">
      <c r="A267" s="75">
        <v>252</v>
      </c>
      <c r="B267" s="75">
        <v>78111800</v>
      </c>
      <c r="C267" s="52" t="s">
        <v>349</v>
      </c>
      <c r="D267" s="75" t="s">
        <v>350</v>
      </c>
      <c r="E267" s="75">
        <v>180</v>
      </c>
      <c r="F267" s="75" t="s">
        <v>45</v>
      </c>
      <c r="G267" s="75" t="s">
        <v>46</v>
      </c>
      <c r="H267" s="91">
        <v>1500000000</v>
      </c>
      <c r="I267" s="91">
        <v>1500000000</v>
      </c>
      <c r="J267" s="112" t="s">
        <v>26</v>
      </c>
      <c r="K267" s="112" t="s">
        <v>26</v>
      </c>
      <c r="L267" s="63" t="s">
        <v>58</v>
      </c>
      <c r="M267" s="124" t="s">
        <v>59</v>
      </c>
    </row>
    <row r="268" spans="1:14" s="14" customFormat="1" ht="38.25" x14ac:dyDescent="0.2">
      <c r="A268" s="74">
        <v>253</v>
      </c>
      <c r="B268" s="74">
        <v>92101501</v>
      </c>
      <c r="C268" s="51" t="s">
        <v>351</v>
      </c>
      <c r="D268" s="74" t="s">
        <v>57</v>
      </c>
      <c r="E268" s="74">
        <v>330</v>
      </c>
      <c r="F268" s="74" t="s">
        <v>45</v>
      </c>
      <c r="G268" s="74" t="s">
        <v>46</v>
      </c>
      <c r="H268" s="90">
        <v>3900000000</v>
      </c>
      <c r="I268" s="90">
        <v>3900000000</v>
      </c>
      <c r="J268" s="111" t="s">
        <v>26</v>
      </c>
      <c r="K268" s="111" t="s">
        <v>26</v>
      </c>
      <c r="L268" s="62" t="s">
        <v>58</v>
      </c>
      <c r="M268" s="123" t="s">
        <v>59</v>
      </c>
    </row>
    <row r="269" spans="1:14" s="14" customFormat="1" ht="38.25" x14ac:dyDescent="0.2">
      <c r="A269" s="75">
        <v>254</v>
      </c>
      <c r="B269" s="75" t="s">
        <v>352</v>
      </c>
      <c r="C269" s="52" t="s">
        <v>353</v>
      </c>
      <c r="D269" s="75" t="s">
        <v>57</v>
      </c>
      <c r="E269" s="75">
        <v>330</v>
      </c>
      <c r="F269" s="75" t="s">
        <v>334</v>
      </c>
      <c r="G269" s="75" t="s">
        <v>46</v>
      </c>
      <c r="H269" s="91">
        <f>132600000+23400000</f>
        <v>156000000</v>
      </c>
      <c r="I269" s="91">
        <v>156000000</v>
      </c>
      <c r="J269" s="112" t="s">
        <v>26</v>
      </c>
      <c r="K269" s="112" t="s">
        <v>26</v>
      </c>
      <c r="L269" s="63" t="s">
        <v>58</v>
      </c>
      <c r="M269" s="124" t="s">
        <v>59</v>
      </c>
    </row>
    <row r="270" spans="1:14" s="14" customFormat="1" ht="51" x14ac:dyDescent="0.2">
      <c r="A270" s="74">
        <v>255</v>
      </c>
      <c r="B270" s="74" t="s">
        <v>354</v>
      </c>
      <c r="C270" s="51" t="s">
        <v>355</v>
      </c>
      <c r="D270" s="74" t="s">
        <v>350</v>
      </c>
      <c r="E270" s="74">
        <v>300</v>
      </c>
      <c r="F270" s="74" t="s">
        <v>118</v>
      </c>
      <c r="G270" s="74" t="s">
        <v>46</v>
      </c>
      <c r="H270" s="90">
        <v>336850421</v>
      </c>
      <c r="I270" s="90">
        <v>336850421</v>
      </c>
      <c r="J270" s="111" t="s">
        <v>26</v>
      </c>
      <c r="K270" s="111" t="s">
        <v>26</v>
      </c>
      <c r="L270" s="62" t="s">
        <v>58</v>
      </c>
      <c r="M270" s="123" t="s">
        <v>59</v>
      </c>
    </row>
    <row r="271" spans="1:14" s="14" customFormat="1" ht="38.25" x14ac:dyDescent="0.2">
      <c r="A271" s="75">
        <v>256</v>
      </c>
      <c r="B271" s="75" t="s">
        <v>356</v>
      </c>
      <c r="C271" s="52" t="s">
        <v>357</v>
      </c>
      <c r="D271" s="75" t="s">
        <v>231</v>
      </c>
      <c r="E271" s="75">
        <v>90</v>
      </c>
      <c r="F271" s="75" t="s">
        <v>45</v>
      </c>
      <c r="G271" s="75" t="s">
        <v>46</v>
      </c>
      <c r="H271" s="91">
        <v>40000000</v>
      </c>
      <c r="I271" s="91">
        <v>40000000</v>
      </c>
      <c r="J271" s="112" t="s">
        <v>26</v>
      </c>
      <c r="K271" s="112" t="s">
        <v>26</v>
      </c>
      <c r="L271" s="63" t="s">
        <v>58</v>
      </c>
      <c r="M271" s="124" t="s">
        <v>59</v>
      </c>
    </row>
    <row r="272" spans="1:14" s="14" customFormat="1" ht="38.25" x14ac:dyDescent="0.2">
      <c r="A272" s="74">
        <v>257</v>
      </c>
      <c r="B272" s="74">
        <v>80161801</v>
      </c>
      <c r="C272" s="51" t="s">
        <v>358</v>
      </c>
      <c r="D272" s="74" t="s">
        <v>108</v>
      </c>
      <c r="E272" s="74">
        <v>210</v>
      </c>
      <c r="F272" s="74" t="s">
        <v>342</v>
      </c>
      <c r="G272" s="74" t="s">
        <v>46</v>
      </c>
      <c r="H272" s="90">
        <v>120000000</v>
      </c>
      <c r="I272" s="90">
        <v>120000000</v>
      </c>
      <c r="J272" s="111" t="s">
        <v>26</v>
      </c>
      <c r="K272" s="111" t="s">
        <v>26</v>
      </c>
      <c r="L272" s="62" t="s">
        <v>58</v>
      </c>
      <c r="M272" s="123" t="s">
        <v>59</v>
      </c>
    </row>
    <row r="273" spans="1:14" s="14" customFormat="1" ht="51" x14ac:dyDescent="0.2">
      <c r="A273" s="144">
        <v>259</v>
      </c>
      <c r="B273" s="74" t="s">
        <v>359</v>
      </c>
      <c r="C273" s="51" t="s">
        <v>360</v>
      </c>
      <c r="D273" s="74" t="s">
        <v>121</v>
      </c>
      <c r="E273" s="74">
        <v>60</v>
      </c>
      <c r="F273" s="74" t="s">
        <v>267</v>
      </c>
      <c r="G273" s="74" t="s">
        <v>46</v>
      </c>
      <c r="H273" s="90">
        <v>15600000</v>
      </c>
      <c r="I273" s="90">
        <v>15600000</v>
      </c>
      <c r="J273" s="111" t="s">
        <v>26</v>
      </c>
      <c r="K273" s="111" t="s">
        <v>26</v>
      </c>
      <c r="L273" s="62" t="s">
        <v>58</v>
      </c>
      <c r="M273" s="123" t="s">
        <v>59</v>
      </c>
    </row>
    <row r="274" spans="1:14" s="14" customFormat="1" ht="89.25" x14ac:dyDescent="0.2">
      <c r="A274" s="75">
        <v>260</v>
      </c>
      <c r="B274" s="75" t="s">
        <v>361</v>
      </c>
      <c r="C274" s="51" t="s">
        <v>362</v>
      </c>
      <c r="D274" s="75" t="s">
        <v>363</v>
      </c>
      <c r="E274" s="75">
        <v>120</v>
      </c>
      <c r="F274" s="75" t="s">
        <v>267</v>
      </c>
      <c r="G274" s="75" t="s">
        <v>46</v>
      </c>
      <c r="H274" s="91">
        <v>25000000</v>
      </c>
      <c r="I274" s="91">
        <v>25000000</v>
      </c>
      <c r="J274" s="112" t="s">
        <v>26</v>
      </c>
      <c r="K274" s="112" t="s">
        <v>26</v>
      </c>
      <c r="L274" s="63" t="s">
        <v>58</v>
      </c>
      <c r="M274" s="124" t="s">
        <v>59</v>
      </c>
    </row>
    <row r="275" spans="1:14" s="14" customFormat="1" ht="38.25" x14ac:dyDescent="0.2">
      <c r="A275" s="74">
        <v>261</v>
      </c>
      <c r="B275" s="74">
        <v>15101506</v>
      </c>
      <c r="C275" s="51" t="s">
        <v>364</v>
      </c>
      <c r="D275" s="74" t="s">
        <v>126</v>
      </c>
      <c r="E275" s="74">
        <v>330</v>
      </c>
      <c r="F275" s="74" t="s">
        <v>365</v>
      </c>
      <c r="G275" s="74" t="s">
        <v>46</v>
      </c>
      <c r="H275" s="90">
        <v>5246400</v>
      </c>
      <c r="I275" s="90">
        <v>5246400</v>
      </c>
      <c r="J275" s="111" t="s">
        <v>26</v>
      </c>
      <c r="K275" s="111" t="s">
        <v>26</v>
      </c>
      <c r="L275" s="62" t="s">
        <v>58</v>
      </c>
      <c r="M275" s="123" t="s">
        <v>59</v>
      </c>
    </row>
    <row r="276" spans="1:14" s="14" customFormat="1" ht="38.25" x14ac:dyDescent="0.2">
      <c r="A276" s="75">
        <v>262</v>
      </c>
      <c r="B276" s="75">
        <v>72102103</v>
      </c>
      <c r="C276" s="52" t="s">
        <v>366</v>
      </c>
      <c r="D276" s="75" t="s">
        <v>367</v>
      </c>
      <c r="E276" s="75">
        <v>219</v>
      </c>
      <c r="F276" s="75" t="s">
        <v>267</v>
      </c>
      <c r="G276" s="75" t="s">
        <v>46</v>
      </c>
      <c r="H276" s="91">
        <v>4000000</v>
      </c>
      <c r="I276" s="91">
        <v>4000000</v>
      </c>
      <c r="J276" s="112" t="s">
        <v>26</v>
      </c>
      <c r="K276" s="112" t="s">
        <v>26</v>
      </c>
      <c r="L276" s="63" t="s">
        <v>58</v>
      </c>
      <c r="M276" s="124" t="s">
        <v>59</v>
      </c>
    </row>
    <row r="277" spans="1:14" s="14" customFormat="1" ht="38.25" x14ac:dyDescent="0.2">
      <c r="A277" s="74">
        <v>263</v>
      </c>
      <c r="B277" s="74" t="s">
        <v>368</v>
      </c>
      <c r="C277" s="51" t="s">
        <v>369</v>
      </c>
      <c r="D277" s="74" t="s">
        <v>256</v>
      </c>
      <c r="E277" s="74">
        <v>120</v>
      </c>
      <c r="F277" s="74" t="s">
        <v>267</v>
      </c>
      <c r="G277" s="74" t="s">
        <v>46</v>
      </c>
      <c r="H277" s="90">
        <v>41214557</v>
      </c>
      <c r="I277" s="90">
        <v>41214557</v>
      </c>
      <c r="J277" s="111" t="s">
        <v>26</v>
      </c>
      <c r="K277" s="111" t="s">
        <v>26</v>
      </c>
      <c r="L277" s="62" t="s">
        <v>58</v>
      </c>
      <c r="M277" s="123" t="s">
        <v>59</v>
      </c>
    </row>
    <row r="278" spans="1:14" s="14" customFormat="1" ht="46.5" customHeight="1" x14ac:dyDescent="0.2">
      <c r="A278" s="74">
        <v>264</v>
      </c>
      <c r="B278" s="75" t="s">
        <v>370</v>
      </c>
      <c r="C278" s="52" t="s">
        <v>371</v>
      </c>
      <c r="D278" s="172" t="s">
        <v>350</v>
      </c>
      <c r="E278" s="75">
        <v>177</v>
      </c>
      <c r="F278" s="75" t="s">
        <v>267</v>
      </c>
      <c r="G278" s="75" t="s">
        <v>46</v>
      </c>
      <c r="H278" s="91">
        <v>17800000</v>
      </c>
      <c r="I278" s="91">
        <v>17800000</v>
      </c>
      <c r="J278" s="112" t="s">
        <v>26</v>
      </c>
      <c r="K278" s="112" t="s">
        <v>26</v>
      </c>
      <c r="L278" s="63" t="s">
        <v>58</v>
      </c>
      <c r="M278" s="124" t="s">
        <v>59</v>
      </c>
    </row>
    <row r="279" spans="1:14" s="14" customFormat="1" ht="38.25" x14ac:dyDescent="0.2">
      <c r="A279" s="74">
        <v>265</v>
      </c>
      <c r="B279" s="74">
        <v>72154066</v>
      </c>
      <c r="C279" s="51" t="s">
        <v>372</v>
      </c>
      <c r="D279" s="74" t="s">
        <v>367</v>
      </c>
      <c r="E279" s="74">
        <v>214</v>
      </c>
      <c r="F279" s="74" t="s">
        <v>267</v>
      </c>
      <c r="G279" s="74" t="s">
        <v>46</v>
      </c>
      <c r="H279" s="90">
        <v>5000000</v>
      </c>
      <c r="I279" s="90">
        <v>5000000</v>
      </c>
      <c r="J279" s="111" t="s">
        <v>26</v>
      </c>
      <c r="K279" s="111" t="s">
        <v>26</v>
      </c>
      <c r="L279" s="62" t="s">
        <v>58</v>
      </c>
      <c r="M279" s="123" t="s">
        <v>59</v>
      </c>
    </row>
    <row r="280" spans="1:14" s="14" customFormat="1" ht="38.25" x14ac:dyDescent="0.2">
      <c r="A280" s="75">
        <v>266</v>
      </c>
      <c r="B280" s="75">
        <v>72101511</v>
      </c>
      <c r="C280" s="52" t="s">
        <v>373</v>
      </c>
      <c r="D280" s="75" t="s">
        <v>126</v>
      </c>
      <c r="E280" s="75">
        <v>300</v>
      </c>
      <c r="F280" s="75" t="s">
        <v>267</v>
      </c>
      <c r="G280" s="75" t="s">
        <v>46</v>
      </c>
      <c r="H280" s="91">
        <v>35000000</v>
      </c>
      <c r="I280" s="91">
        <v>35000000</v>
      </c>
      <c r="J280" s="112" t="s">
        <v>26</v>
      </c>
      <c r="K280" s="112" t="s">
        <v>26</v>
      </c>
      <c r="L280" s="63" t="s">
        <v>58</v>
      </c>
      <c r="M280" s="124" t="s">
        <v>59</v>
      </c>
    </row>
    <row r="281" spans="1:14" s="14" customFormat="1" ht="38.25" x14ac:dyDescent="0.2">
      <c r="A281" s="74">
        <v>267</v>
      </c>
      <c r="B281" s="74">
        <v>81141504</v>
      </c>
      <c r="C281" s="51" t="s">
        <v>374</v>
      </c>
      <c r="D281" s="74" t="s">
        <v>375</v>
      </c>
      <c r="E281" s="74">
        <v>120</v>
      </c>
      <c r="F281" s="74" t="s">
        <v>51</v>
      </c>
      <c r="G281" s="74" t="s">
        <v>46</v>
      </c>
      <c r="H281" s="90">
        <v>5000000</v>
      </c>
      <c r="I281" s="90">
        <v>5000000</v>
      </c>
      <c r="J281" s="111" t="s">
        <v>26</v>
      </c>
      <c r="K281" s="111" t="s">
        <v>26</v>
      </c>
      <c r="L281" s="62" t="s">
        <v>58</v>
      </c>
      <c r="M281" s="123" t="s">
        <v>59</v>
      </c>
    </row>
    <row r="282" spans="1:14" s="14" customFormat="1" ht="140.25" x14ac:dyDescent="0.2">
      <c r="A282" s="75">
        <v>268</v>
      </c>
      <c r="B282" s="75" t="s">
        <v>376</v>
      </c>
      <c r="C282" s="52" t="s">
        <v>377</v>
      </c>
      <c r="D282" s="75" t="s">
        <v>378</v>
      </c>
      <c r="E282" s="75">
        <v>270</v>
      </c>
      <c r="F282" s="75" t="s">
        <v>267</v>
      </c>
      <c r="G282" s="75" t="s">
        <v>46</v>
      </c>
      <c r="H282" s="91">
        <v>20000000</v>
      </c>
      <c r="I282" s="91">
        <v>20000000</v>
      </c>
      <c r="J282" s="112" t="s">
        <v>26</v>
      </c>
      <c r="K282" s="112" t="s">
        <v>26</v>
      </c>
      <c r="L282" s="63" t="s">
        <v>58</v>
      </c>
      <c r="M282" s="124" t="s">
        <v>59</v>
      </c>
    </row>
    <row r="283" spans="1:14" s="14" customFormat="1" ht="38.25" x14ac:dyDescent="0.2">
      <c r="A283" s="74">
        <v>269</v>
      </c>
      <c r="B283" s="74">
        <v>78102203</v>
      </c>
      <c r="C283" s="51" t="s">
        <v>379</v>
      </c>
      <c r="D283" s="74" t="s">
        <v>74</v>
      </c>
      <c r="E283" s="74">
        <v>330</v>
      </c>
      <c r="F283" s="74" t="s">
        <v>267</v>
      </c>
      <c r="G283" s="74" t="s">
        <v>46</v>
      </c>
      <c r="H283" s="90">
        <v>35000000</v>
      </c>
      <c r="I283" s="90">
        <v>35000000</v>
      </c>
      <c r="J283" s="111" t="s">
        <v>26</v>
      </c>
      <c r="K283" s="111" t="s">
        <v>26</v>
      </c>
      <c r="L283" s="62" t="s">
        <v>58</v>
      </c>
      <c r="M283" s="123" t="s">
        <v>59</v>
      </c>
    </row>
    <row r="284" spans="1:14" s="14" customFormat="1" ht="38.25" x14ac:dyDescent="0.2">
      <c r="A284" s="74">
        <v>271</v>
      </c>
      <c r="B284" s="74">
        <v>80121600</v>
      </c>
      <c r="C284" s="51" t="s">
        <v>382</v>
      </c>
      <c r="D284" s="74" t="e">
        <f>UPPER(TEXT(#REF!,"mmmm"))</f>
        <v>#REF!</v>
      </c>
      <c r="E284" s="74" t="e">
        <f>+DAYS360(#REF!,#REF!)</f>
        <v>#REF!</v>
      </c>
      <c r="F284" s="74" t="s">
        <v>51</v>
      </c>
      <c r="G284" s="74" t="s">
        <v>46</v>
      </c>
      <c r="H284" s="90" t="e">
        <f>(+VLOOKUP(#REF!,[2]perfiles!$A$1:$B$8,2,FALSE)/30)*E284</f>
        <v>#REF!</v>
      </c>
      <c r="I284" s="90" t="e">
        <f t="shared" ref="I284:I295" si="10">+H284</f>
        <v>#REF!</v>
      </c>
      <c r="J284" s="111" t="s">
        <v>26</v>
      </c>
      <c r="K284" s="111" t="s">
        <v>26</v>
      </c>
      <c r="L284" s="62" t="s">
        <v>101</v>
      </c>
      <c r="M284" s="123" t="s">
        <v>102</v>
      </c>
    </row>
    <row r="285" spans="1:14" s="14" customFormat="1" ht="38.25" x14ac:dyDescent="0.2">
      <c r="A285" s="75">
        <v>272</v>
      </c>
      <c r="B285" s="75">
        <v>80161500</v>
      </c>
      <c r="C285" s="52" t="s">
        <v>383</v>
      </c>
      <c r="D285" s="75" t="e">
        <f>UPPER(TEXT(#REF!,"mmmm"))</f>
        <v>#REF!</v>
      </c>
      <c r="E285" s="75" t="e">
        <f>+DAYS360(#REF!,#REF!)</f>
        <v>#REF!</v>
      </c>
      <c r="F285" s="75" t="s">
        <v>51</v>
      </c>
      <c r="G285" s="75" t="s">
        <v>46</v>
      </c>
      <c r="H285" s="91" t="e">
        <f>(+VLOOKUP(#REF!,[2]perfiles!$A$1:$B$8,2,FALSE)/30)*E285</f>
        <v>#REF!</v>
      </c>
      <c r="I285" s="91" t="e">
        <f t="shared" si="10"/>
        <v>#REF!</v>
      </c>
      <c r="J285" s="112" t="s">
        <v>26</v>
      </c>
      <c r="K285" s="112" t="s">
        <v>26</v>
      </c>
      <c r="L285" s="63" t="s">
        <v>58</v>
      </c>
      <c r="M285" s="124" t="s">
        <v>59</v>
      </c>
      <c r="N285" s="188"/>
    </row>
    <row r="286" spans="1:14" s="14" customFormat="1" ht="51" x14ac:dyDescent="0.2">
      <c r="A286" s="74">
        <v>273</v>
      </c>
      <c r="B286" s="74">
        <v>93141503</v>
      </c>
      <c r="C286" s="51" t="s">
        <v>384</v>
      </c>
      <c r="D286" s="74" t="e">
        <f>UPPER(TEXT(#REF!,"mmmm"))</f>
        <v>#REF!</v>
      </c>
      <c r="E286" s="74" t="e">
        <f>+DAYS360(#REF!,#REF!)</f>
        <v>#REF!</v>
      </c>
      <c r="F286" s="74" t="s">
        <v>51</v>
      </c>
      <c r="G286" s="74" t="s">
        <v>46</v>
      </c>
      <c r="H286" s="90" t="e">
        <f>(+VLOOKUP(#REF!,[2]perfiles!$A$1:$B$8,2,FALSE)/30)*E286</f>
        <v>#REF!</v>
      </c>
      <c r="I286" s="90" t="e">
        <f t="shared" si="10"/>
        <v>#REF!</v>
      </c>
      <c r="J286" s="111" t="s">
        <v>172</v>
      </c>
      <c r="K286" s="111" t="s">
        <v>172</v>
      </c>
      <c r="L286" s="62" t="s">
        <v>182</v>
      </c>
      <c r="M286" s="123" t="s">
        <v>183</v>
      </c>
    </row>
    <row r="287" spans="1:14" s="14" customFormat="1" ht="51" x14ac:dyDescent="0.2">
      <c r="A287" s="75">
        <v>274</v>
      </c>
      <c r="B287" s="75">
        <v>84111500</v>
      </c>
      <c r="C287" s="52" t="s">
        <v>385</v>
      </c>
      <c r="D287" s="75" t="e">
        <f>UPPER(TEXT(#REF!,"mmmm"))</f>
        <v>#REF!</v>
      </c>
      <c r="E287" s="75">
        <v>54</v>
      </c>
      <c r="F287" s="75" t="s">
        <v>51</v>
      </c>
      <c r="G287" s="75" t="s">
        <v>46</v>
      </c>
      <c r="H287" s="91" t="e">
        <f>(+VLOOKUP(#REF!,[2]perfiles!$A$1:$B$8,2,FALSE)/30)*E287</f>
        <v>#REF!</v>
      </c>
      <c r="I287" s="91" t="e">
        <f t="shared" si="10"/>
        <v>#REF!</v>
      </c>
      <c r="J287" s="112" t="s">
        <v>26</v>
      </c>
      <c r="K287" s="112" t="s">
        <v>26</v>
      </c>
      <c r="L287" s="63" t="s">
        <v>47</v>
      </c>
      <c r="M287" s="124" t="s">
        <v>48</v>
      </c>
    </row>
    <row r="288" spans="1:14" s="14" customFormat="1" ht="38.25" x14ac:dyDescent="0.2">
      <c r="A288" s="74">
        <v>275</v>
      </c>
      <c r="B288" s="74">
        <v>80161500</v>
      </c>
      <c r="C288" s="51" t="s">
        <v>386</v>
      </c>
      <c r="D288" s="74" t="e">
        <f>UPPER(TEXT(#REF!,"mmmm"))</f>
        <v>#REF!</v>
      </c>
      <c r="E288" s="74" t="e">
        <f>+DAYS360(#REF!,#REF!)</f>
        <v>#REF!</v>
      </c>
      <c r="F288" s="74" t="s">
        <v>51</v>
      </c>
      <c r="G288" s="74" t="s">
        <v>46</v>
      </c>
      <c r="H288" s="90" t="e">
        <f>(+VLOOKUP(#REF!,[2]perfiles!$A$1:$B$8,2,FALSE)/30)*E288</f>
        <v>#REF!</v>
      </c>
      <c r="I288" s="90" t="e">
        <f t="shared" si="10"/>
        <v>#REF!</v>
      </c>
      <c r="J288" s="111" t="s">
        <v>26</v>
      </c>
      <c r="K288" s="111" t="s">
        <v>26</v>
      </c>
      <c r="L288" s="62" t="s">
        <v>58</v>
      </c>
      <c r="M288" s="123" t="s">
        <v>59</v>
      </c>
      <c r="N288" s="188"/>
    </row>
    <row r="289" spans="1:14" s="14" customFormat="1" ht="60" customHeight="1" x14ac:dyDescent="0.2">
      <c r="A289" s="75">
        <v>276</v>
      </c>
      <c r="B289" s="75">
        <v>80161500</v>
      </c>
      <c r="C289" s="52" t="s">
        <v>387</v>
      </c>
      <c r="D289" s="75" t="e">
        <f>UPPER(TEXT(#REF!,"mmmm"))</f>
        <v>#REF!</v>
      </c>
      <c r="E289" s="75" t="e">
        <f>+DAYS360(#REF!,#REF!)</f>
        <v>#REF!</v>
      </c>
      <c r="F289" s="75" t="s">
        <v>51</v>
      </c>
      <c r="G289" s="75" t="s">
        <v>46</v>
      </c>
      <c r="H289" s="91" t="e">
        <f>(+VLOOKUP(#REF!,[2]perfiles!$A$1:$B$8,2,FALSE)/30)*E289</f>
        <v>#REF!</v>
      </c>
      <c r="I289" s="91" t="e">
        <f t="shared" si="10"/>
        <v>#REF!</v>
      </c>
      <c r="J289" s="112" t="s">
        <v>26</v>
      </c>
      <c r="K289" s="112" t="s">
        <v>26</v>
      </c>
      <c r="L289" s="63" t="s">
        <v>58</v>
      </c>
      <c r="M289" s="124" t="s">
        <v>59</v>
      </c>
      <c r="N289" s="188"/>
    </row>
    <row r="290" spans="1:14" s="14" customFormat="1" ht="57.75" customHeight="1" x14ac:dyDescent="0.2">
      <c r="A290" s="74">
        <v>277</v>
      </c>
      <c r="B290" s="74">
        <v>93141503</v>
      </c>
      <c r="C290" s="51" t="s">
        <v>388</v>
      </c>
      <c r="D290" s="74" t="e">
        <f>UPPER(TEXT(#REF!,"mmmm"))</f>
        <v>#REF!</v>
      </c>
      <c r="E290" s="74" t="e">
        <f>+DAYS360(#REF!,#REF!)</f>
        <v>#REF!</v>
      </c>
      <c r="F290" s="74" t="s">
        <v>51</v>
      </c>
      <c r="G290" s="74" t="s">
        <v>46</v>
      </c>
      <c r="H290" s="90" t="e">
        <f>(+VLOOKUP(#REF!,[2]perfiles!$A$1:$B$8,2,FALSE)/30)*E290</f>
        <v>#REF!</v>
      </c>
      <c r="I290" s="90" t="e">
        <f t="shared" si="10"/>
        <v>#REF!</v>
      </c>
      <c r="J290" s="111" t="s">
        <v>172</v>
      </c>
      <c r="K290" s="111" t="s">
        <v>172</v>
      </c>
      <c r="L290" s="62" t="s">
        <v>182</v>
      </c>
      <c r="M290" s="123" t="s">
        <v>183</v>
      </c>
    </row>
    <row r="291" spans="1:14" s="14" customFormat="1" ht="75" customHeight="1" x14ac:dyDescent="0.2">
      <c r="A291" s="75">
        <v>278</v>
      </c>
      <c r="B291" s="75">
        <v>93141503</v>
      </c>
      <c r="C291" s="52" t="s">
        <v>389</v>
      </c>
      <c r="D291" s="75" t="e">
        <f>UPPER(TEXT(#REF!,"mmmm"))</f>
        <v>#REF!</v>
      </c>
      <c r="E291" s="75" t="e">
        <f>+DAYS360(#REF!,#REF!)</f>
        <v>#REF!</v>
      </c>
      <c r="F291" s="75" t="s">
        <v>51</v>
      </c>
      <c r="G291" s="75" t="s">
        <v>46</v>
      </c>
      <c r="H291" s="91" t="e">
        <f>(+VLOOKUP(#REF!,[2]perfiles!$A$1:$B$8,2,FALSE)/30)*E291</f>
        <v>#REF!</v>
      </c>
      <c r="I291" s="91" t="e">
        <f t="shared" si="10"/>
        <v>#REF!</v>
      </c>
      <c r="J291" s="112" t="s">
        <v>172</v>
      </c>
      <c r="K291" s="112" t="s">
        <v>172</v>
      </c>
      <c r="L291" s="63" t="s">
        <v>182</v>
      </c>
      <c r="M291" s="124" t="s">
        <v>183</v>
      </c>
    </row>
    <row r="292" spans="1:14" s="14" customFormat="1" ht="59.25" customHeight="1" x14ac:dyDescent="0.2">
      <c r="A292" s="74">
        <v>279</v>
      </c>
      <c r="B292" s="74">
        <v>80161500</v>
      </c>
      <c r="C292" s="51" t="s">
        <v>386</v>
      </c>
      <c r="D292" s="74" t="e">
        <f>UPPER(TEXT(#REF!,"mmmm"))</f>
        <v>#REF!</v>
      </c>
      <c r="E292" s="74" t="e">
        <f>+DAYS360(#REF!,#REF!)</f>
        <v>#REF!</v>
      </c>
      <c r="F292" s="74" t="s">
        <v>51</v>
      </c>
      <c r="G292" s="74" t="s">
        <v>46</v>
      </c>
      <c r="H292" s="90" t="e">
        <f>(+VLOOKUP(#REF!,[2]perfiles!$A$1:$B$8,2,FALSE)/30)*E292</f>
        <v>#REF!</v>
      </c>
      <c r="I292" s="90" t="e">
        <f t="shared" si="10"/>
        <v>#REF!</v>
      </c>
      <c r="J292" s="111" t="s">
        <v>26</v>
      </c>
      <c r="K292" s="111" t="s">
        <v>26</v>
      </c>
      <c r="L292" s="62" t="s">
        <v>58</v>
      </c>
      <c r="M292" s="123" t="s">
        <v>59</v>
      </c>
      <c r="N292" s="189"/>
    </row>
    <row r="293" spans="1:14" s="14" customFormat="1" ht="67.5" customHeight="1" x14ac:dyDescent="0.2">
      <c r="A293" s="75">
        <v>280</v>
      </c>
      <c r="B293" s="75">
        <v>80161500</v>
      </c>
      <c r="C293" s="52" t="s">
        <v>390</v>
      </c>
      <c r="D293" s="75" t="e">
        <f>UPPER(TEXT(#REF!,"mmmm"))</f>
        <v>#REF!</v>
      </c>
      <c r="E293" s="75" t="e">
        <f>+DAYS360(#REF!,#REF!)</f>
        <v>#REF!</v>
      </c>
      <c r="F293" s="75" t="s">
        <v>51</v>
      </c>
      <c r="G293" s="75" t="s">
        <v>46</v>
      </c>
      <c r="H293" s="91" t="e">
        <f>(+VLOOKUP(#REF!,[2]perfiles!$A$1:$B$8,2,FALSE)/30)*E293</f>
        <v>#REF!</v>
      </c>
      <c r="I293" s="91" t="e">
        <f t="shared" si="10"/>
        <v>#REF!</v>
      </c>
      <c r="J293" s="112" t="s">
        <v>172</v>
      </c>
      <c r="K293" s="112" t="s">
        <v>172</v>
      </c>
      <c r="L293" s="63" t="s">
        <v>58</v>
      </c>
      <c r="M293" s="124" t="s">
        <v>59</v>
      </c>
    </row>
    <row r="294" spans="1:14" s="14" customFormat="1" ht="54" customHeight="1" x14ac:dyDescent="0.2">
      <c r="A294" s="74">
        <v>281</v>
      </c>
      <c r="B294" s="74" t="s">
        <v>143</v>
      </c>
      <c r="C294" s="51" t="s">
        <v>391</v>
      </c>
      <c r="D294" s="74" t="s">
        <v>126</v>
      </c>
      <c r="E294" s="74" t="e">
        <f>+DAYS360(#REF!,#REF!)</f>
        <v>#REF!</v>
      </c>
      <c r="F294" s="74" t="s">
        <v>51</v>
      </c>
      <c r="G294" s="74" t="s">
        <v>46</v>
      </c>
      <c r="H294" s="90" t="e">
        <f>(+VLOOKUP(#REF!,[2]perfiles!$A$1:$B$8,2,FALSE)/30)*E294</f>
        <v>#REF!</v>
      </c>
      <c r="I294" s="90" t="e">
        <f t="shared" si="10"/>
        <v>#REF!</v>
      </c>
      <c r="J294" s="111" t="s">
        <v>26</v>
      </c>
      <c r="K294" s="111" t="s">
        <v>26</v>
      </c>
      <c r="L294" s="62" t="s">
        <v>101</v>
      </c>
      <c r="M294" s="123" t="s">
        <v>102</v>
      </c>
    </row>
    <row r="295" spans="1:14" s="14" customFormat="1" ht="70.5" customHeight="1" x14ac:dyDescent="0.2">
      <c r="A295" s="75">
        <v>282</v>
      </c>
      <c r="B295" s="75">
        <v>80121600</v>
      </c>
      <c r="C295" s="52" t="s">
        <v>392</v>
      </c>
      <c r="D295" s="75" t="e">
        <f>UPPER(TEXT(#REF!,"mmmm"))</f>
        <v>#REF!</v>
      </c>
      <c r="E295" s="75" t="e">
        <f>+DAYS360(#REF!,#REF!)</f>
        <v>#REF!</v>
      </c>
      <c r="F295" s="75" t="s">
        <v>51</v>
      </c>
      <c r="G295" s="75" t="s">
        <v>46</v>
      </c>
      <c r="H295" s="91" t="e">
        <f>(+VLOOKUP(#REF!,[2]perfiles!$A$1:$B$8,2,FALSE)/30)*E295</f>
        <v>#REF!</v>
      </c>
      <c r="I295" s="91" t="e">
        <f t="shared" si="10"/>
        <v>#REF!</v>
      </c>
      <c r="J295" s="112" t="s">
        <v>26</v>
      </c>
      <c r="K295" s="112" t="s">
        <v>26</v>
      </c>
      <c r="L295" s="63" t="s">
        <v>101</v>
      </c>
      <c r="M295" s="124" t="s">
        <v>102</v>
      </c>
    </row>
    <row r="296" spans="1:14" s="14" customFormat="1" ht="69" customHeight="1" x14ac:dyDescent="0.2">
      <c r="A296" s="74">
        <v>283</v>
      </c>
      <c r="B296" s="74">
        <v>93151500</v>
      </c>
      <c r="C296" s="51" t="s">
        <v>393</v>
      </c>
      <c r="D296" s="74" t="s">
        <v>256</v>
      </c>
      <c r="E296" s="74">
        <v>96</v>
      </c>
      <c r="F296" s="74" t="s">
        <v>51</v>
      </c>
      <c r="G296" s="74" t="s">
        <v>46</v>
      </c>
      <c r="H296" s="90">
        <v>28616064</v>
      </c>
      <c r="I296" s="90">
        <v>28616064</v>
      </c>
      <c r="J296" s="111" t="s">
        <v>26</v>
      </c>
      <c r="K296" s="111" t="s">
        <v>26</v>
      </c>
      <c r="L296" s="62" t="s">
        <v>101</v>
      </c>
      <c r="M296" s="123" t="s">
        <v>102</v>
      </c>
    </row>
    <row r="297" spans="1:14" s="14" customFormat="1" ht="55.5" customHeight="1" x14ac:dyDescent="0.2">
      <c r="A297" s="75">
        <v>284</v>
      </c>
      <c r="B297" s="75">
        <v>81112002</v>
      </c>
      <c r="C297" s="52" t="s">
        <v>394</v>
      </c>
      <c r="D297" s="75" t="s">
        <v>395</v>
      </c>
      <c r="E297" s="75">
        <v>330</v>
      </c>
      <c r="F297" s="75" t="s">
        <v>51</v>
      </c>
      <c r="G297" s="75" t="s">
        <v>46</v>
      </c>
      <c r="H297" s="91">
        <v>50000000</v>
      </c>
      <c r="I297" s="91">
        <f>+H297</f>
        <v>50000000</v>
      </c>
      <c r="J297" s="112" t="s">
        <v>26</v>
      </c>
      <c r="K297" s="112" t="s">
        <v>26</v>
      </c>
      <c r="L297" s="63" t="s">
        <v>58</v>
      </c>
      <c r="M297" s="124" t="s">
        <v>59</v>
      </c>
    </row>
    <row r="298" spans="1:14" s="14" customFormat="1" ht="60.75" customHeight="1" x14ac:dyDescent="0.2">
      <c r="A298" s="77">
        <v>285</v>
      </c>
      <c r="B298" s="77">
        <v>15111502</v>
      </c>
      <c r="C298" s="54" t="s">
        <v>396</v>
      </c>
      <c r="D298" s="74" t="s">
        <v>57</v>
      </c>
      <c r="E298" s="77">
        <v>330</v>
      </c>
      <c r="F298" s="77" t="s">
        <v>45</v>
      </c>
      <c r="G298" s="77" t="s">
        <v>46</v>
      </c>
      <c r="H298" s="93">
        <v>6753600</v>
      </c>
      <c r="I298" s="93">
        <v>6753600</v>
      </c>
      <c r="J298" s="114" t="s">
        <v>26</v>
      </c>
      <c r="K298" s="114" t="s">
        <v>26</v>
      </c>
      <c r="L298" s="65" t="s">
        <v>58</v>
      </c>
      <c r="M298" s="126" t="s">
        <v>59</v>
      </c>
    </row>
    <row r="299" spans="1:14" s="14" customFormat="1" ht="57.75" customHeight="1" x14ac:dyDescent="0.2">
      <c r="A299" s="78">
        <v>286</v>
      </c>
      <c r="B299" s="78">
        <v>81101500</v>
      </c>
      <c r="C299" s="55" t="s">
        <v>397</v>
      </c>
      <c r="D299" s="78" t="e">
        <f>UPPER(TEXT(#REF!,"mmmm"))</f>
        <v>#REF!</v>
      </c>
      <c r="E299" s="78" t="e">
        <f>+DAYS360(#REF!,#REF!)</f>
        <v>#REF!</v>
      </c>
      <c r="F299" s="78" t="s">
        <v>51</v>
      </c>
      <c r="G299" s="78" t="s">
        <v>46</v>
      </c>
      <c r="H299" s="94" t="e">
        <f>(+VLOOKUP(#REF!,[2]perfiles!$A$1:$B$8,2,FALSE)/30)*E299</f>
        <v>#REF!</v>
      </c>
      <c r="I299" s="94" t="e">
        <f t="shared" ref="I299:I305" si="11">+H299</f>
        <v>#REF!</v>
      </c>
      <c r="J299" s="115" t="s">
        <v>172</v>
      </c>
      <c r="K299" s="115" t="s">
        <v>172</v>
      </c>
      <c r="L299" s="66" t="s">
        <v>185</v>
      </c>
      <c r="M299" s="124" t="s">
        <v>186</v>
      </c>
    </row>
    <row r="300" spans="1:14" s="14" customFormat="1" ht="65.25" customHeight="1" x14ac:dyDescent="0.2">
      <c r="A300" s="77">
        <v>287</v>
      </c>
      <c r="B300" s="77">
        <v>80101600</v>
      </c>
      <c r="C300" s="56" t="s">
        <v>398</v>
      </c>
      <c r="D300" s="77" t="e">
        <f>UPPER(TEXT(#REF!,"mmmm"))</f>
        <v>#REF!</v>
      </c>
      <c r="E300" s="87" t="e">
        <f>+DAYS360(#REF!,#REF!)</f>
        <v>#REF!</v>
      </c>
      <c r="F300" s="77" t="s">
        <v>51</v>
      </c>
      <c r="G300" s="87" t="s">
        <v>46</v>
      </c>
      <c r="H300" s="93" t="e">
        <f>(11000100/30)*E300</f>
        <v>#REF!</v>
      </c>
      <c r="I300" s="104" t="e">
        <f t="shared" si="11"/>
        <v>#REF!</v>
      </c>
      <c r="J300" s="87" t="s">
        <v>172</v>
      </c>
      <c r="K300" s="87" t="s">
        <v>172</v>
      </c>
      <c r="L300" s="174" t="s">
        <v>92</v>
      </c>
      <c r="M300" s="74" t="s">
        <v>173</v>
      </c>
    </row>
    <row r="301" spans="1:14" s="14" customFormat="1" ht="61.5" customHeight="1" x14ac:dyDescent="0.25">
      <c r="A301" s="75">
        <v>288</v>
      </c>
      <c r="B301" s="79">
        <v>78131600</v>
      </c>
      <c r="C301" s="57" t="s">
        <v>399</v>
      </c>
      <c r="D301" s="75" t="e">
        <f>UPPER(TEXT(#REF!,"mmmm"))</f>
        <v>#REF!</v>
      </c>
      <c r="E301" s="88" t="e">
        <f>+DAYS360(#REF!,#REF!)</f>
        <v>#REF!</v>
      </c>
      <c r="F301" s="75" t="s">
        <v>51</v>
      </c>
      <c r="G301" s="95" t="s">
        <v>46</v>
      </c>
      <c r="H301" s="96" t="e">
        <f>(+VLOOKUP(#REF!,[2]perfiles!$A$1:$B$8,2,FALSE)/30)*E301</f>
        <v>#REF!</v>
      </c>
      <c r="I301" s="108" t="e">
        <f t="shared" si="11"/>
        <v>#REF!</v>
      </c>
      <c r="J301" s="88" t="s">
        <v>26</v>
      </c>
      <c r="K301" s="95" t="s">
        <v>26</v>
      </c>
      <c r="L301" s="57" t="s">
        <v>58</v>
      </c>
      <c r="M301" s="176" t="s">
        <v>59</v>
      </c>
      <c r="N301" s="188"/>
    </row>
    <row r="302" spans="1:14" s="14" customFormat="1" ht="47.25" customHeight="1" x14ac:dyDescent="0.2">
      <c r="A302" s="77">
        <v>289</v>
      </c>
      <c r="B302" s="77">
        <v>80121600</v>
      </c>
      <c r="C302" s="54" t="s">
        <v>400</v>
      </c>
      <c r="D302" s="77" t="e">
        <f>UPPER(TEXT(#REF!,"mmmm"))</f>
        <v>#REF!</v>
      </c>
      <c r="E302" s="77">
        <v>210</v>
      </c>
      <c r="F302" s="77" t="s">
        <v>51</v>
      </c>
      <c r="G302" s="77" t="s">
        <v>46</v>
      </c>
      <c r="H302" s="93" t="e">
        <f>(+VLOOKUP(#REF!,[2]perfiles!$A$1:$B$8,2,FALSE)/30)*E302</f>
        <v>#REF!</v>
      </c>
      <c r="I302" s="93" t="e">
        <f t="shared" si="11"/>
        <v>#REF!</v>
      </c>
      <c r="J302" s="114" t="s">
        <v>26</v>
      </c>
      <c r="K302" s="114" t="s">
        <v>26</v>
      </c>
      <c r="L302" s="65" t="s">
        <v>101</v>
      </c>
      <c r="M302" s="126" t="s">
        <v>102</v>
      </c>
    </row>
    <row r="303" spans="1:14" ht="51" x14ac:dyDescent="0.2">
      <c r="A303" s="76">
        <v>290</v>
      </c>
      <c r="B303" s="76">
        <v>80161500</v>
      </c>
      <c r="C303" s="53" t="s">
        <v>401</v>
      </c>
      <c r="D303" s="76" t="e">
        <f>UPPER(TEXT(#REF!,"mmmm"))</f>
        <v>#REF!</v>
      </c>
      <c r="E303" s="76" t="e">
        <f>+DAYS360(#REF!,#REF!)</f>
        <v>#REF!</v>
      </c>
      <c r="F303" s="76" t="s">
        <v>51</v>
      </c>
      <c r="G303" s="76" t="s">
        <v>46</v>
      </c>
      <c r="H303" s="92" t="e">
        <f>(+VLOOKUP(#REF!,[2]perfiles!$A$1:$B$8,2,FALSE)/30)*E303</f>
        <v>#REF!</v>
      </c>
      <c r="I303" s="92" t="e">
        <f t="shared" si="11"/>
        <v>#REF!</v>
      </c>
      <c r="J303" s="113" t="s">
        <v>172</v>
      </c>
      <c r="K303" s="113" t="s">
        <v>172</v>
      </c>
      <c r="L303" s="67" t="s">
        <v>92</v>
      </c>
      <c r="M303" s="129" t="s">
        <v>93</v>
      </c>
    </row>
    <row r="304" spans="1:14" ht="54" customHeight="1" x14ac:dyDescent="0.2">
      <c r="A304" s="77">
        <v>291</v>
      </c>
      <c r="B304" s="77">
        <v>80141600</v>
      </c>
      <c r="C304" s="54" t="s">
        <v>402</v>
      </c>
      <c r="D304" s="74" t="s">
        <v>126</v>
      </c>
      <c r="E304" s="77" t="e">
        <f>+DAYS360(#REF!,#REF!)</f>
        <v>#REF!</v>
      </c>
      <c r="F304" s="77" t="s">
        <v>51</v>
      </c>
      <c r="G304" s="77" t="s">
        <v>46</v>
      </c>
      <c r="H304" s="97" t="e">
        <f>(+VLOOKUP(#REF!,[2]perfiles!$A$1:$B$8,2,FALSE)/30)*E304</f>
        <v>#REF!</v>
      </c>
      <c r="I304" s="97" t="e">
        <f t="shared" si="11"/>
        <v>#REF!</v>
      </c>
      <c r="J304" s="77" t="s">
        <v>26</v>
      </c>
      <c r="K304" s="77" t="s">
        <v>26</v>
      </c>
      <c r="L304" s="65" t="s">
        <v>92</v>
      </c>
      <c r="M304" s="126" t="s">
        <v>93</v>
      </c>
    </row>
    <row r="305" spans="1:14" ht="57.75" x14ac:dyDescent="0.25">
      <c r="A305" s="75">
        <v>292</v>
      </c>
      <c r="B305" s="75">
        <v>84111500</v>
      </c>
      <c r="C305" s="52" t="s">
        <v>403</v>
      </c>
      <c r="D305" s="75" t="e">
        <f>UPPER(TEXT(#REF!,"mmmm"))</f>
        <v>#REF!</v>
      </c>
      <c r="E305" s="75" t="e">
        <f>+DAYS360(#REF!,#REF!)</f>
        <v>#REF!</v>
      </c>
      <c r="F305" s="75" t="s">
        <v>51</v>
      </c>
      <c r="G305" s="75" t="s">
        <v>46</v>
      </c>
      <c r="H305" s="98" t="e">
        <f>(+VLOOKUP(#REF!,[2]perfiles!$A$1:$B$8,2,FALSE)/30)*E305</f>
        <v>#REF!</v>
      </c>
      <c r="I305" s="98" t="e">
        <f t="shared" si="11"/>
        <v>#REF!</v>
      </c>
      <c r="J305" s="75" t="s">
        <v>172</v>
      </c>
      <c r="K305" s="75" t="s">
        <v>172</v>
      </c>
      <c r="L305" s="57" t="s">
        <v>58</v>
      </c>
      <c r="M305" s="128" t="s">
        <v>59</v>
      </c>
      <c r="N305" s="190"/>
    </row>
    <row r="306" spans="1:14" ht="38.25" x14ac:dyDescent="0.2">
      <c r="A306" s="80">
        <v>293</v>
      </c>
      <c r="B306" s="80" t="s">
        <v>404</v>
      </c>
      <c r="C306" s="58" t="s">
        <v>405</v>
      </c>
      <c r="D306" s="80" t="s">
        <v>406</v>
      </c>
      <c r="E306" s="80">
        <v>305</v>
      </c>
      <c r="F306" s="80" t="s">
        <v>380</v>
      </c>
      <c r="G306" s="80" t="s">
        <v>46</v>
      </c>
      <c r="H306" s="99" t="s">
        <v>407</v>
      </c>
      <c r="I306" s="109" t="s">
        <v>408</v>
      </c>
      <c r="J306" s="99" t="s">
        <v>26</v>
      </c>
      <c r="K306" s="99" t="s">
        <v>26</v>
      </c>
      <c r="L306" s="68" t="s">
        <v>381</v>
      </c>
      <c r="M306" s="130" t="s">
        <v>59</v>
      </c>
    </row>
    <row r="307" spans="1:14" ht="51.75" customHeight="1" x14ac:dyDescent="0.2">
      <c r="A307" s="81">
        <v>294</v>
      </c>
      <c r="B307" s="81">
        <v>93141808</v>
      </c>
      <c r="C307" s="59" t="s">
        <v>409</v>
      </c>
      <c r="D307" s="81" t="s">
        <v>74</v>
      </c>
      <c r="E307" s="81">
        <v>120</v>
      </c>
      <c r="F307" s="81" t="s">
        <v>380</v>
      </c>
      <c r="G307" s="81" t="s">
        <v>46</v>
      </c>
      <c r="H307" s="134" t="s">
        <v>410</v>
      </c>
      <c r="I307" s="135" t="s">
        <v>411</v>
      </c>
      <c r="J307" s="134" t="s">
        <v>26</v>
      </c>
      <c r="K307" s="134" t="s">
        <v>26</v>
      </c>
      <c r="L307" s="69" t="s">
        <v>381</v>
      </c>
      <c r="M307" s="131" t="s">
        <v>59</v>
      </c>
    </row>
    <row r="308" spans="1:14" s="46" customFormat="1" ht="55.5" customHeight="1" x14ac:dyDescent="0.2">
      <c r="A308" s="82">
        <v>295</v>
      </c>
      <c r="B308" s="82" t="s">
        <v>412</v>
      </c>
      <c r="C308" s="186" t="s">
        <v>413</v>
      </c>
      <c r="D308" s="82" t="s">
        <v>414</v>
      </c>
      <c r="E308" s="82">
        <v>30</v>
      </c>
      <c r="F308" s="75" t="s">
        <v>267</v>
      </c>
      <c r="G308" s="82" t="s">
        <v>46</v>
      </c>
      <c r="H308" s="100" t="s">
        <v>415</v>
      </c>
      <c r="I308" s="100" t="s">
        <v>415</v>
      </c>
      <c r="J308" s="116" t="s">
        <v>26</v>
      </c>
      <c r="K308" s="116" t="s">
        <v>26</v>
      </c>
      <c r="L308" s="70" t="s">
        <v>381</v>
      </c>
      <c r="M308" s="132" t="s">
        <v>59</v>
      </c>
    </row>
    <row r="309" spans="1:14" s="14" customFormat="1" ht="49.5" customHeight="1" x14ac:dyDescent="0.2">
      <c r="A309" s="173">
        <v>296</v>
      </c>
      <c r="B309" s="83" t="s">
        <v>416</v>
      </c>
      <c r="C309" s="60" t="s">
        <v>417</v>
      </c>
      <c r="D309" s="83" t="s">
        <v>414</v>
      </c>
      <c r="E309" s="83">
        <v>30</v>
      </c>
      <c r="F309" s="75" t="s">
        <v>267</v>
      </c>
      <c r="G309" s="83" t="s">
        <v>46</v>
      </c>
      <c r="H309" s="101" t="s">
        <v>418</v>
      </c>
      <c r="I309" s="101" t="s">
        <v>418</v>
      </c>
      <c r="J309" s="117" t="s">
        <v>26</v>
      </c>
      <c r="K309" s="117" t="s">
        <v>26</v>
      </c>
      <c r="L309" s="71" t="s">
        <v>381</v>
      </c>
      <c r="M309" s="133" t="s">
        <v>59</v>
      </c>
    </row>
    <row r="310" spans="1:14" s="14" customFormat="1" ht="66" customHeight="1" x14ac:dyDescent="0.2">
      <c r="A310" s="74">
        <v>297</v>
      </c>
      <c r="B310" s="74">
        <v>46181504</v>
      </c>
      <c r="C310" s="51" t="s">
        <v>419</v>
      </c>
      <c r="D310" s="74" t="s">
        <v>414</v>
      </c>
      <c r="E310" s="74">
        <v>30</v>
      </c>
      <c r="F310" s="74" t="s">
        <v>380</v>
      </c>
      <c r="G310" s="74" t="s">
        <v>46</v>
      </c>
      <c r="H310" s="102" t="s">
        <v>420</v>
      </c>
      <c r="I310" s="102" t="s">
        <v>420</v>
      </c>
      <c r="J310" s="74" t="s">
        <v>26</v>
      </c>
      <c r="K310" s="74" t="s">
        <v>26</v>
      </c>
      <c r="L310" s="62" t="s">
        <v>381</v>
      </c>
      <c r="M310" s="74" t="s">
        <v>59</v>
      </c>
    </row>
    <row r="311" spans="1:14" ht="51" x14ac:dyDescent="0.2">
      <c r="A311" s="73">
        <v>298</v>
      </c>
      <c r="B311" s="73">
        <v>80161500</v>
      </c>
      <c r="C311" s="50" t="s">
        <v>421</v>
      </c>
      <c r="D311" s="73" t="e">
        <f>UPPER(TEXT(#REF!,"mmmm"))</f>
        <v>#REF!</v>
      </c>
      <c r="E311" s="73" t="e">
        <f>+DAYS360(#REF!,#REF!)</f>
        <v>#REF!</v>
      </c>
      <c r="F311" s="73" t="s">
        <v>51</v>
      </c>
      <c r="G311" s="73" t="s">
        <v>46</v>
      </c>
      <c r="H311" s="103" t="e">
        <f>(+VLOOKUP(#REF!,[2]perfiles!$A$1:$B$8,2,FALSE)/30)*E311</f>
        <v>#REF!</v>
      </c>
      <c r="I311" s="103" t="e">
        <f t="shared" ref="I311:I331" si="12">+H311</f>
        <v>#REF!</v>
      </c>
      <c r="J311" s="118" t="s">
        <v>172</v>
      </c>
      <c r="K311" s="118" t="s">
        <v>172</v>
      </c>
      <c r="L311" s="61" t="s">
        <v>47</v>
      </c>
      <c r="M311" s="122" t="s">
        <v>48</v>
      </c>
    </row>
    <row r="312" spans="1:14" ht="51" x14ac:dyDescent="0.2">
      <c r="A312" s="77">
        <v>299</v>
      </c>
      <c r="B312" s="77">
        <v>81101500</v>
      </c>
      <c r="C312" s="54" t="s">
        <v>422</v>
      </c>
      <c r="D312" s="77" t="e">
        <f>UPPER(TEXT(#REF!,"mmmm"))</f>
        <v>#REF!</v>
      </c>
      <c r="E312" s="77" t="e">
        <f>+DAYS360(#REF!,#REF!)</f>
        <v>#REF!</v>
      </c>
      <c r="F312" s="77" t="s">
        <v>51</v>
      </c>
      <c r="G312" s="77" t="s">
        <v>46</v>
      </c>
      <c r="H312" s="104" t="e">
        <f>(+VLOOKUP(#REF!,[2]perfiles!$A$1:$B$8,2,FALSE)/30)*E312</f>
        <v>#REF!</v>
      </c>
      <c r="I312" s="104" t="e">
        <f t="shared" si="12"/>
        <v>#REF!</v>
      </c>
      <c r="J312" s="87" t="s">
        <v>172</v>
      </c>
      <c r="K312" s="87" t="s">
        <v>172</v>
      </c>
      <c r="L312" s="65" t="s">
        <v>182</v>
      </c>
      <c r="M312" s="126" t="s">
        <v>183</v>
      </c>
    </row>
    <row r="313" spans="1:14" ht="38.25" x14ac:dyDescent="0.2">
      <c r="A313" s="78">
        <v>300</v>
      </c>
      <c r="B313" s="78">
        <v>84111500</v>
      </c>
      <c r="C313" s="55" t="s">
        <v>423</v>
      </c>
      <c r="D313" s="78" t="e">
        <f>UPPER(TEXT(#REF!,"mmmm"))</f>
        <v>#REF!</v>
      </c>
      <c r="E313" s="78" t="e">
        <f>+DAYS360(#REF!,#REF!)</f>
        <v>#REF!</v>
      </c>
      <c r="F313" s="78" t="s">
        <v>51</v>
      </c>
      <c r="G313" s="78" t="s">
        <v>46</v>
      </c>
      <c r="H313" s="105" t="e">
        <f>(+VLOOKUP(#REF!,[2]perfiles!$A$1:$B$8,2,FALSE)/30)*E313</f>
        <v>#REF!</v>
      </c>
      <c r="I313" s="105" t="e">
        <f t="shared" si="12"/>
        <v>#REF!</v>
      </c>
      <c r="J313" s="119" t="s">
        <v>26</v>
      </c>
      <c r="K313" s="119" t="s">
        <v>26</v>
      </c>
      <c r="L313" s="66" t="s">
        <v>58</v>
      </c>
      <c r="M313" s="78" t="s">
        <v>59</v>
      </c>
      <c r="N313" s="190"/>
    </row>
    <row r="314" spans="1:14" ht="45" customHeight="1" x14ac:dyDescent="0.2">
      <c r="A314" s="74">
        <v>301</v>
      </c>
      <c r="B314" s="74">
        <v>84111500</v>
      </c>
      <c r="C314" s="51" t="s">
        <v>317</v>
      </c>
      <c r="D314" s="74" t="e">
        <f>UPPER(TEXT(#REF!,"mmmm"))</f>
        <v>#REF!</v>
      </c>
      <c r="E314" s="74" t="e">
        <f>+DAYS360(#REF!,#REF!)</f>
        <v>#REF!</v>
      </c>
      <c r="F314" s="74" t="s">
        <v>51</v>
      </c>
      <c r="G314" s="74" t="s">
        <v>46</v>
      </c>
      <c r="H314" s="106" t="e">
        <f>(+VLOOKUP(#REF!,[2]perfiles!$A$1:$B$8,2,FALSE)/30)*E314</f>
        <v>#REF!</v>
      </c>
      <c r="I314" s="106" t="e">
        <f t="shared" si="12"/>
        <v>#REF!</v>
      </c>
      <c r="J314" s="120" t="s">
        <v>26</v>
      </c>
      <c r="K314" s="120" t="s">
        <v>26</v>
      </c>
      <c r="L314" s="62" t="s">
        <v>58</v>
      </c>
      <c r="M314" s="74" t="s">
        <v>59</v>
      </c>
      <c r="N314" s="191"/>
    </row>
    <row r="315" spans="1:14" ht="38.25" x14ac:dyDescent="0.2">
      <c r="A315" s="78">
        <v>302</v>
      </c>
      <c r="B315" s="78">
        <v>84111500</v>
      </c>
      <c r="C315" s="55" t="s">
        <v>424</v>
      </c>
      <c r="D315" s="78" t="e">
        <f>UPPER(TEXT(#REF!,"mmmm"))</f>
        <v>#REF!</v>
      </c>
      <c r="E315" s="78" t="e">
        <f>+DAYS360(#REF!,#REF!)</f>
        <v>#REF!</v>
      </c>
      <c r="F315" s="78" t="s">
        <v>51</v>
      </c>
      <c r="G315" s="78" t="s">
        <v>46</v>
      </c>
      <c r="H315" s="105" t="e">
        <f>(8000010/30)*E315</f>
        <v>#REF!</v>
      </c>
      <c r="I315" s="105" t="e">
        <f t="shared" si="12"/>
        <v>#REF!</v>
      </c>
      <c r="J315" s="119" t="s">
        <v>26</v>
      </c>
      <c r="K315" s="119" t="s">
        <v>26</v>
      </c>
      <c r="L315" s="66" t="s">
        <v>381</v>
      </c>
      <c r="M315" s="78" t="s">
        <v>59</v>
      </c>
    </row>
    <row r="316" spans="1:14" ht="52.5" customHeight="1" x14ac:dyDescent="0.25">
      <c r="A316" s="74">
        <v>303</v>
      </c>
      <c r="B316" s="84">
        <v>81101500</v>
      </c>
      <c r="C316" s="51" t="s">
        <v>425</v>
      </c>
      <c r="D316" s="74" t="e">
        <f>UPPER(TEXT(#REF!,"mmmm"))</f>
        <v>#REF!</v>
      </c>
      <c r="E316" s="74" t="e">
        <f>+DAYS360(#REF!,#REF!)</f>
        <v>#REF!</v>
      </c>
      <c r="F316" s="74" t="s">
        <v>51</v>
      </c>
      <c r="G316" s="74" t="s">
        <v>46</v>
      </c>
      <c r="H316" s="106" t="e">
        <f>(+VLOOKUP(#REF!,[2]perfiles!$A$1:$B$8,2,FALSE)/30)*E316</f>
        <v>#REF!</v>
      </c>
      <c r="I316" s="106" t="e">
        <f t="shared" si="12"/>
        <v>#REF!</v>
      </c>
      <c r="J316" s="120" t="s">
        <v>172</v>
      </c>
      <c r="K316" s="120" t="s">
        <v>172</v>
      </c>
      <c r="L316" s="62" t="s">
        <v>182</v>
      </c>
      <c r="M316" s="74" t="s">
        <v>183</v>
      </c>
    </row>
    <row r="317" spans="1:14" ht="54" customHeight="1" x14ac:dyDescent="0.25">
      <c r="A317" s="75">
        <v>304</v>
      </c>
      <c r="B317" s="85">
        <v>81101500</v>
      </c>
      <c r="C317" s="52" t="s">
        <v>426</v>
      </c>
      <c r="D317" s="75" t="e">
        <f>UPPER(TEXT(#REF!,"mmmm"))</f>
        <v>#REF!</v>
      </c>
      <c r="E317" s="75" t="e">
        <f>+DAYS360(#REF!,#REF!)</f>
        <v>#REF!</v>
      </c>
      <c r="F317" s="75" t="s">
        <v>51</v>
      </c>
      <c r="G317" s="75" t="s">
        <v>46</v>
      </c>
      <c r="H317" s="96" t="e">
        <f>(+VLOOKUP(#REF!,[2]perfiles!$A$1:$B$8,2,FALSE)/30)*E317</f>
        <v>#REF!</v>
      </c>
      <c r="I317" s="96" t="e">
        <f t="shared" si="12"/>
        <v>#REF!</v>
      </c>
      <c r="J317" s="88" t="s">
        <v>172</v>
      </c>
      <c r="K317" s="88" t="s">
        <v>172</v>
      </c>
      <c r="L317" s="63" t="s">
        <v>182</v>
      </c>
      <c r="M317" s="75" t="s">
        <v>183</v>
      </c>
    </row>
    <row r="318" spans="1:14" ht="51.75" customHeight="1" x14ac:dyDescent="0.25">
      <c r="A318" s="75">
        <v>306</v>
      </c>
      <c r="B318" s="85">
        <v>81101500</v>
      </c>
      <c r="C318" s="52" t="s">
        <v>427</v>
      </c>
      <c r="D318" s="75" t="e">
        <f>UPPER(TEXT(#REF!,"mmmm"))</f>
        <v>#REF!</v>
      </c>
      <c r="E318" s="75" t="e">
        <f>+DAYS360(#REF!,#REF!)</f>
        <v>#REF!</v>
      </c>
      <c r="F318" s="75" t="s">
        <v>51</v>
      </c>
      <c r="G318" s="75" t="s">
        <v>46</v>
      </c>
      <c r="H318" s="107" t="e">
        <f>(+VLOOKUP(#REF!,[2]perfiles!$A$1:$B$8,2,FALSE)/30)*E318</f>
        <v>#REF!</v>
      </c>
      <c r="I318" s="96" t="e">
        <f t="shared" si="12"/>
        <v>#REF!</v>
      </c>
      <c r="J318" s="88" t="s">
        <v>172</v>
      </c>
      <c r="K318" s="88" t="s">
        <v>172</v>
      </c>
      <c r="L318" s="63" t="s">
        <v>182</v>
      </c>
      <c r="M318" s="75" t="s">
        <v>183</v>
      </c>
    </row>
    <row r="319" spans="1:14" ht="49.5" customHeight="1" x14ac:dyDescent="0.25">
      <c r="A319" s="74">
        <v>307</v>
      </c>
      <c r="B319" s="84">
        <v>93141503</v>
      </c>
      <c r="C319" s="51" t="s">
        <v>428</v>
      </c>
      <c r="D319" s="74" t="e">
        <f>UPPER(TEXT(#REF!,"mmmm"))</f>
        <v>#REF!</v>
      </c>
      <c r="E319" s="74" t="e">
        <f>+DAYS360(#REF!,#REF!)</f>
        <v>#REF!</v>
      </c>
      <c r="F319" s="74" t="s">
        <v>51</v>
      </c>
      <c r="G319" s="74" t="s">
        <v>46</v>
      </c>
      <c r="H319" s="106" t="e">
        <f>(+VLOOKUP(#REF!,[2]perfiles!$A$1:$B$8,2,FALSE)/30)*E319</f>
        <v>#REF!</v>
      </c>
      <c r="I319" s="106" t="e">
        <f t="shared" si="12"/>
        <v>#REF!</v>
      </c>
      <c r="J319" s="120" t="s">
        <v>172</v>
      </c>
      <c r="K319" s="120" t="s">
        <v>172</v>
      </c>
      <c r="L319" s="62" t="s">
        <v>182</v>
      </c>
      <c r="M319" s="74" t="s">
        <v>183</v>
      </c>
    </row>
    <row r="320" spans="1:14" ht="51.75" x14ac:dyDescent="0.25">
      <c r="A320" s="75">
        <v>308</v>
      </c>
      <c r="B320" s="85">
        <v>93141503</v>
      </c>
      <c r="C320" s="52" t="s">
        <v>429</v>
      </c>
      <c r="D320" s="75" t="e">
        <f>UPPER(TEXT(#REF!,"mmmm"))</f>
        <v>#REF!</v>
      </c>
      <c r="E320" s="75" t="e">
        <f>+DAYS360(#REF!,#REF!)</f>
        <v>#REF!</v>
      </c>
      <c r="F320" s="75" t="s">
        <v>51</v>
      </c>
      <c r="G320" s="75" t="s">
        <v>46</v>
      </c>
      <c r="H320" s="96" t="e">
        <f>(+VLOOKUP(#REF!,[2]perfiles!$A$1:$B$8,2,FALSE)/30)*E320</f>
        <v>#REF!</v>
      </c>
      <c r="I320" s="96" t="e">
        <f t="shared" si="12"/>
        <v>#REF!</v>
      </c>
      <c r="J320" s="88" t="s">
        <v>172</v>
      </c>
      <c r="K320" s="88" t="s">
        <v>172</v>
      </c>
      <c r="L320" s="63" t="s">
        <v>182</v>
      </c>
      <c r="M320" s="75" t="s">
        <v>183</v>
      </c>
    </row>
    <row r="321" spans="1:14" ht="51" customHeight="1" x14ac:dyDescent="0.25">
      <c r="A321" s="74">
        <v>309</v>
      </c>
      <c r="B321" s="84">
        <v>93141503</v>
      </c>
      <c r="C321" s="51" t="s">
        <v>430</v>
      </c>
      <c r="D321" s="74" t="e">
        <f>UPPER(TEXT(#REF!,"mmmm"))</f>
        <v>#REF!</v>
      </c>
      <c r="E321" s="74" t="e">
        <f>+DAYS360(#REF!,#REF!)</f>
        <v>#REF!</v>
      </c>
      <c r="F321" s="74" t="s">
        <v>51</v>
      </c>
      <c r="G321" s="74" t="s">
        <v>46</v>
      </c>
      <c r="H321" s="106" t="e">
        <f>(+VLOOKUP(#REF!,[2]perfiles!$A$1:$B$8,2,FALSE)/30)*E321</f>
        <v>#REF!</v>
      </c>
      <c r="I321" s="106" t="e">
        <f t="shared" si="12"/>
        <v>#REF!</v>
      </c>
      <c r="J321" s="120" t="s">
        <v>172</v>
      </c>
      <c r="K321" s="120" t="s">
        <v>172</v>
      </c>
      <c r="L321" s="62" t="s">
        <v>182</v>
      </c>
      <c r="M321" s="74" t="s">
        <v>183</v>
      </c>
    </row>
    <row r="322" spans="1:14" ht="51.75" customHeight="1" x14ac:dyDescent="0.25">
      <c r="A322" s="75">
        <v>310</v>
      </c>
      <c r="B322" s="85">
        <v>93141503</v>
      </c>
      <c r="C322" s="52" t="s">
        <v>431</v>
      </c>
      <c r="D322" s="75" t="e">
        <f>UPPER(TEXT(#REF!,"mmmm"))</f>
        <v>#REF!</v>
      </c>
      <c r="E322" s="75" t="e">
        <f>+DAYS360(#REF!,#REF!)</f>
        <v>#REF!</v>
      </c>
      <c r="F322" s="75" t="s">
        <v>51</v>
      </c>
      <c r="G322" s="75" t="s">
        <v>46</v>
      </c>
      <c r="H322" s="96" t="e">
        <f>(+VLOOKUP(#REF!,[2]perfiles!$A$1:$B$8,2,FALSE)/30)*E322</f>
        <v>#REF!</v>
      </c>
      <c r="I322" s="96" t="e">
        <f t="shared" si="12"/>
        <v>#REF!</v>
      </c>
      <c r="J322" s="88" t="s">
        <v>172</v>
      </c>
      <c r="K322" s="88" t="s">
        <v>172</v>
      </c>
      <c r="L322" s="63" t="s">
        <v>182</v>
      </c>
      <c r="M322" s="75" t="s">
        <v>183</v>
      </c>
    </row>
    <row r="323" spans="1:14" ht="49.5" customHeight="1" x14ac:dyDescent="0.25">
      <c r="A323" s="77">
        <v>311</v>
      </c>
      <c r="B323" s="86">
        <v>80121600</v>
      </c>
      <c r="C323" s="54" t="s">
        <v>432</v>
      </c>
      <c r="D323" s="77" t="e">
        <f>UPPER(TEXT(#REF!,"mmmm"))</f>
        <v>#REF!</v>
      </c>
      <c r="E323" s="77" t="e">
        <f>+DAYS360(#REF!,#REF!)</f>
        <v>#REF!</v>
      </c>
      <c r="F323" s="77" t="s">
        <v>51</v>
      </c>
      <c r="G323" s="77" t="s">
        <v>46</v>
      </c>
      <c r="H323" s="104" t="e">
        <f>(+VLOOKUP(#REF!,[2]perfiles!$A$1:$B$8,2,FALSE)/30)*E323</f>
        <v>#REF!</v>
      </c>
      <c r="I323" s="104" t="e">
        <f t="shared" si="12"/>
        <v>#REF!</v>
      </c>
      <c r="J323" s="87" t="s">
        <v>172</v>
      </c>
      <c r="K323" s="87" t="s">
        <v>172</v>
      </c>
      <c r="L323" s="65" t="s">
        <v>182</v>
      </c>
      <c r="M323" s="77" t="s">
        <v>183</v>
      </c>
    </row>
    <row r="324" spans="1:14" ht="68.25" customHeight="1" x14ac:dyDescent="0.2">
      <c r="A324" s="78">
        <v>312</v>
      </c>
      <c r="B324" s="78">
        <v>93141500</v>
      </c>
      <c r="C324" s="55" t="s">
        <v>433</v>
      </c>
      <c r="D324" s="78" t="e">
        <f>UPPER(TEXT(#REF!,"mmmm"))</f>
        <v>#REF!</v>
      </c>
      <c r="E324" s="78" t="e">
        <f>+DAYS360(#REF!,#REF!)</f>
        <v>#REF!</v>
      </c>
      <c r="F324" s="78" t="s">
        <v>51</v>
      </c>
      <c r="G324" s="78" t="s">
        <v>46</v>
      </c>
      <c r="H324" s="105" t="e">
        <f>(+VLOOKUP(#REF!,[2]perfiles!$A$1:$B$8,2,FALSE)/30)*E324</f>
        <v>#REF!</v>
      </c>
      <c r="I324" s="105" t="e">
        <f t="shared" si="12"/>
        <v>#REF!</v>
      </c>
      <c r="J324" s="121" t="s">
        <v>172</v>
      </c>
      <c r="K324" s="119" t="s">
        <v>172</v>
      </c>
      <c r="L324" s="66" t="s">
        <v>92</v>
      </c>
      <c r="M324" s="124" t="s">
        <v>186</v>
      </c>
    </row>
    <row r="325" spans="1:14" ht="69" customHeight="1" x14ac:dyDescent="0.2">
      <c r="A325" s="77">
        <v>313</v>
      </c>
      <c r="B325" s="77" t="s">
        <v>434</v>
      </c>
      <c r="C325" s="54" t="s">
        <v>435</v>
      </c>
      <c r="D325" s="77" t="e">
        <f>UPPER(TEXT(#REF!,"mmmm"))</f>
        <v>#REF!</v>
      </c>
      <c r="E325" s="77" t="e">
        <f>+DAYS360(#REF!,#REF!)</f>
        <v>#REF!</v>
      </c>
      <c r="F325" s="77" t="s">
        <v>51</v>
      </c>
      <c r="G325" s="77" t="s">
        <v>46</v>
      </c>
      <c r="H325" s="104" t="e">
        <f>(11000100/30)*E325</f>
        <v>#REF!</v>
      </c>
      <c r="I325" s="104" t="e">
        <f t="shared" si="12"/>
        <v>#REF!</v>
      </c>
      <c r="J325" s="87" t="s">
        <v>172</v>
      </c>
      <c r="K325" s="87" t="s">
        <v>172</v>
      </c>
      <c r="L325" s="65" t="s">
        <v>185</v>
      </c>
      <c r="M325" s="77" t="s">
        <v>186</v>
      </c>
    </row>
    <row r="326" spans="1:14" ht="67.5" customHeight="1" x14ac:dyDescent="0.2">
      <c r="A326" s="75">
        <v>314</v>
      </c>
      <c r="B326" s="75">
        <v>81101500</v>
      </c>
      <c r="C326" s="52" t="s">
        <v>436</v>
      </c>
      <c r="D326" s="75" t="e">
        <f>UPPER(TEXT(#REF!,"mmmm"))</f>
        <v>#REF!</v>
      </c>
      <c r="E326" s="75" t="e">
        <f>+DAYS360(#REF!,#REF!)</f>
        <v>#REF!</v>
      </c>
      <c r="F326" s="75" t="s">
        <v>51</v>
      </c>
      <c r="G326" s="75" t="s">
        <v>46</v>
      </c>
      <c r="H326" s="96" t="e">
        <f>(+VLOOKUP(#REF!,[2]perfiles!$A$1:$B$8,2,FALSE)/30)*E326</f>
        <v>#REF!</v>
      </c>
      <c r="I326" s="96" t="e">
        <f t="shared" si="12"/>
        <v>#REF!</v>
      </c>
      <c r="J326" s="88" t="s">
        <v>172</v>
      </c>
      <c r="K326" s="88" t="s">
        <v>172</v>
      </c>
      <c r="L326" s="63" t="s">
        <v>185</v>
      </c>
      <c r="M326" s="75" t="s">
        <v>186</v>
      </c>
    </row>
    <row r="327" spans="1:14" ht="66.75" customHeight="1" x14ac:dyDescent="0.2">
      <c r="A327" s="74">
        <v>315</v>
      </c>
      <c r="B327" s="74">
        <v>81101500</v>
      </c>
      <c r="C327" s="51" t="s">
        <v>437</v>
      </c>
      <c r="D327" s="74" t="e">
        <f>UPPER(TEXT(#REF!,"mmmm"))</f>
        <v>#REF!</v>
      </c>
      <c r="E327" s="74" t="e">
        <f>+DAYS360(#REF!,#REF!)</f>
        <v>#REF!</v>
      </c>
      <c r="F327" s="74" t="s">
        <v>51</v>
      </c>
      <c r="G327" s="74" t="s">
        <v>46</v>
      </c>
      <c r="H327" s="106" t="e">
        <f>(+VLOOKUP(#REF!,[2]perfiles!$A$1:$B$8,2,FALSE)/30)*E327</f>
        <v>#REF!</v>
      </c>
      <c r="I327" s="106" t="e">
        <f t="shared" si="12"/>
        <v>#REF!</v>
      </c>
      <c r="J327" s="120" t="s">
        <v>172</v>
      </c>
      <c r="K327" s="120" t="s">
        <v>172</v>
      </c>
      <c r="L327" s="62" t="s">
        <v>185</v>
      </c>
      <c r="M327" s="74" t="s">
        <v>186</v>
      </c>
    </row>
    <row r="328" spans="1:14" ht="51" x14ac:dyDescent="0.2">
      <c r="A328" s="75">
        <v>316</v>
      </c>
      <c r="B328" s="75">
        <v>81101500</v>
      </c>
      <c r="C328" s="52" t="s">
        <v>438</v>
      </c>
      <c r="D328" s="75" t="e">
        <f>UPPER(TEXT(#REF!,"mmmm"))</f>
        <v>#REF!</v>
      </c>
      <c r="E328" s="75" t="e">
        <f>+DAYS360(#REF!,#REF!)</f>
        <v>#REF!</v>
      </c>
      <c r="F328" s="75" t="s">
        <v>51</v>
      </c>
      <c r="G328" s="75" t="s">
        <v>46</v>
      </c>
      <c r="H328" s="96" t="e">
        <f>(+VLOOKUP(#REF!,[2]perfiles!$A$1:$B$8,2,FALSE)/30)*E328</f>
        <v>#REF!</v>
      </c>
      <c r="I328" s="96" t="e">
        <f t="shared" si="12"/>
        <v>#REF!</v>
      </c>
      <c r="J328" s="88" t="s">
        <v>172</v>
      </c>
      <c r="K328" s="88" t="s">
        <v>172</v>
      </c>
      <c r="L328" s="63" t="s">
        <v>185</v>
      </c>
      <c r="M328" s="75" t="s">
        <v>186</v>
      </c>
    </row>
    <row r="329" spans="1:14" ht="74.25" customHeight="1" x14ac:dyDescent="0.2">
      <c r="A329" s="74">
        <v>317</v>
      </c>
      <c r="B329" s="74">
        <v>93151501</v>
      </c>
      <c r="C329" s="51" t="s">
        <v>439</v>
      </c>
      <c r="D329" s="74" t="e">
        <f>UPPER(TEXT(#REF!,"mmmm"))</f>
        <v>#REF!</v>
      </c>
      <c r="E329" s="74" t="e">
        <f>+DAYS360(#REF!,#REF!)</f>
        <v>#REF!</v>
      </c>
      <c r="F329" s="74" t="s">
        <v>51</v>
      </c>
      <c r="G329" s="74" t="s">
        <v>46</v>
      </c>
      <c r="H329" s="106" t="e">
        <f>(+VLOOKUP(#REF!,[2]perfiles!$A$1:$B$8,2,FALSE)/30)*E329</f>
        <v>#REF!</v>
      </c>
      <c r="I329" s="106" t="e">
        <f t="shared" si="12"/>
        <v>#REF!</v>
      </c>
      <c r="J329" s="120" t="s">
        <v>26</v>
      </c>
      <c r="K329" s="120" t="s">
        <v>26</v>
      </c>
      <c r="L329" s="62" t="s">
        <v>185</v>
      </c>
      <c r="M329" s="74" t="s">
        <v>186</v>
      </c>
    </row>
    <row r="330" spans="1:14" ht="75.75" customHeight="1" x14ac:dyDescent="0.2">
      <c r="A330" s="75">
        <v>318</v>
      </c>
      <c r="B330" s="75">
        <v>80161500</v>
      </c>
      <c r="C330" s="52" t="s">
        <v>440</v>
      </c>
      <c r="D330" s="75" t="e">
        <f>UPPER(TEXT(#REF!,"mmmm"))</f>
        <v>#REF!</v>
      </c>
      <c r="E330" s="75" t="e">
        <f>+DAYS360(#REF!,#REF!)</f>
        <v>#REF!</v>
      </c>
      <c r="F330" s="75" t="s">
        <v>51</v>
      </c>
      <c r="G330" s="75" t="s">
        <v>46</v>
      </c>
      <c r="H330" s="96" t="e">
        <f>(11000100/30)*E330</f>
        <v>#REF!</v>
      </c>
      <c r="I330" s="96" t="e">
        <f t="shared" si="12"/>
        <v>#REF!</v>
      </c>
      <c r="J330" s="88" t="s">
        <v>172</v>
      </c>
      <c r="K330" s="88" t="s">
        <v>172</v>
      </c>
      <c r="L330" s="63" t="s">
        <v>185</v>
      </c>
      <c r="M330" s="75" t="s">
        <v>186</v>
      </c>
    </row>
    <row r="331" spans="1:14" ht="94.5" customHeight="1" x14ac:dyDescent="0.2">
      <c r="A331" s="77">
        <v>319</v>
      </c>
      <c r="B331" s="77">
        <v>93151501</v>
      </c>
      <c r="C331" s="54" t="s">
        <v>441</v>
      </c>
      <c r="D331" s="77" t="e">
        <f>UPPER(TEXT(#REF!,"mmmm"))</f>
        <v>#REF!</v>
      </c>
      <c r="E331" s="77" t="e">
        <f>+DAYS360(#REF!,#REF!)</f>
        <v>#REF!</v>
      </c>
      <c r="F331" s="77" t="s">
        <v>51</v>
      </c>
      <c r="G331" s="77" t="s">
        <v>46</v>
      </c>
      <c r="H331" s="104" t="e">
        <f>(+VLOOKUP(#REF!,[2]perfiles!$A$1:$B$8,2,FALSE)/30)*E331</f>
        <v>#REF!</v>
      </c>
      <c r="I331" s="104" t="e">
        <f t="shared" si="12"/>
        <v>#REF!</v>
      </c>
      <c r="J331" s="87" t="s">
        <v>172</v>
      </c>
      <c r="K331" s="87" t="s">
        <v>172</v>
      </c>
      <c r="L331" s="65" t="s">
        <v>185</v>
      </c>
      <c r="M331" s="77" t="s">
        <v>186</v>
      </c>
    </row>
    <row r="332" spans="1:14" ht="86.25" customHeight="1" x14ac:dyDescent="0.2">
      <c r="A332" s="78">
        <v>320</v>
      </c>
      <c r="B332" s="78">
        <v>95121500</v>
      </c>
      <c r="C332" s="55" t="s">
        <v>442</v>
      </c>
      <c r="D332" s="78" t="e">
        <f>UPPER(TEXT(#REF!,"mmmm"))</f>
        <v>#REF!</v>
      </c>
      <c r="E332" s="78">
        <v>210</v>
      </c>
      <c r="F332" s="78" t="s">
        <v>267</v>
      </c>
      <c r="G332" s="78" t="s">
        <v>46</v>
      </c>
      <c r="H332" s="105">
        <v>25313066</v>
      </c>
      <c r="I332" s="105">
        <v>25313066</v>
      </c>
      <c r="J332" s="119" t="s">
        <v>26</v>
      </c>
      <c r="K332" s="119" t="s">
        <v>26</v>
      </c>
      <c r="L332" s="66" t="s">
        <v>185</v>
      </c>
      <c r="M332" s="78" t="s">
        <v>186</v>
      </c>
    </row>
    <row r="333" spans="1:14" ht="78" customHeight="1" x14ac:dyDescent="0.2">
      <c r="A333" s="77">
        <v>321</v>
      </c>
      <c r="B333" s="77">
        <v>93141500</v>
      </c>
      <c r="C333" s="54" t="s">
        <v>443</v>
      </c>
      <c r="D333" s="77" t="e">
        <f>UPPER(TEXT(#REF!,"mmmm"))</f>
        <v>#REF!</v>
      </c>
      <c r="E333" s="77" t="e">
        <f>+DAYS360(#REF!,#REF!)</f>
        <v>#REF!</v>
      </c>
      <c r="F333" s="77" t="s">
        <v>51</v>
      </c>
      <c r="G333" s="77" t="s">
        <v>46</v>
      </c>
      <c r="H333" s="104" t="e">
        <f>(+VLOOKUP(#REF!,[2]perfiles!$A$1:$B$8,2,FALSE)/30)*E333</f>
        <v>#REF!</v>
      </c>
      <c r="I333" s="104" t="e">
        <f>+H333</f>
        <v>#REF!</v>
      </c>
      <c r="J333" s="87" t="s">
        <v>172</v>
      </c>
      <c r="K333" s="87" t="s">
        <v>172</v>
      </c>
      <c r="L333" s="65" t="s">
        <v>185</v>
      </c>
      <c r="M333" s="124" t="s">
        <v>186</v>
      </c>
    </row>
    <row r="334" spans="1:14" ht="79.5" customHeight="1" x14ac:dyDescent="0.2">
      <c r="A334" s="77">
        <v>322</v>
      </c>
      <c r="B334" s="77" t="s">
        <v>444</v>
      </c>
      <c r="C334" s="54" t="s">
        <v>445</v>
      </c>
      <c r="D334" s="77" t="e">
        <f>UPPER(TEXT(#REF!,"mmmm"))</f>
        <v>#REF!</v>
      </c>
      <c r="E334" s="77" t="e">
        <f>+DAYS360(#REF!,#REF!)</f>
        <v>#REF!</v>
      </c>
      <c r="F334" s="77" t="s">
        <v>446</v>
      </c>
      <c r="G334" s="77" t="s">
        <v>46</v>
      </c>
      <c r="H334" s="104">
        <v>213950905</v>
      </c>
      <c r="I334" s="104">
        <f>+H334</f>
        <v>213950905</v>
      </c>
      <c r="J334" s="87" t="s">
        <v>172</v>
      </c>
      <c r="K334" s="87" t="s">
        <v>172</v>
      </c>
      <c r="L334" s="65" t="s">
        <v>182</v>
      </c>
      <c r="M334" s="77" t="s">
        <v>183</v>
      </c>
    </row>
    <row r="335" spans="1:14" ht="68.25" customHeight="1" x14ac:dyDescent="0.2">
      <c r="A335" s="145">
        <v>323</v>
      </c>
      <c r="B335" s="77">
        <v>80141600</v>
      </c>
      <c r="C335" s="54" t="s">
        <v>447</v>
      </c>
      <c r="D335" s="77" t="e">
        <f>UPPER(TEXT(#REF!,"mmmm"))</f>
        <v>#REF!</v>
      </c>
      <c r="E335" s="77" t="e">
        <f>+DAYS360(#REF!,#REF!)</f>
        <v>#REF!</v>
      </c>
      <c r="F335" s="77" t="s">
        <v>51</v>
      </c>
      <c r="G335" s="77" t="s">
        <v>46</v>
      </c>
      <c r="H335" s="104">
        <v>37953450</v>
      </c>
      <c r="I335" s="104">
        <f>+H335</f>
        <v>37953450</v>
      </c>
      <c r="J335" s="87" t="s">
        <v>172</v>
      </c>
      <c r="K335" s="87" t="s">
        <v>172</v>
      </c>
      <c r="L335" s="65" t="s">
        <v>182</v>
      </c>
      <c r="M335" s="77" t="s">
        <v>183</v>
      </c>
    </row>
    <row r="336" spans="1:14" ht="54" customHeight="1" x14ac:dyDescent="0.2">
      <c r="A336" s="77">
        <v>324</v>
      </c>
      <c r="B336" s="77">
        <v>80121600</v>
      </c>
      <c r="C336" s="54" t="s">
        <v>315</v>
      </c>
      <c r="D336" s="77" t="e">
        <f>UPPER(TEXT(#REF!,"mmmm"))</f>
        <v>#REF!</v>
      </c>
      <c r="E336" s="77" t="e">
        <f>+DAYS360(#REF!,#REF!)</f>
        <v>#REF!</v>
      </c>
      <c r="F336" s="77" t="s">
        <v>51</v>
      </c>
      <c r="G336" s="77" t="s">
        <v>46</v>
      </c>
      <c r="H336" s="104" t="e">
        <f>(+VLOOKUP(#REF!,[2]perfiles!$A$1:$B$8,2,FALSE)/30)*E336</f>
        <v>#REF!</v>
      </c>
      <c r="I336" s="104" t="e">
        <f>+H336</f>
        <v>#REF!</v>
      </c>
      <c r="J336" s="87" t="s">
        <v>26</v>
      </c>
      <c r="K336" s="87" t="s">
        <v>26</v>
      </c>
      <c r="L336" s="65" t="s">
        <v>58</v>
      </c>
      <c r="M336" s="77" t="s">
        <v>59</v>
      </c>
      <c r="N336" s="190"/>
    </row>
    <row r="337" spans="1:42" ht="87.75" customHeight="1" x14ac:dyDescent="0.2">
      <c r="A337" s="74">
        <v>325</v>
      </c>
      <c r="B337" s="74">
        <v>84111502</v>
      </c>
      <c r="C337" s="51" t="s">
        <v>448</v>
      </c>
      <c r="D337" s="74" t="e">
        <f>UPPER(TEXT(#REF!,"mmmm"))</f>
        <v>#REF!</v>
      </c>
      <c r="E337" s="74" t="e">
        <f>+DAYS360(#REF!,#REF!)</f>
        <v>#REF!</v>
      </c>
      <c r="F337" s="74" t="s">
        <v>51</v>
      </c>
      <c r="G337" s="74" t="s">
        <v>46</v>
      </c>
      <c r="H337" s="106" t="e">
        <f>(+VLOOKUP(#REF!,[2]perfiles!$A$1:$B$8,2,FALSE)/30)*E337</f>
        <v>#REF!</v>
      </c>
      <c r="I337" s="106" t="e">
        <f>+H337</f>
        <v>#REF!</v>
      </c>
      <c r="J337" s="120" t="s">
        <v>172</v>
      </c>
      <c r="K337" s="120" t="s">
        <v>172</v>
      </c>
      <c r="L337" s="62" t="s">
        <v>58</v>
      </c>
      <c r="M337" s="74" t="s">
        <v>59</v>
      </c>
      <c r="N337" s="190"/>
    </row>
    <row r="338" spans="1:42" s="137" customFormat="1" ht="53.25" customHeight="1" x14ac:dyDescent="0.25">
      <c r="A338" s="15">
        <v>326</v>
      </c>
      <c r="B338" s="15">
        <v>80161500</v>
      </c>
      <c r="C338" s="16" t="s">
        <v>89</v>
      </c>
      <c r="D338" s="15" t="e">
        <f>UPPER(TEXT(#REF!,"mmmm"))</f>
        <v>#REF!</v>
      </c>
      <c r="E338" s="15">
        <v>54</v>
      </c>
      <c r="F338" s="15" t="s">
        <v>51</v>
      </c>
      <c r="G338" s="15" t="s">
        <v>46</v>
      </c>
      <c r="H338" s="138">
        <v>27502500</v>
      </c>
      <c r="I338" s="138">
        <v>27502500</v>
      </c>
      <c r="J338" s="139" t="s">
        <v>26</v>
      </c>
      <c r="K338" s="139" t="s">
        <v>26</v>
      </c>
      <c r="L338" s="18" t="s">
        <v>47</v>
      </c>
      <c r="M338" s="15" t="s">
        <v>48</v>
      </c>
      <c r="N338" s="1"/>
      <c r="O338" s="1"/>
      <c r="P338" s="1"/>
      <c r="Q338" s="1"/>
      <c r="R338" s="1"/>
      <c r="S338" s="1"/>
      <c r="T338" s="1"/>
      <c r="U338" s="1"/>
      <c r="V338" s="1"/>
      <c r="W338" s="1"/>
      <c r="X338" s="1"/>
      <c r="Y338" s="1"/>
      <c r="Z338" s="1"/>
      <c r="AA338" s="1"/>
      <c r="AB338" s="1"/>
      <c r="AC338" s="1"/>
      <c r="AD338" s="1"/>
      <c r="AE338" s="1"/>
      <c r="AF338" s="1"/>
      <c r="AG338" s="1"/>
      <c r="AH338" s="1"/>
      <c r="AI338" s="1"/>
      <c r="AJ338" s="1"/>
      <c r="AK338" s="1"/>
      <c r="AL338" s="1"/>
      <c r="AM338" s="1"/>
      <c r="AN338" s="1"/>
      <c r="AO338" s="1"/>
      <c r="AP338" s="1"/>
    </row>
    <row r="339" spans="1:42" ht="57.75" customHeight="1" x14ac:dyDescent="0.25">
      <c r="A339" s="15">
        <v>327</v>
      </c>
      <c r="B339" s="15">
        <v>93141500</v>
      </c>
      <c r="C339" s="16" t="s">
        <v>53</v>
      </c>
      <c r="D339" s="15" t="e">
        <f>UPPER(TEXT(#REF!,"mmmm"))</f>
        <v>#REF!</v>
      </c>
      <c r="E339" s="15">
        <v>54</v>
      </c>
      <c r="F339" s="15" t="s">
        <v>51</v>
      </c>
      <c r="G339" s="15" t="s">
        <v>46</v>
      </c>
      <c r="H339" s="138">
        <v>33502500</v>
      </c>
      <c r="I339" s="138">
        <f t="shared" ref="I339:I347" si="13">+H339</f>
        <v>33502500</v>
      </c>
      <c r="J339" s="139" t="s">
        <v>26</v>
      </c>
      <c r="K339" s="139" t="s">
        <v>26</v>
      </c>
      <c r="L339" s="18" t="s">
        <v>47</v>
      </c>
      <c r="M339" s="15" t="s">
        <v>48</v>
      </c>
    </row>
    <row r="340" spans="1:42" s="137" customFormat="1" ht="81" customHeight="1" x14ac:dyDescent="0.25">
      <c r="A340" s="15">
        <v>328</v>
      </c>
      <c r="B340" s="15">
        <v>93151600</v>
      </c>
      <c r="C340" s="16" t="s">
        <v>449</v>
      </c>
      <c r="D340" s="15" t="e">
        <f>UPPER(TEXT(#REF!,"mmmm"))</f>
        <v>#REF!</v>
      </c>
      <c r="E340" s="15">
        <v>54</v>
      </c>
      <c r="F340" s="15" t="s">
        <v>51</v>
      </c>
      <c r="G340" s="15" t="s">
        <v>46</v>
      </c>
      <c r="H340" s="138">
        <v>33502500</v>
      </c>
      <c r="I340" s="138">
        <f t="shared" si="13"/>
        <v>33502500</v>
      </c>
      <c r="J340" s="139" t="s">
        <v>26</v>
      </c>
      <c r="K340" s="139" t="s">
        <v>26</v>
      </c>
      <c r="L340" s="18" t="s">
        <v>47</v>
      </c>
      <c r="M340" s="15" t="s">
        <v>48</v>
      </c>
      <c r="N340" s="1"/>
      <c r="O340" s="1"/>
      <c r="P340" s="1"/>
      <c r="Q340" s="1"/>
      <c r="R340" s="1"/>
      <c r="S340" s="1"/>
      <c r="T340" s="1"/>
      <c r="U340" s="1"/>
      <c r="V340" s="1"/>
      <c r="W340" s="1"/>
      <c r="X340" s="1"/>
      <c r="Y340" s="1"/>
      <c r="Z340" s="1"/>
      <c r="AA340" s="1"/>
      <c r="AB340" s="1"/>
      <c r="AC340" s="1"/>
      <c r="AD340" s="1"/>
      <c r="AE340" s="1"/>
      <c r="AF340" s="1"/>
      <c r="AG340" s="1"/>
      <c r="AH340" s="1"/>
      <c r="AI340" s="1"/>
      <c r="AJ340" s="1"/>
      <c r="AK340" s="1"/>
      <c r="AL340" s="1"/>
      <c r="AM340" s="1"/>
      <c r="AN340" s="1"/>
      <c r="AO340" s="1"/>
      <c r="AP340" s="1"/>
    </row>
    <row r="341" spans="1:42" ht="56.25" customHeight="1" x14ac:dyDescent="0.25">
      <c r="A341" s="15">
        <v>329</v>
      </c>
      <c r="B341" s="15">
        <v>93151600</v>
      </c>
      <c r="C341" s="16" t="s">
        <v>77</v>
      </c>
      <c r="D341" s="15" t="e">
        <f>UPPER(TEXT(#REF!,"mmmm"))</f>
        <v>#REF!</v>
      </c>
      <c r="E341" s="15">
        <v>54</v>
      </c>
      <c r="F341" s="15" t="s">
        <v>51</v>
      </c>
      <c r="G341" s="15" t="s">
        <v>46</v>
      </c>
      <c r="H341" s="138">
        <v>33502500</v>
      </c>
      <c r="I341" s="138">
        <f t="shared" si="13"/>
        <v>33502500</v>
      </c>
      <c r="J341" s="139" t="s">
        <v>26</v>
      </c>
      <c r="K341" s="139" t="s">
        <v>26</v>
      </c>
      <c r="L341" s="18" t="s">
        <v>47</v>
      </c>
      <c r="M341" s="15" t="s">
        <v>48</v>
      </c>
    </row>
    <row r="342" spans="1:42" ht="56.25" customHeight="1" x14ac:dyDescent="0.25">
      <c r="A342" s="24">
        <v>330</v>
      </c>
      <c r="B342" s="24">
        <v>80161500</v>
      </c>
      <c r="C342" s="140" t="s">
        <v>84</v>
      </c>
      <c r="D342" s="24" t="e">
        <f>UPPER(TEXT(#REF!,"mmmm"))</f>
        <v>#REF!</v>
      </c>
      <c r="E342" s="24">
        <v>54</v>
      </c>
      <c r="F342" s="24" t="s">
        <v>51</v>
      </c>
      <c r="G342" s="24" t="s">
        <v>46</v>
      </c>
      <c r="H342" s="141">
        <v>37500000</v>
      </c>
      <c r="I342" s="141">
        <f t="shared" si="13"/>
        <v>37500000</v>
      </c>
      <c r="J342" s="142" t="s">
        <v>26</v>
      </c>
      <c r="K342" s="142" t="s">
        <v>26</v>
      </c>
      <c r="L342" s="143" t="s">
        <v>47</v>
      </c>
      <c r="M342" s="24" t="s">
        <v>48</v>
      </c>
    </row>
    <row r="343" spans="1:42" ht="63" customHeight="1" x14ac:dyDescent="0.2">
      <c r="A343" s="15">
        <v>331</v>
      </c>
      <c r="B343" s="15">
        <v>8161500</v>
      </c>
      <c r="C343" s="16" t="s">
        <v>450</v>
      </c>
      <c r="D343" s="15" t="e">
        <f>UPPER(TEXT(#REF!,"mmmm"))</f>
        <v>#REF!</v>
      </c>
      <c r="E343" s="15" t="e">
        <f>+DAYS360(#REF!,#REF!)</f>
        <v>#REF!</v>
      </c>
      <c r="F343" s="15" t="s">
        <v>51</v>
      </c>
      <c r="G343" s="15" t="s">
        <v>46</v>
      </c>
      <c r="H343" s="138">
        <v>22092000</v>
      </c>
      <c r="I343" s="138">
        <f t="shared" si="13"/>
        <v>22092000</v>
      </c>
      <c r="J343" s="139" t="s">
        <v>26</v>
      </c>
      <c r="K343" s="139" t="s">
        <v>26</v>
      </c>
      <c r="L343" s="18" t="s">
        <v>185</v>
      </c>
      <c r="M343" s="124" t="s">
        <v>186</v>
      </c>
    </row>
    <row r="344" spans="1:42" ht="54.75" customHeight="1" x14ac:dyDescent="0.2">
      <c r="A344" s="144">
        <v>333</v>
      </c>
      <c r="B344" s="24">
        <v>80121600</v>
      </c>
      <c r="C344" s="140" t="s">
        <v>451</v>
      </c>
      <c r="D344" s="24" t="e">
        <f>UPPER(TEXT(#REF!,"mmmm"))</f>
        <v>#REF!</v>
      </c>
      <c r="E344" s="24">
        <v>54</v>
      </c>
      <c r="F344" s="24" t="s">
        <v>51</v>
      </c>
      <c r="G344" s="24" t="s">
        <v>46</v>
      </c>
      <c r="H344" s="156">
        <v>21146760</v>
      </c>
      <c r="I344" s="156">
        <f t="shared" si="13"/>
        <v>21146760</v>
      </c>
      <c r="J344" s="157" t="s">
        <v>26</v>
      </c>
      <c r="K344" s="157" t="s">
        <v>26</v>
      </c>
      <c r="L344" s="146" t="s">
        <v>47</v>
      </c>
      <c r="M344" s="177" t="s">
        <v>48</v>
      </c>
    </row>
    <row r="345" spans="1:42" ht="57" customHeight="1" x14ac:dyDescent="0.2">
      <c r="A345" s="144">
        <v>334</v>
      </c>
      <c r="B345" s="24">
        <v>84111500</v>
      </c>
      <c r="C345" s="140" t="s">
        <v>452</v>
      </c>
      <c r="D345" s="24" t="e">
        <f>UPPER(TEXT(#REF!,"mmmm"))</f>
        <v>#REF!</v>
      </c>
      <c r="E345" s="24" t="e">
        <f>+DAYS360(#REF!,#REF!)</f>
        <v>#REF!</v>
      </c>
      <c r="F345" s="24" t="s">
        <v>51</v>
      </c>
      <c r="G345" s="24" t="s">
        <v>46</v>
      </c>
      <c r="H345" s="148">
        <v>48000060</v>
      </c>
      <c r="I345" s="148">
        <f t="shared" si="13"/>
        <v>48000060</v>
      </c>
      <c r="J345" s="149" t="s">
        <v>26</v>
      </c>
      <c r="K345" s="149" t="s">
        <v>26</v>
      </c>
      <c r="L345" s="143" t="s">
        <v>58</v>
      </c>
      <c r="M345" s="147" t="s">
        <v>59</v>
      </c>
      <c r="N345" s="190"/>
    </row>
    <row r="346" spans="1:42" ht="77.25" customHeight="1" x14ac:dyDescent="0.2">
      <c r="A346" s="77">
        <v>335</v>
      </c>
      <c r="B346" s="77">
        <v>80101600</v>
      </c>
      <c r="C346" s="56" t="s">
        <v>453</v>
      </c>
      <c r="D346" s="77" t="e">
        <f>UPPER(TEXT(#REF!,"mmmm"))</f>
        <v>#REF!</v>
      </c>
      <c r="E346" s="87" t="e">
        <f>+DAYS360(#REF!,#REF!)</f>
        <v>#REF!</v>
      </c>
      <c r="F346" s="77" t="s">
        <v>51</v>
      </c>
      <c r="G346" s="87" t="s">
        <v>46</v>
      </c>
      <c r="H346" s="93" t="e">
        <f>(11000100/30)*E346</f>
        <v>#REF!</v>
      </c>
      <c r="I346" s="104" t="e">
        <f t="shared" si="13"/>
        <v>#REF!</v>
      </c>
      <c r="J346" s="87" t="s">
        <v>172</v>
      </c>
      <c r="K346" s="87" t="s">
        <v>172</v>
      </c>
      <c r="L346" s="174" t="s">
        <v>92</v>
      </c>
      <c r="M346" s="74" t="s">
        <v>173</v>
      </c>
    </row>
    <row r="347" spans="1:42" ht="54" customHeight="1" x14ac:dyDescent="0.2">
      <c r="A347" s="144">
        <v>336</v>
      </c>
      <c r="B347" s="24">
        <v>80111600</v>
      </c>
      <c r="C347" s="140" t="s">
        <v>454</v>
      </c>
      <c r="D347" s="24" t="e">
        <f>UPPER(TEXT(#REF!,"mmmm"))</f>
        <v>#REF!</v>
      </c>
      <c r="E347" s="24">
        <v>139</v>
      </c>
      <c r="F347" s="24" t="s">
        <v>51</v>
      </c>
      <c r="G347" s="24" t="s">
        <v>46</v>
      </c>
      <c r="H347" s="141">
        <v>26810876</v>
      </c>
      <c r="I347" s="141">
        <f t="shared" si="13"/>
        <v>26810876</v>
      </c>
      <c r="J347" s="142" t="s">
        <v>26</v>
      </c>
      <c r="K347" s="142" t="s">
        <v>26</v>
      </c>
      <c r="L347" s="114" t="s">
        <v>182</v>
      </c>
      <c r="M347" s="178" t="s">
        <v>183</v>
      </c>
    </row>
    <row r="348" spans="1:42" ht="54" customHeight="1" x14ac:dyDescent="0.25">
      <c r="A348" s="144">
        <v>337</v>
      </c>
      <c r="B348" s="24">
        <v>93141500</v>
      </c>
      <c r="C348" s="140" t="s">
        <v>455</v>
      </c>
      <c r="D348" s="24" t="e">
        <f>UPPER(TEXT(#REF!,"mmmm"))</f>
        <v>#REF!</v>
      </c>
      <c r="E348" s="24">
        <v>140</v>
      </c>
      <c r="F348" s="24" t="s">
        <v>51</v>
      </c>
      <c r="G348" s="24" t="s">
        <v>46</v>
      </c>
      <c r="H348" s="141">
        <v>27003760</v>
      </c>
      <c r="I348" s="141">
        <v>27003760</v>
      </c>
      <c r="J348" s="142" t="s">
        <v>26</v>
      </c>
      <c r="K348" s="142" t="s">
        <v>26</v>
      </c>
      <c r="L348" s="143" t="s">
        <v>47</v>
      </c>
      <c r="M348" s="147" t="s">
        <v>48</v>
      </c>
    </row>
    <row r="349" spans="1:42" ht="60.75" customHeight="1" x14ac:dyDescent="0.25">
      <c r="A349" s="144">
        <v>338</v>
      </c>
      <c r="B349" s="24">
        <v>801101500</v>
      </c>
      <c r="C349" s="140" t="s">
        <v>456</v>
      </c>
      <c r="D349" s="24" t="e">
        <f>UPPER(TEXT(#REF!,"mmmm"))</f>
        <v>#REF!</v>
      </c>
      <c r="E349" s="24">
        <v>165</v>
      </c>
      <c r="F349" s="24" t="s">
        <v>51</v>
      </c>
      <c r="G349" s="24" t="s">
        <v>46</v>
      </c>
      <c r="H349" s="141">
        <v>31825860</v>
      </c>
      <c r="I349" s="141">
        <f t="shared" ref="I349:I379" si="14">+H349</f>
        <v>31825860</v>
      </c>
      <c r="J349" s="142" t="s">
        <v>26</v>
      </c>
      <c r="K349" s="142" t="s">
        <v>26</v>
      </c>
      <c r="L349" s="143" t="s">
        <v>182</v>
      </c>
      <c r="M349" s="147" t="s">
        <v>183</v>
      </c>
    </row>
    <row r="350" spans="1:42" ht="54" customHeight="1" x14ac:dyDescent="0.25">
      <c r="A350" s="144">
        <v>339</v>
      </c>
      <c r="B350" s="24">
        <v>801101500</v>
      </c>
      <c r="C350" s="140" t="s">
        <v>457</v>
      </c>
      <c r="D350" s="24" t="e">
        <f>UPPER(TEXT(#REF!,"mmmm"))</f>
        <v>#REF!</v>
      </c>
      <c r="E350" s="24">
        <v>165</v>
      </c>
      <c r="F350" s="24" t="s">
        <v>51</v>
      </c>
      <c r="G350" s="24" t="s">
        <v>46</v>
      </c>
      <c r="H350" s="141">
        <v>31825860</v>
      </c>
      <c r="I350" s="141">
        <f t="shared" si="14"/>
        <v>31825860</v>
      </c>
      <c r="J350" s="142" t="s">
        <v>26</v>
      </c>
      <c r="K350" s="142" t="s">
        <v>26</v>
      </c>
      <c r="L350" s="143" t="s">
        <v>182</v>
      </c>
      <c r="M350" s="147" t="s">
        <v>183</v>
      </c>
    </row>
    <row r="351" spans="1:42" ht="57" customHeight="1" x14ac:dyDescent="0.25">
      <c r="A351" s="144">
        <v>340</v>
      </c>
      <c r="B351" s="24">
        <v>801101500</v>
      </c>
      <c r="C351" s="140" t="s">
        <v>458</v>
      </c>
      <c r="D351" s="24" t="e">
        <f>UPPER(TEXT(#REF!,"mmmm"))</f>
        <v>#REF!</v>
      </c>
      <c r="E351" s="24">
        <v>165</v>
      </c>
      <c r="F351" s="24" t="s">
        <v>51</v>
      </c>
      <c r="G351" s="24" t="s">
        <v>46</v>
      </c>
      <c r="H351" s="141">
        <v>31825860</v>
      </c>
      <c r="I351" s="141">
        <f t="shared" si="14"/>
        <v>31825860</v>
      </c>
      <c r="J351" s="142" t="s">
        <v>26</v>
      </c>
      <c r="K351" s="142" t="s">
        <v>26</v>
      </c>
      <c r="L351" s="143" t="s">
        <v>182</v>
      </c>
      <c r="M351" s="147" t="s">
        <v>183</v>
      </c>
    </row>
    <row r="352" spans="1:42" ht="66" customHeight="1" x14ac:dyDescent="0.25">
      <c r="A352" s="144">
        <v>341</v>
      </c>
      <c r="B352" s="24">
        <v>801101500</v>
      </c>
      <c r="C352" s="140" t="s">
        <v>459</v>
      </c>
      <c r="D352" s="24" t="e">
        <f>UPPER(TEXT(#REF!,"mmmm"))</f>
        <v>#REF!</v>
      </c>
      <c r="E352" s="24">
        <v>165</v>
      </c>
      <c r="F352" s="24" t="s">
        <v>51</v>
      </c>
      <c r="G352" s="24" t="s">
        <v>46</v>
      </c>
      <c r="H352" s="141">
        <v>31825860</v>
      </c>
      <c r="I352" s="141">
        <f t="shared" si="14"/>
        <v>31825860</v>
      </c>
      <c r="J352" s="142" t="s">
        <v>26</v>
      </c>
      <c r="K352" s="142" t="s">
        <v>26</v>
      </c>
      <c r="L352" s="143" t="s">
        <v>182</v>
      </c>
      <c r="M352" s="147" t="s">
        <v>183</v>
      </c>
    </row>
    <row r="353" spans="1:13" ht="57.75" customHeight="1" x14ac:dyDescent="0.25">
      <c r="A353" s="144">
        <v>342</v>
      </c>
      <c r="B353" s="24">
        <v>801101500</v>
      </c>
      <c r="C353" s="140" t="s">
        <v>460</v>
      </c>
      <c r="D353" s="24" t="e">
        <f>UPPER(TEXT(#REF!,"mmmm"))</f>
        <v>#REF!</v>
      </c>
      <c r="E353" s="24">
        <v>165</v>
      </c>
      <c r="F353" s="24" t="s">
        <v>51</v>
      </c>
      <c r="G353" s="24" t="s">
        <v>46</v>
      </c>
      <c r="H353" s="141">
        <v>31825860</v>
      </c>
      <c r="I353" s="141">
        <f t="shared" si="14"/>
        <v>31825860</v>
      </c>
      <c r="J353" s="142" t="s">
        <v>26</v>
      </c>
      <c r="K353" s="142" t="s">
        <v>26</v>
      </c>
      <c r="L353" s="143" t="s">
        <v>182</v>
      </c>
      <c r="M353" s="147" t="s">
        <v>183</v>
      </c>
    </row>
    <row r="354" spans="1:13" ht="65.25" customHeight="1" x14ac:dyDescent="0.25">
      <c r="A354" s="144">
        <v>343</v>
      </c>
      <c r="B354" s="24">
        <v>801101500</v>
      </c>
      <c r="C354" s="140" t="s">
        <v>461</v>
      </c>
      <c r="D354" s="24" t="e">
        <f>UPPER(TEXT(#REF!,"mmmm"))</f>
        <v>#REF!</v>
      </c>
      <c r="E354" s="24">
        <v>165</v>
      </c>
      <c r="F354" s="24" t="s">
        <v>51</v>
      </c>
      <c r="G354" s="24" t="s">
        <v>46</v>
      </c>
      <c r="H354" s="141">
        <v>31825860</v>
      </c>
      <c r="I354" s="141">
        <f t="shared" si="14"/>
        <v>31825860</v>
      </c>
      <c r="J354" s="142" t="s">
        <v>26</v>
      </c>
      <c r="K354" s="142" t="s">
        <v>26</v>
      </c>
      <c r="L354" s="143" t="s">
        <v>182</v>
      </c>
      <c r="M354" s="147" t="s">
        <v>183</v>
      </c>
    </row>
    <row r="355" spans="1:13" ht="62.25" customHeight="1" x14ac:dyDescent="0.25">
      <c r="A355" s="144">
        <v>344</v>
      </c>
      <c r="B355" s="24">
        <v>801101500</v>
      </c>
      <c r="C355" s="140" t="s">
        <v>462</v>
      </c>
      <c r="D355" s="24" t="e">
        <f>UPPER(TEXT(#REF!,"mmmm"))</f>
        <v>#REF!</v>
      </c>
      <c r="E355" s="24">
        <v>165</v>
      </c>
      <c r="F355" s="24" t="s">
        <v>51</v>
      </c>
      <c r="G355" s="24" t="s">
        <v>46</v>
      </c>
      <c r="H355" s="141">
        <v>31825860</v>
      </c>
      <c r="I355" s="141">
        <f t="shared" si="14"/>
        <v>31825860</v>
      </c>
      <c r="J355" s="142" t="s">
        <v>26</v>
      </c>
      <c r="K355" s="142" t="s">
        <v>26</v>
      </c>
      <c r="L355" s="143" t="s">
        <v>182</v>
      </c>
      <c r="M355" s="147" t="s">
        <v>183</v>
      </c>
    </row>
    <row r="356" spans="1:13" ht="57.75" customHeight="1" x14ac:dyDescent="0.25">
      <c r="A356" s="144">
        <v>345</v>
      </c>
      <c r="B356" s="24">
        <v>801101500</v>
      </c>
      <c r="C356" s="140" t="s">
        <v>463</v>
      </c>
      <c r="D356" s="24" t="e">
        <f>UPPER(TEXT(#REF!,"mmmm"))</f>
        <v>#REF!</v>
      </c>
      <c r="E356" s="24">
        <v>165</v>
      </c>
      <c r="F356" s="24" t="s">
        <v>51</v>
      </c>
      <c r="G356" s="24" t="s">
        <v>46</v>
      </c>
      <c r="H356" s="141">
        <v>31825860</v>
      </c>
      <c r="I356" s="141">
        <f t="shared" si="14"/>
        <v>31825860</v>
      </c>
      <c r="J356" s="142" t="s">
        <v>26</v>
      </c>
      <c r="K356" s="142" t="s">
        <v>26</v>
      </c>
      <c r="L356" s="143" t="s">
        <v>182</v>
      </c>
      <c r="M356" s="147" t="s">
        <v>183</v>
      </c>
    </row>
    <row r="357" spans="1:13" ht="63" customHeight="1" x14ac:dyDescent="0.25">
      <c r="A357" s="144">
        <v>346</v>
      </c>
      <c r="B357" s="24">
        <v>801101500</v>
      </c>
      <c r="C357" s="140" t="s">
        <v>464</v>
      </c>
      <c r="D357" s="24" t="e">
        <f>UPPER(TEXT(#REF!,"mmmm"))</f>
        <v>#REF!</v>
      </c>
      <c r="E357" s="24">
        <v>165</v>
      </c>
      <c r="F357" s="24" t="s">
        <v>51</v>
      </c>
      <c r="G357" s="24" t="s">
        <v>46</v>
      </c>
      <c r="H357" s="141">
        <v>31825860</v>
      </c>
      <c r="I357" s="141">
        <f t="shared" si="14"/>
        <v>31825860</v>
      </c>
      <c r="J357" s="142" t="s">
        <v>26</v>
      </c>
      <c r="K357" s="142" t="s">
        <v>26</v>
      </c>
      <c r="L357" s="143" t="s">
        <v>182</v>
      </c>
      <c r="M357" s="147" t="s">
        <v>183</v>
      </c>
    </row>
    <row r="358" spans="1:13" ht="66" customHeight="1" x14ac:dyDescent="0.25">
      <c r="A358" s="144">
        <v>347</v>
      </c>
      <c r="B358" s="24">
        <v>801101500</v>
      </c>
      <c r="C358" s="140" t="s">
        <v>465</v>
      </c>
      <c r="D358" s="24" t="e">
        <f>UPPER(TEXT(#REF!,"mmmm"))</f>
        <v>#REF!</v>
      </c>
      <c r="E358" s="24">
        <v>165</v>
      </c>
      <c r="F358" s="24" t="s">
        <v>51</v>
      </c>
      <c r="G358" s="24" t="s">
        <v>46</v>
      </c>
      <c r="H358" s="141">
        <v>31825860</v>
      </c>
      <c r="I358" s="141">
        <f t="shared" si="14"/>
        <v>31825860</v>
      </c>
      <c r="J358" s="142" t="s">
        <v>26</v>
      </c>
      <c r="K358" s="142" t="s">
        <v>26</v>
      </c>
      <c r="L358" s="143" t="s">
        <v>182</v>
      </c>
      <c r="M358" s="147" t="s">
        <v>183</v>
      </c>
    </row>
    <row r="359" spans="1:13" ht="59.25" customHeight="1" x14ac:dyDescent="0.25">
      <c r="A359" s="144">
        <v>348</v>
      </c>
      <c r="B359" s="24">
        <v>801101500</v>
      </c>
      <c r="C359" s="140" t="s">
        <v>466</v>
      </c>
      <c r="D359" s="24" t="e">
        <f>UPPER(TEXT(#REF!,"mmmm"))</f>
        <v>#REF!</v>
      </c>
      <c r="E359" s="24">
        <v>165</v>
      </c>
      <c r="F359" s="24" t="s">
        <v>51</v>
      </c>
      <c r="G359" s="24" t="s">
        <v>46</v>
      </c>
      <c r="H359" s="141">
        <v>31825860</v>
      </c>
      <c r="I359" s="141">
        <f t="shared" si="14"/>
        <v>31825860</v>
      </c>
      <c r="J359" s="142" t="s">
        <v>26</v>
      </c>
      <c r="K359" s="142" t="s">
        <v>26</v>
      </c>
      <c r="L359" s="143" t="s">
        <v>182</v>
      </c>
      <c r="M359" s="147" t="s">
        <v>183</v>
      </c>
    </row>
    <row r="360" spans="1:13" ht="57" customHeight="1" x14ac:dyDescent="0.25">
      <c r="A360" s="144">
        <v>349</v>
      </c>
      <c r="B360" s="24">
        <v>801101500</v>
      </c>
      <c r="C360" s="140" t="s">
        <v>467</v>
      </c>
      <c r="D360" s="24" t="e">
        <f>UPPER(TEXT(#REF!,"mmmm"))</f>
        <v>#REF!</v>
      </c>
      <c r="E360" s="24">
        <v>165</v>
      </c>
      <c r="F360" s="24" t="s">
        <v>51</v>
      </c>
      <c r="G360" s="24" t="s">
        <v>46</v>
      </c>
      <c r="H360" s="141">
        <v>31825860</v>
      </c>
      <c r="I360" s="141">
        <f t="shared" si="14"/>
        <v>31825860</v>
      </c>
      <c r="J360" s="142" t="s">
        <v>26</v>
      </c>
      <c r="K360" s="142" t="s">
        <v>26</v>
      </c>
      <c r="L360" s="143" t="s">
        <v>182</v>
      </c>
      <c r="M360" s="147" t="s">
        <v>183</v>
      </c>
    </row>
    <row r="361" spans="1:13" ht="60" customHeight="1" x14ac:dyDescent="0.25">
      <c r="A361" s="144">
        <v>350</v>
      </c>
      <c r="B361" s="24">
        <v>801101500</v>
      </c>
      <c r="C361" s="140" t="s">
        <v>468</v>
      </c>
      <c r="D361" s="24" t="e">
        <f>UPPER(TEXT(#REF!,"mmmm"))</f>
        <v>#REF!</v>
      </c>
      <c r="E361" s="24">
        <v>165</v>
      </c>
      <c r="F361" s="24" t="s">
        <v>51</v>
      </c>
      <c r="G361" s="24" t="s">
        <v>46</v>
      </c>
      <c r="H361" s="141">
        <v>31825860</v>
      </c>
      <c r="I361" s="141">
        <f t="shared" si="14"/>
        <v>31825860</v>
      </c>
      <c r="J361" s="142" t="s">
        <v>26</v>
      </c>
      <c r="K361" s="142" t="s">
        <v>26</v>
      </c>
      <c r="L361" s="143" t="s">
        <v>182</v>
      </c>
      <c r="M361" s="147" t="s">
        <v>183</v>
      </c>
    </row>
    <row r="362" spans="1:13" ht="68.25" customHeight="1" x14ac:dyDescent="0.25">
      <c r="A362" s="144">
        <v>351</v>
      </c>
      <c r="B362" s="24">
        <v>801101500</v>
      </c>
      <c r="C362" s="140" t="s">
        <v>469</v>
      </c>
      <c r="D362" s="24" t="e">
        <f>UPPER(TEXT(#REF!,"mmmm"))</f>
        <v>#REF!</v>
      </c>
      <c r="E362" s="24">
        <v>165</v>
      </c>
      <c r="F362" s="24" t="s">
        <v>51</v>
      </c>
      <c r="G362" s="24" t="s">
        <v>46</v>
      </c>
      <c r="H362" s="141">
        <v>31825860</v>
      </c>
      <c r="I362" s="141">
        <f t="shared" si="14"/>
        <v>31825860</v>
      </c>
      <c r="J362" s="142" t="s">
        <v>26</v>
      </c>
      <c r="K362" s="142" t="s">
        <v>26</v>
      </c>
      <c r="L362" s="143" t="s">
        <v>182</v>
      </c>
      <c r="M362" s="147" t="s">
        <v>183</v>
      </c>
    </row>
    <row r="363" spans="1:13" ht="56.25" customHeight="1" x14ac:dyDescent="0.25">
      <c r="A363" s="144">
        <v>352</v>
      </c>
      <c r="B363" s="24">
        <v>801101500</v>
      </c>
      <c r="C363" s="140" t="s">
        <v>470</v>
      </c>
      <c r="D363" s="24" t="e">
        <f>UPPER(TEXT(#REF!,"mmmm"))</f>
        <v>#REF!</v>
      </c>
      <c r="E363" s="24">
        <v>165</v>
      </c>
      <c r="F363" s="24" t="s">
        <v>51</v>
      </c>
      <c r="G363" s="24" t="s">
        <v>46</v>
      </c>
      <c r="H363" s="141">
        <v>31825860</v>
      </c>
      <c r="I363" s="141">
        <f t="shared" si="14"/>
        <v>31825860</v>
      </c>
      <c r="J363" s="142" t="s">
        <v>26</v>
      </c>
      <c r="K363" s="142" t="s">
        <v>26</v>
      </c>
      <c r="L363" s="143" t="s">
        <v>182</v>
      </c>
      <c r="M363" s="147" t="s">
        <v>183</v>
      </c>
    </row>
    <row r="364" spans="1:13" ht="56.25" customHeight="1" x14ac:dyDescent="0.25">
      <c r="A364" s="144">
        <v>353</v>
      </c>
      <c r="B364" s="24">
        <v>801101500</v>
      </c>
      <c r="C364" s="140" t="s">
        <v>471</v>
      </c>
      <c r="D364" s="24" t="e">
        <f>UPPER(TEXT(#REF!,"mmmm"))</f>
        <v>#REF!</v>
      </c>
      <c r="E364" s="24">
        <v>165</v>
      </c>
      <c r="F364" s="24" t="s">
        <v>51</v>
      </c>
      <c r="G364" s="24" t="s">
        <v>46</v>
      </c>
      <c r="H364" s="141">
        <v>31825860</v>
      </c>
      <c r="I364" s="141">
        <f t="shared" si="14"/>
        <v>31825860</v>
      </c>
      <c r="J364" s="142" t="s">
        <v>26</v>
      </c>
      <c r="K364" s="142" t="s">
        <v>26</v>
      </c>
      <c r="L364" s="143" t="s">
        <v>182</v>
      </c>
      <c r="M364" s="147" t="s">
        <v>183</v>
      </c>
    </row>
    <row r="365" spans="1:13" ht="62.25" customHeight="1" x14ac:dyDescent="0.25">
      <c r="A365" s="144">
        <v>354</v>
      </c>
      <c r="B365" s="24">
        <v>801101500</v>
      </c>
      <c r="C365" s="140" t="s">
        <v>472</v>
      </c>
      <c r="D365" s="24" t="e">
        <f>UPPER(TEXT(#REF!,"mmmm"))</f>
        <v>#REF!</v>
      </c>
      <c r="E365" s="24">
        <v>165</v>
      </c>
      <c r="F365" s="24" t="s">
        <v>51</v>
      </c>
      <c r="G365" s="24" t="s">
        <v>46</v>
      </c>
      <c r="H365" s="141">
        <v>31825860</v>
      </c>
      <c r="I365" s="141">
        <f t="shared" si="14"/>
        <v>31825860</v>
      </c>
      <c r="J365" s="142" t="s">
        <v>26</v>
      </c>
      <c r="K365" s="142" t="s">
        <v>26</v>
      </c>
      <c r="L365" s="143" t="s">
        <v>182</v>
      </c>
      <c r="M365" s="147" t="s">
        <v>183</v>
      </c>
    </row>
    <row r="366" spans="1:13" ht="57.75" customHeight="1" x14ac:dyDescent="0.25">
      <c r="A366" s="144">
        <v>355</v>
      </c>
      <c r="B366" s="24">
        <v>801101500</v>
      </c>
      <c r="C366" s="140" t="s">
        <v>473</v>
      </c>
      <c r="D366" s="24" t="e">
        <f>UPPER(TEXT(#REF!,"mmmm"))</f>
        <v>#REF!</v>
      </c>
      <c r="E366" s="24">
        <v>165</v>
      </c>
      <c r="F366" s="24" t="s">
        <v>51</v>
      </c>
      <c r="G366" s="24" t="s">
        <v>46</v>
      </c>
      <c r="H366" s="141">
        <v>31825860</v>
      </c>
      <c r="I366" s="141">
        <f t="shared" si="14"/>
        <v>31825860</v>
      </c>
      <c r="J366" s="142" t="s">
        <v>26</v>
      </c>
      <c r="K366" s="142" t="s">
        <v>26</v>
      </c>
      <c r="L366" s="143" t="s">
        <v>182</v>
      </c>
      <c r="M366" s="147" t="s">
        <v>183</v>
      </c>
    </row>
    <row r="367" spans="1:13" ht="69.75" customHeight="1" x14ac:dyDescent="0.25">
      <c r="A367" s="144">
        <v>356</v>
      </c>
      <c r="B367" s="24">
        <v>80121601</v>
      </c>
      <c r="C367" s="140" t="s">
        <v>474</v>
      </c>
      <c r="D367" s="24" t="s">
        <v>121</v>
      </c>
      <c r="E367" s="24">
        <v>37</v>
      </c>
      <c r="F367" s="24" t="s">
        <v>51</v>
      </c>
      <c r="G367" s="24" t="s">
        <v>46</v>
      </c>
      <c r="H367" s="141">
        <v>7136708</v>
      </c>
      <c r="I367" s="141">
        <f t="shared" si="14"/>
        <v>7136708</v>
      </c>
      <c r="J367" s="142" t="s">
        <v>26</v>
      </c>
      <c r="K367" s="142" t="s">
        <v>26</v>
      </c>
      <c r="L367" s="143" t="s">
        <v>182</v>
      </c>
      <c r="M367" s="147" t="s">
        <v>183</v>
      </c>
    </row>
    <row r="368" spans="1:13" ht="65.25" customHeight="1" x14ac:dyDescent="0.25">
      <c r="A368" s="144">
        <v>357</v>
      </c>
      <c r="B368" s="24">
        <v>80121601</v>
      </c>
      <c r="C368" s="140" t="s">
        <v>475</v>
      </c>
      <c r="D368" s="24" t="s">
        <v>121</v>
      </c>
      <c r="E368" s="24">
        <v>37</v>
      </c>
      <c r="F368" s="24" t="s">
        <v>51</v>
      </c>
      <c r="G368" s="24" t="s">
        <v>46</v>
      </c>
      <c r="H368" s="141">
        <v>7136708</v>
      </c>
      <c r="I368" s="141">
        <f t="shared" si="14"/>
        <v>7136708</v>
      </c>
      <c r="J368" s="142" t="s">
        <v>26</v>
      </c>
      <c r="K368" s="142" t="s">
        <v>26</v>
      </c>
      <c r="L368" s="143" t="s">
        <v>182</v>
      </c>
      <c r="M368" s="147" t="s">
        <v>183</v>
      </c>
    </row>
    <row r="369" spans="1:13" ht="80.25" customHeight="1" x14ac:dyDescent="0.25">
      <c r="A369" s="144">
        <v>359</v>
      </c>
      <c r="B369" s="24">
        <v>93141503</v>
      </c>
      <c r="C369" s="140" t="s">
        <v>476</v>
      </c>
      <c r="D369" s="24" t="e">
        <f>UPPER(TEXT(#REF!,"mmmm"))</f>
        <v>#REF!</v>
      </c>
      <c r="E369" s="24">
        <v>165</v>
      </c>
      <c r="F369" s="24" t="s">
        <v>51</v>
      </c>
      <c r="G369" s="24" t="s">
        <v>46</v>
      </c>
      <c r="H369" s="141">
        <v>31825860</v>
      </c>
      <c r="I369" s="141">
        <f t="shared" si="14"/>
        <v>31825860</v>
      </c>
      <c r="J369" s="142" t="s">
        <v>26</v>
      </c>
      <c r="K369" s="142" t="s">
        <v>26</v>
      </c>
      <c r="L369" s="143" t="s">
        <v>182</v>
      </c>
      <c r="M369" s="147" t="s">
        <v>183</v>
      </c>
    </row>
    <row r="370" spans="1:13" ht="83.25" customHeight="1" x14ac:dyDescent="0.25">
      <c r="A370" s="144">
        <v>360</v>
      </c>
      <c r="B370" s="24">
        <v>93141503</v>
      </c>
      <c r="C370" s="140" t="s">
        <v>477</v>
      </c>
      <c r="D370" s="24" t="e">
        <f>UPPER(TEXT(#REF!,"mmmm"))</f>
        <v>#REF!</v>
      </c>
      <c r="E370" s="24">
        <v>165</v>
      </c>
      <c r="F370" s="24" t="s">
        <v>51</v>
      </c>
      <c r="G370" s="24" t="s">
        <v>46</v>
      </c>
      <c r="H370" s="141">
        <v>31825860</v>
      </c>
      <c r="I370" s="141">
        <f t="shared" si="14"/>
        <v>31825860</v>
      </c>
      <c r="J370" s="142" t="s">
        <v>26</v>
      </c>
      <c r="K370" s="142" t="s">
        <v>26</v>
      </c>
      <c r="L370" s="143" t="s">
        <v>182</v>
      </c>
      <c r="M370" s="147" t="s">
        <v>183</v>
      </c>
    </row>
    <row r="371" spans="1:13" ht="63.75" customHeight="1" x14ac:dyDescent="0.25">
      <c r="A371" s="144">
        <v>361</v>
      </c>
      <c r="B371" s="24">
        <v>93141503</v>
      </c>
      <c r="C371" s="140" t="s">
        <v>478</v>
      </c>
      <c r="D371" s="24" t="e">
        <f>UPPER(TEXT(#REF!,"mmmm"))</f>
        <v>#REF!</v>
      </c>
      <c r="E371" s="24">
        <v>165</v>
      </c>
      <c r="F371" s="24" t="s">
        <v>51</v>
      </c>
      <c r="G371" s="24" t="s">
        <v>46</v>
      </c>
      <c r="H371" s="141">
        <v>31825860</v>
      </c>
      <c r="I371" s="141">
        <f t="shared" si="14"/>
        <v>31825860</v>
      </c>
      <c r="J371" s="142" t="s">
        <v>26</v>
      </c>
      <c r="K371" s="142" t="s">
        <v>26</v>
      </c>
      <c r="L371" s="143" t="s">
        <v>182</v>
      </c>
      <c r="M371" s="147" t="s">
        <v>183</v>
      </c>
    </row>
    <row r="372" spans="1:13" ht="72" customHeight="1" x14ac:dyDescent="0.25">
      <c r="A372" s="144">
        <v>362</v>
      </c>
      <c r="B372" s="24">
        <v>93141503</v>
      </c>
      <c r="C372" s="140" t="s">
        <v>479</v>
      </c>
      <c r="D372" s="24" t="e">
        <f>UPPER(TEXT(#REF!,"mmmm"))</f>
        <v>#REF!</v>
      </c>
      <c r="E372" s="24">
        <v>165</v>
      </c>
      <c r="F372" s="24" t="s">
        <v>51</v>
      </c>
      <c r="G372" s="24" t="s">
        <v>46</v>
      </c>
      <c r="H372" s="141">
        <v>31825860</v>
      </c>
      <c r="I372" s="141">
        <f t="shared" si="14"/>
        <v>31825860</v>
      </c>
      <c r="J372" s="142" t="s">
        <v>26</v>
      </c>
      <c r="K372" s="142" t="s">
        <v>26</v>
      </c>
      <c r="L372" s="143" t="s">
        <v>182</v>
      </c>
      <c r="M372" s="147" t="s">
        <v>183</v>
      </c>
    </row>
    <row r="373" spans="1:13" ht="69.75" customHeight="1" x14ac:dyDescent="0.25">
      <c r="A373" s="144">
        <v>363</v>
      </c>
      <c r="B373" s="24">
        <v>93141503</v>
      </c>
      <c r="C373" s="140" t="s">
        <v>480</v>
      </c>
      <c r="D373" s="24" t="e">
        <f>UPPER(TEXT(#REF!,"mmmm"))</f>
        <v>#REF!</v>
      </c>
      <c r="E373" s="24">
        <v>165</v>
      </c>
      <c r="F373" s="24" t="s">
        <v>51</v>
      </c>
      <c r="G373" s="24" t="s">
        <v>46</v>
      </c>
      <c r="H373" s="141">
        <v>31825860</v>
      </c>
      <c r="I373" s="141">
        <f t="shared" si="14"/>
        <v>31825860</v>
      </c>
      <c r="J373" s="142" t="s">
        <v>26</v>
      </c>
      <c r="K373" s="142" t="s">
        <v>26</v>
      </c>
      <c r="L373" s="143" t="s">
        <v>182</v>
      </c>
      <c r="M373" s="147" t="s">
        <v>183</v>
      </c>
    </row>
    <row r="374" spans="1:13" ht="68.25" customHeight="1" x14ac:dyDescent="0.25">
      <c r="A374" s="144">
        <v>364</v>
      </c>
      <c r="B374" s="24">
        <v>93141503</v>
      </c>
      <c r="C374" s="140" t="s">
        <v>481</v>
      </c>
      <c r="D374" s="24" t="e">
        <f>UPPER(TEXT(#REF!,"mmmm"))</f>
        <v>#REF!</v>
      </c>
      <c r="E374" s="24">
        <v>165</v>
      </c>
      <c r="F374" s="24" t="s">
        <v>51</v>
      </c>
      <c r="G374" s="24" t="s">
        <v>46</v>
      </c>
      <c r="H374" s="141">
        <v>31825860</v>
      </c>
      <c r="I374" s="141">
        <f t="shared" si="14"/>
        <v>31825860</v>
      </c>
      <c r="J374" s="142" t="s">
        <v>26</v>
      </c>
      <c r="K374" s="142" t="s">
        <v>26</v>
      </c>
      <c r="L374" s="143" t="s">
        <v>182</v>
      </c>
      <c r="M374" s="147" t="s">
        <v>183</v>
      </c>
    </row>
    <row r="375" spans="1:13" ht="74.25" customHeight="1" x14ac:dyDescent="0.25">
      <c r="A375" s="144">
        <v>365</v>
      </c>
      <c r="B375" s="24">
        <v>93141503</v>
      </c>
      <c r="C375" s="140" t="s">
        <v>482</v>
      </c>
      <c r="D375" s="24" t="e">
        <f>UPPER(TEXT(#REF!,"mmmm"))</f>
        <v>#REF!</v>
      </c>
      <c r="E375" s="24">
        <v>165</v>
      </c>
      <c r="F375" s="24" t="s">
        <v>51</v>
      </c>
      <c r="G375" s="24" t="s">
        <v>46</v>
      </c>
      <c r="H375" s="141">
        <v>31825860</v>
      </c>
      <c r="I375" s="141">
        <f t="shared" si="14"/>
        <v>31825860</v>
      </c>
      <c r="J375" s="142" t="s">
        <v>26</v>
      </c>
      <c r="K375" s="142" t="s">
        <v>26</v>
      </c>
      <c r="L375" s="143" t="s">
        <v>182</v>
      </c>
      <c r="M375" s="147" t="s">
        <v>183</v>
      </c>
    </row>
    <row r="376" spans="1:13" ht="68.25" customHeight="1" x14ac:dyDescent="0.25">
      <c r="A376" s="144">
        <v>366</v>
      </c>
      <c r="B376" s="24">
        <v>93141503</v>
      </c>
      <c r="C376" s="140" t="s">
        <v>483</v>
      </c>
      <c r="D376" s="24" t="e">
        <f>UPPER(TEXT(#REF!,"mmmm"))</f>
        <v>#REF!</v>
      </c>
      <c r="E376" s="24">
        <v>165</v>
      </c>
      <c r="F376" s="24" t="s">
        <v>51</v>
      </c>
      <c r="G376" s="24" t="s">
        <v>46</v>
      </c>
      <c r="H376" s="141">
        <v>31825860</v>
      </c>
      <c r="I376" s="141">
        <f t="shared" si="14"/>
        <v>31825860</v>
      </c>
      <c r="J376" s="142" t="s">
        <v>26</v>
      </c>
      <c r="K376" s="142" t="s">
        <v>26</v>
      </c>
      <c r="L376" s="143" t="s">
        <v>182</v>
      </c>
      <c r="M376" s="147" t="s">
        <v>183</v>
      </c>
    </row>
    <row r="377" spans="1:13" ht="66.75" customHeight="1" x14ac:dyDescent="0.25">
      <c r="A377" s="144">
        <v>367</v>
      </c>
      <c r="B377" s="24">
        <v>93141503</v>
      </c>
      <c r="C377" s="140" t="s">
        <v>484</v>
      </c>
      <c r="D377" s="24" t="e">
        <f>UPPER(TEXT(#REF!,"mmmm"))</f>
        <v>#REF!</v>
      </c>
      <c r="E377" s="24">
        <v>165</v>
      </c>
      <c r="F377" s="24" t="s">
        <v>51</v>
      </c>
      <c r="G377" s="24" t="s">
        <v>46</v>
      </c>
      <c r="H377" s="141">
        <v>31825860</v>
      </c>
      <c r="I377" s="141">
        <f t="shared" si="14"/>
        <v>31825860</v>
      </c>
      <c r="J377" s="142" t="s">
        <v>26</v>
      </c>
      <c r="K377" s="142" t="s">
        <v>26</v>
      </c>
      <c r="L377" s="143" t="s">
        <v>182</v>
      </c>
      <c r="M377" s="147" t="s">
        <v>183</v>
      </c>
    </row>
    <row r="378" spans="1:13" ht="71.25" customHeight="1" x14ac:dyDescent="0.25">
      <c r="A378" s="144">
        <v>368</v>
      </c>
      <c r="B378" s="24">
        <v>93141503</v>
      </c>
      <c r="C378" s="140" t="s">
        <v>485</v>
      </c>
      <c r="D378" s="24" t="e">
        <f>UPPER(TEXT(#REF!,"mmmm"))</f>
        <v>#REF!</v>
      </c>
      <c r="E378" s="24">
        <v>165</v>
      </c>
      <c r="F378" s="24" t="s">
        <v>51</v>
      </c>
      <c r="G378" s="24" t="s">
        <v>46</v>
      </c>
      <c r="H378" s="141">
        <v>31825860</v>
      </c>
      <c r="I378" s="141">
        <f t="shared" si="14"/>
        <v>31825860</v>
      </c>
      <c r="J378" s="142" t="s">
        <v>26</v>
      </c>
      <c r="K378" s="142" t="s">
        <v>26</v>
      </c>
      <c r="L378" s="143" t="s">
        <v>182</v>
      </c>
      <c r="M378" s="147" t="s">
        <v>183</v>
      </c>
    </row>
    <row r="379" spans="1:13" ht="62.25" customHeight="1" x14ac:dyDescent="0.25">
      <c r="A379" s="144">
        <v>369</v>
      </c>
      <c r="B379" s="24">
        <v>93141503</v>
      </c>
      <c r="C379" s="140" t="s">
        <v>486</v>
      </c>
      <c r="D379" s="24" t="e">
        <f>UPPER(TEXT(#REF!,"mmmm"))</f>
        <v>#REF!</v>
      </c>
      <c r="E379" s="24">
        <v>165</v>
      </c>
      <c r="F379" s="24" t="s">
        <v>51</v>
      </c>
      <c r="G379" s="24" t="s">
        <v>46</v>
      </c>
      <c r="H379" s="141">
        <v>31825860</v>
      </c>
      <c r="I379" s="141">
        <f t="shared" si="14"/>
        <v>31825860</v>
      </c>
      <c r="J379" s="142" t="s">
        <v>26</v>
      </c>
      <c r="K379" s="142" t="s">
        <v>26</v>
      </c>
      <c r="L379" s="143" t="s">
        <v>182</v>
      </c>
      <c r="M379" s="147" t="s">
        <v>183</v>
      </c>
    </row>
    <row r="380" spans="1:13" ht="87" customHeight="1" x14ac:dyDescent="0.25">
      <c r="A380" s="144">
        <v>370</v>
      </c>
      <c r="B380" s="24">
        <v>93141503</v>
      </c>
      <c r="C380" s="140" t="s">
        <v>487</v>
      </c>
      <c r="D380" s="24" t="e">
        <f>UPPER(TEXT(#REF!,"mmmm"))</f>
        <v>#REF!</v>
      </c>
      <c r="E380" s="24">
        <v>165</v>
      </c>
      <c r="F380" s="24" t="s">
        <v>51</v>
      </c>
      <c r="G380" s="24" t="s">
        <v>46</v>
      </c>
      <c r="H380" s="141">
        <v>31825860</v>
      </c>
      <c r="I380" s="141">
        <f t="shared" ref="I380:I408" si="15">+H380</f>
        <v>31825860</v>
      </c>
      <c r="J380" s="142" t="s">
        <v>26</v>
      </c>
      <c r="K380" s="142" t="s">
        <v>26</v>
      </c>
      <c r="L380" s="143" t="s">
        <v>182</v>
      </c>
      <c r="M380" s="147" t="s">
        <v>183</v>
      </c>
    </row>
    <row r="381" spans="1:13" ht="64.5" customHeight="1" x14ac:dyDescent="0.25">
      <c r="A381" s="144">
        <v>371</v>
      </c>
      <c r="B381" s="24">
        <v>93141503</v>
      </c>
      <c r="C381" s="140" t="s">
        <v>488</v>
      </c>
      <c r="D381" s="24" t="e">
        <f>UPPER(TEXT(#REF!,"mmmm"))</f>
        <v>#REF!</v>
      </c>
      <c r="E381" s="24">
        <v>165</v>
      </c>
      <c r="F381" s="24" t="s">
        <v>51</v>
      </c>
      <c r="G381" s="24" t="s">
        <v>46</v>
      </c>
      <c r="H381" s="141">
        <v>31825860</v>
      </c>
      <c r="I381" s="141">
        <f t="shared" si="15"/>
        <v>31825860</v>
      </c>
      <c r="J381" s="142" t="s">
        <v>26</v>
      </c>
      <c r="K381" s="142" t="s">
        <v>26</v>
      </c>
      <c r="L381" s="143" t="s">
        <v>182</v>
      </c>
      <c r="M381" s="147" t="s">
        <v>183</v>
      </c>
    </row>
    <row r="382" spans="1:13" ht="72.75" customHeight="1" x14ac:dyDescent="0.25">
      <c r="A382" s="144">
        <v>372</v>
      </c>
      <c r="B382" s="24">
        <v>93141503</v>
      </c>
      <c r="C382" s="140" t="s">
        <v>489</v>
      </c>
      <c r="D382" s="24" t="e">
        <f>UPPER(TEXT(#REF!,"mmmm"))</f>
        <v>#REF!</v>
      </c>
      <c r="E382" s="24">
        <v>165</v>
      </c>
      <c r="F382" s="24" t="s">
        <v>51</v>
      </c>
      <c r="G382" s="24" t="s">
        <v>46</v>
      </c>
      <c r="H382" s="141">
        <v>31825860</v>
      </c>
      <c r="I382" s="141">
        <f t="shared" si="15"/>
        <v>31825860</v>
      </c>
      <c r="J382" s="142" t="s">
        <v>26</v>
      </c>
      <c r="K382" s="142" t="s">
        <v>26</v>
      </c>
      <c r="L382" s="143" t="s">
        <v>182</v>
      </c>
      <c r="M382" s="147" t="s">
        <v>183</v>
      </c>
    </row>
    <row r="383" spans="1:13" ht="65.25" customHeight="1" x14ac:dyDescent="0.25">
      <c r="A383" s="144">
        <v>373</v>
      </c>
      <c r="B383" s="24">
        <v>93141503</v>
      </c>
      <c r="C383" s="140" t="s">
        <v>490</v>
      </c>
      <c r="D383" s="24" t="e">
        <f>UPPER(TEXT(#REF!,"mmmm"))</f>
        <v>#REF!</v>
      </c>
      <c r="E383" s="24">
        <v>165</v>
      </c>
      <c r="F383" s="24" t="s">
        <v>51</v>
      </c>
      <c r="G383" s="24" t="s">
        <v>46</v>
      </c>
      <c r="H383" s="141">
        <v>31825860</v>
      </c>
      <c r="I383" s="141">
        <f t="shared" si="15"/>
        <v>31825860</v>
      </c>
      <c r="J383" s="142" t="s">
        <v>26</v>
      </c>
      <c r="K383" s="142" t="s">
        <v>26</v>
      </c>
      <c r="L383" s="143" t="s">
        <v>182</v>
      </c>
      <c r="M383" s="147" t="s">
        <v>183</v>
      </c>
    </row>
    <row r="384" spans="1:13" ht="74.25" customHeight="1" x14ac:dyDescent="0.25">
      <c r="A384" s="144">
        <v>374</v>
      </c>
      <c r="B384" s="24">
        <v>93141503</v>
      </c>
      <c r="C384" s="140" t="s">
        <v>491</v>
      </c>
      <c r="D384" s="24" t="e">
        <f>UPPER(TEXT(#REF!,"mmmm"))</f>
        <v>#REF!</v>
      </c>
      <c r="E384" s="24">
        <v>165</v>
      </c>
      <c r="F384" s="24" t="s">
        <v>51</v>
      </c>
      <c r="G384" s="24" t="s">
        <v>46</v>
      </c>
      <c r="H384" s="141">
        <v>31825860</v>
      </c>
      <c r="I384" s="141">
        <f t="shared" si="15"/>
        <v>31825860</v>
      </c>
      <c r="J384" s="142" t="s">
        <v>26</v>
      </c>
      <c r="K384" s="142" t="s">
        <v>26</v>
      </c>
      <c r="L384" s="143" t="s">
        <v>182</v>
      </c>
      <c r="M384" s="147" t="s">
        <v>183</v>
      </c>
    </row>
    <row r="385" spans="1:13" ht="69.75" customHeight="1" x14ac:dyDescent="0.25">
      <c r="A385" s="144">
        <v>375</v>
      </c>
      <c r="B385" s="24">
        <v>93141503</v>
      </c>
      <c r="C385" s="140" t="s">
        <v>492</v>
      </c>
      <c r="D385" s="24" t="e">
        <f>UPPER(TEXT(#REF!,"mmmm"))</f>
        <v>#REF!</v>
      </c>
      <c r="E385" s="24">
        <v>165</v>
      </c>
      <c r="F385" s="24" t="s">
        <v>51</v>
      </c>
      <c r="G385" s="24" t="s">
        <v>46</v>
      </c>
      <c r="H385" s="141">
        <v>31825860</v>
      </c>
      <c r="I385" s="141">
        <f t="shared" si="15"/>
        <v>31825860</v>
      </c>
      <c r="J385" s="142" t="s">
        <v>26</v>
      </c>
      <c r="K385" s="142" t="s">
        <v>26</v>
      </c>
      <c r="L385" s="143" t="s">
        <v>182</v>
      </c>
      <c r="M385" s="147" t="s">
        <v>183</v>
      </c>
    </row>
    <row r="386" spans="1:13" ht="49.5" customHeight="1" x14ac:dyDescent="0.25">
      <c r="A386" s="144">
        <v>376</v>
      </c>
      <c r="B386" s="24">
        <v>93141503</v>
      </c>
      <c r="C386" s="140" t="s">
        <v>493</v>
      </c>
      <c r="D386" s="24" t="e">
        <f>UPPER(TEXT(#REF!,"mmmm"))</f>
        <v>#REF!</v>
      </c>
      <c r="E386" s="24">
        <v>165</v>
      </c>
      <c r="F386" s="24" t="s">
        <v>51</v>
      </c>
      <c r="G386" s="24" t="s">
        <v>46</v>
      </c>
      <c r="H386" s="141">
        <v>31825860</v>
      </c>
      <c r="I386" s="141">
        <f t="shared" si="15"/>
        <v>31825860</v>
      </c>
      <c r="J386" s="142" t="s">
        <v>26</v>
      </c>
      <c r="K386" s="142" t="s">
        <v>26</v>
      </c>
      <c r="L386" s="143" t="s">
        <v>182</v>
      </c>
      <c r="M386" s="147" t="s">
        <v>183</v>
      </c>
    </row>
    <row r="387" spans="1:13" ht="55.5" customHeight="1" x14ac:dyDescent="0.25">
      <c r="A387" s="144">
        <v>377</v>
      </c>
      <c r="B387" s="24">
        <v>93141503</v>
      </c>
      <c r="C387" s="140" t="s">
        <v>494</v>
      </c>
      <c r="D387" s="24" t="e">
        <f>UPPER(TEXT(#REF!,"mmmm"))</f>
        <v>#REF!</v>
      </c>
      <c r="E387" s="24">
        <v>165</v>
      </c>
      <c r="F387" s="24" t="s">
        <v>51</v>
      </c>
      <c r="G387" s="24" t="s">
        <v>46</v>
      </c>
      <c r="H387" s="141">
        <v>31825860</v>
      </c>
      <c r="I387" s="141">
        <f t="shared" si="15"/>
        <v>31825860</v>
      </c>
      <c r="J387" s="142" t="s">
        <v>26</v>
      </c>
      <c r="K387" s="142" t="s">
        <v>26</v>
      </c>
      <c r="L387" s="143" t="s">
        <v>182</v>
      </c>
      <c r="M387" s="147" t="s">
        <v>183</v>
      </c>
    </row>
    <row r="388" spans="1:13" ht="55.5" customHeight="1" x14ac:dyDescent="0.25">
      <c r="A388" s="144">
        <v>378</v>
      </c>
      <c r="B388" s="24">
        <v>93141503</v>
      </c>
      <c r="C388" s="140" t="s">
        <v>495</v>
      </c>
      <c r="D388" s="24" t="e">
        <f>UPPER(TEXT(#REF!,"mmmm"))</f>
        <v>#REF!</v>
      </c>
      <c r="E388" s="24">
        <v>165</v>
      </c>
      <c r="F388" s="24" t="s">
        <v>51</v>
      </c>
      <c r="G388" s="24" t="s">
        <v>46</v>
      </c>
      <c r="H388" s="141">
        <v>31825860</v>
      </c>
      <c r="I388" s="141">
        <f t="shared" si="15"/>
        <v>31825860</v>
      </c>
      <c r="J388" s="142" t="s">
        <v>26</v>
      </c>
      <c r="K388" s="142" t="s">
        <v>26</v>
      </c>
      <c r="L388" s="143" t="s">
        <v>182</v>
      </c>
      <c r="M388" s="147" t="s">
        <v>183</v>
      </c>
    </row>
    <row r="389" spans="1:13" ht="70.5" customHeight="1" x14ac:dyDescent="0.25">
      <c r="A389" s="144">
        <v>379</v>
      </c>
      <c r="B389" s="24">
        <v>81101500</v>
      </c>
      <c r="C389" s="140" t="s">
        <v>496</v>
      </c>
      <c r="D389" s="24" t="e">
        <f>UPPER(TEXT(#REF!,"mmmm"))</f>
        <v>#REF!</v>
      </c>
      <c r="E389" s="24">
        <v>165</v>
      </c>
      <c r="F389" s="24" t="s">
        <v>51</v>
      </c>
      <c r="G389" s="24" t="s">
        <v>46</v>
      </c>
      <c r="H389" s="141">
        <v>38769060</v>
      </c>
      <c r="I389" s="141">
        <f t="shared" si="15"/>
        <v>38769060</v>
      </c>
      <c r="J389" s="142" t="s">
        <v>26</v>
      </c>
      <c r="K389" s="142" t="s">
        <v>26</v>
      </c>
      <c r="L389" s="143" t="s">
        <v>182</v>
      </c>
      <c r="M389" s="147" t="s">
        <v>183</v>
      </c>
    </row>
    <row r="390" spans="1:13" ht="71.25" customHeight="1" x14ac:dyDescent="0.25">
      <c r="A390" s="144">
        <v>380</v>
      </c>
      <c r="B390" s="24">
        <v>81101500</v>
      </c>
      <c r="C390" s="140" t="s">
        <v>497</v>
      </c>
      <c r="D390" s="24" t="e">
        <f>UPPER(TEXT(#REF!,"mmmm"))</f>
        <v>#REF!</v>
      </c>
      <c r="E390" s="24">
        <v>165</v>
      </c>
      <c r="F390" s="24" t="s">
        <v>51</v>
      </c>
      <c r="G390" s="24" t="s">
        <v>46</v>
      </c>
      <c r="H390" s="141">
        <v>38769060</v>
      </c>
      <c r="I390" s="141">
        <f t="shared" si="15"/>
        <v>38769060</v>
      </c>
      <c r="J390" s="142" t="s">
        <v>26</v>
      </c>
      <c r="K390" s="142" t="s">
        <v>26</v>
      </c>
      <c r="L390" s="143" t="s">
        <v>182</v>
      </c>
      <c r="M390" s="147" t="s">
        <v>183</v>
      </c>
    </row>
    <row r="391" spans="1:13" ht="70.5" customHeight="1" x14ac:dyDescent="0.25">
      <c r="A391" s="144">
        <v>381</v>
      </c>
      <c r="B391" s="24">
        <v>81101500</v>
      </c>
      <c r="C391" s="140" t="s">
        <v>498</v>
      </c>
      <c r="D391" s="24" t="e">
        <f>UPPER(TEXT(#REF!,"mmmm"))</f>
        <v>#REF!</v>
      </c>
      <c r="E391" s="24">
        <v>165</v>
      </c>
      <c r="F391" s="24" t="s">
        <v>51</v>
      </c>
      <c r="G391" s="24" t="s">
        <v>46</v>
      </c>
      <c r="H391" s="141">
        <v>38769060</v>
      </c>
      <c r="I391" s="141">
        <f t="shared" si="15"/>
        <v>38769060</v>
      </c>
      <c r="J391" s="142" t="s">
        <v>26</v>
      </c>
      <c r="K391" s="142" t="s">
        <v>26</v>
      </c>
      <c r="L391" s="143" t="s">
        <v>182</v>
      </c>
      <c r="M391" s="147" t="s">
        <v>183</v>
      </c>
    </row>
    <row r="392" spans="1:13" ht="63" customHeight="1" x14ac:dyDescent="0.25">
      <c r="A392" s="144">
        <v>382</v>
      </c>
      <c r="B392" s="24">
        <v>93141500</v>
      </c>
      <c r="C392" s="140" t="s">
        <v>499</v>
      </c>
      <c r="D392" s="24" t="e">
        <f>UPPER(TEXT(#REF!,"mmmm"))</f>
        <v>#REF!</v>
      </c>
      <c r="E392" s="24">
        <v>165</v>
      </c>
      <c r="F392" s="24" t="s">
        <v>51</v>
      </c>
      <c r="G392" s="24" t="s">
        <v>46</v>
      </c>
      <c r="H392" s="141">
        <v>38769060</v>
      </c>
      <c r="I392" s="141">
        <f t="shared" si="15"/>
        <v>38769060</v>
      </c>
      <c r="J392" s="142" t="s">
        <v>26</v>
      </c>
      <c r="K392" s="142" t="s">
        <v>26</v>
      </c>
      <c r="L392" s="18" t="s">
        <v>47</v>
      </c>
      <c r="M392" s="19" t="s">
        <v>48</v>
      </c>
    </row>
    <row r="393" spans="1:13" ht="51" x14ac:dyDescent="0.2">
      <c r="A393" s="150">
        <v>383</v>
      </c>
      <c r="B393" s="24">
        <v>93141500</v>
      </c>
      <c r="C393" s="16" t="s">
        <v>500</v>
      </c>
      <c r="D393" s="15" t="e">
        <f>UPPER(TEXT(#REF!,"mmmm"))</f>
        <v>#REF!</v>
      </c>
      <c r="E393" s="15" t="e">
        <f>+DAYS360(#REF!,#REF!)</f>
        <v>#REF!</v>
      </c>
      <c r="F393" s="15" t="s">
        <v>51</v>
      </c>
      <c r="G393" s="15" t="s">
        <v>46</v>
      </c>
      <c r="H393" s="90" t="e">
        <f>(+VLOOKUP(#REF!,[2]perfiles!$A$1:$B$8,2,FALSE)/30)*E393</f>
        <v>#REF!</v>
      </c>
      <c r="I393" s="90" t="e">
        <f t="shared" si="15"/>
        <v>#REF!</v>
      </c>
      <c r="J393" s="111" t="s">
        <v>26</v>
      </c>
      <c r="K393" s="111" t="s">
        <v>26</v>
      </c>
      <c r="L393" s="18" t="s">
        <v>47</v>
      </c>
      <c r="M393" s="19" t="s">
        <v>48</v>
      </c>
    </row>
    <row r="394" spans="1:13" ht="51" x14ac:dyDescent="0.2">
      <c r="A394" s="150">
        <v>384</v>
      </c>
      <c r="B394" s="24">
        <v>93141500</v>
      </c>
      <c r="C394" s="16" t="s">
        <v>501</v>
      </c>
      <c r="D394" s="15" t="e">
        <f>UPPER(TEXT(#REF!,"mmmm"))</f>
        <v>#REF!</v>
      </c>
      <c r="E394" s="15" t="e">
        <f>+DAYS360(#REF!,#REF!)</f>
        <v>#REF!</v>
      </c>
      <c r="F394" s="15" t="s">
        <v>51</v>
      </c>
      <c r="G394" s="15" t="s">
        <v>46</v>
      </c>
      <c r="H394" s="90" t="e">
        <f>(+VLOOKUP(#REF!,[2]perfiles!$A$1:$B$8,2,FALSE)/30)*E394</f>
        <v>#REF!</v>
      </c>
      <c r="I394" s="90" t="e">
        <f t="shared" si="15"/>
        <v>#REF!</v>
      </c>
      <c r="J394" s="111" t="s">
        <v>26</v>
      </c>
      <c r="K394" s="111" t="s">
        <v>26</v>
      </c>
      <c r="L394" s="18" t="s">
        <v>47</v>
      </c>
      <c r="M394" s="19" t="s">
        <v>48</v>
      </c>
    </row>
    <row r="395" spans="1:13" ht="51" x14ac:dyDescent="0.2">
      <c r="A395" s="151">
        <v>385</v>
      </c>
      <c r="B395" s="24">
        <v>93141500</v>
      </c>
      <c r="C395" s="153" t="s">
        <v>502</v>
      </c>
      <c r="D395" s="152" t="e">
        <f>UPPER(TEXT(#REF!,"mmmm"))</f>
        <v>#REF!</v>
      </c>
      <c r="E395" s="152" t="e">
        <f>+DAYS360(#REF!,#REF!)</f>
        <v>#REF!</v>
      </c>
      <c r="F395" s="152" t="s">
        <v>51</v>
      </c>
      <c r="G395" s="152" t="s">
        <v>46</v>
      </c>
      <c r="H395" s="91" t="e">
        <f>(+VLOOKUP(#REF!,[2]perfiles!$A$1:$B$8,2,FALSE)/30)*E395</f>
        <v>#REF!</v>
      </c>
      <c r="I395" s="91" t="e">
        <f t="shared" si="15"/>
        <v>#REF!</v>
      </c>
      <c r="J395" s="112" t="s">
        <v>26</v>
      </c>
      <c r="K395" s="112" t="s">
        <v>26</v>
      </c>
      <c r="L395" s="154" t="s">
        <v>47</v>
      </c>
      <c r="M395" s="155" t="s">
        <v>48</v>
      </c>
    </row>
    <row r="396" spans="1:13" ht="51" x14ac:dyDescent="0.2">
      <c r="A396" s="144">
        <v>386</v>
      </c>
      <c r="B396" s="24">
        <v>93141500</v>
      </c>
      <c r="C396" s="140" t="s">
        <v>503</v>
      </c>
      <c r="D396" s="24" t="e">
        <f>UPPER(TEXT(#REF!,"mmmm"))</f>
        <v>#REF!</v>
      </c>
      <c r="E396" s="24" t="e">
        <f>+DAYS360(#REF!,#REF!)</f>
        <v>#REF!</v>
      </c>
      <c r="F396" s="24" t="s">
        <v>51</v>
      </c>
      <c r="G396" s="24" t="s">
        <v>46</v>
      </c>
      <c r="H396" s="156" t="e">
        <f>(+VLOOKUP(#REF!,[2]perfiles!$A$1:$B$8,2,FALSE)/30)*E396</f>
        <v>#REF!</v>
      </c>
      <c r="I396" s="156" t="e">
        <f t="shared" si="15"/>
        <v>#REF!</v>
      </c>
      <c r="J396" s="157" t="s">
        <v>26</v>
      </c>
      <c r="K396" s="157" t="s">
        <v>26</v>
      </c>
      <c r="L396" s="143" t="s">
        <v>47</v>
      </c>
      <c r="M396" s="147" t="s">
        <v>48</v>
      </c>
    </row>
    <row r="397" spans="1:13" ht="51" x14ac:dyDescent="0.2">
      <c r="A397" s="151">
        <v>387</v>
      </c>
      <c r="B397" s="152">
        <v>80121600</v>
      </c>
      <c r="C397" s="153" t="s">
        <v>504</v>
      </c>
      <c r="D397" s="152" t="e">
        <f>UPPER(TEXT(#REF!,"mmmm"))</f>
        <v>#REF!</v>
      </c>
      <c r="E397" s="152" t="e">
        <f>+DAYS360(#REF!,#REF!)</f>
        <v>#REF!</v>
      </c>
      <c r="F397" s="152" t="s">
        <v>51</v>
      </c>
      <c r="G397" s="152" t="s">
        <v>46</v>
      </c>
      <c r="H397" s="91" t="e">
        <f>(+VLOOKUP(#REF!,[2]perfiles!$A$1:$B$8,2,FALSE)/30)*E397</f>
        <v>#REF!</v>
      </c>
      <c r="I397" s="91" t="e">
        <f t="shared" si="15"/>
        <v>#REF!</v>
      </c>
      <c r="J397" s="112" t="s">
        <v>26</v>
      </c>
      <c r="K397" s="112" t="s">
        <v>26</v>
      </c>
      <c r="L397" s="154" t="s">
        <v>47</v>
      </c>
      <c r="M397" s="155" t="s">
        <v>48</v>
      </c>
    </row>
    <row r="398" spans="1:13" ht="51" x14ac:dyDescent="0.2">
      <c r="A398" s="150">
        <v>388</v>
      </c>
      <c r="B398" s="15">
        <v>80121600</v>
      </c>
      <c r="C398" s="16" t="s">
        <v>505</v>
      </c>
      <c r="D398" s="15" t="e">
        <f>UPPER(TEXT(#REF!,"mmmm"))</f>
        <v>#REF!</v>
      </c>
      <c r="E398" s="15" t="e">
        <f>+DAYS360(#REF!,#REF!)</f>
        <v>#REF!</v>
      </c>
      <c r="F398" s="15" t="s">
        <v>51</v>
      </c>
      <c r="G398" s="15" t="s">
        <v>46</v>
      </c>
      <c r="H398" s="90" t="e">
        <f>(+VLOOKUP(#REF!,[2]perfiles!$A$1:$B$8,2,FALSE)/30)*E398</f>
        <v>#REF!</v>
      </c>
      <c r="I398" s="90" t="e">
        <f t="shared" si="15"/>
        <v>#REF!</v>
      </c>
      <c r="J398" s="111" t="s">
        <v>26</v>
      </c>
      <c r="K398" s="111" t="s">
        <v>26</v>
      </c>
      <c r="L398" s="18" t="s">
        <v>47</v>
      </c>
      <c r="M398" s="19" t="s">
        <v>48</v>
      </c>
    </row>
    <row r="399" spans="1:13" ht="51" x14ac:dyDescent="0.2">
      <c r="A399" s="158">
        <v>389</v>
      </c>
      <c r="B399" s="159">
        <v>80121600</v>
      </c>
      <c r="C399" s="160" t="s">
        <v>506</v>
      </c>
      <c r="D399" s="159" t="e">
        <f>UPPER(TEXT(#REF!,"mmmm"))</f>
        <v>#REF!</v>
      </c>
      <c r="E399" s="159" t="e">
        <f>+DAYS360(#REF!,#REF!)</f>
        <v>#REF!</v>
      </c>
      <c r="F399" s="159" t="s">
        <v>51</v>
      </c>
      <c r="G399" s="159" t="s">
        <v>46</v>
      </c>
      <c r="H399" s="163" t="e">
        <f>(+VLOOKUP(#REF!,[2]perfiles!$A$1:$B$8,2,FALSE)/30)*E399</f>
        <v>#REF!</v>
      </c>
      <c r="I399" s="163" t="e">
        <f t="shared" si="15"/>
        <v>#REF!</v>
      </c>
      <c r="J399" s="164" t="s">
        <v>26</v>
      </c>
      <c r="K399" s="164" t="s">
        <v>26</v>
      </c>
      <c r="L399" s="161" t="s">
        <v>47</v>
      </c>
      <c r="M399" s="162" t="s">
        <v>48</v>
      </c>
    </row>
    <row r="400" spans="1:13" ht="63.75" x14ac:dyDescent="0.2">
      <c r="A400" s="150">
        <v>390</v>
      </c>
      <c r="B400" s="15">
        <v>93141500</v>
      </c>
      <c r="C400" s="16" t="s">
        <v>507</v>
      </c>
      <c r="D400" s="15" t="e">
        <f>UPPER(TEXT(#REF!,"mmmm"))</f>
        <v>#REF!</v>
      </c>
      <c r="E400" s="15" t="e">
        <f>+DAYS360(#REF!,#REF!)</f>
        <v>#REF!</v>
      </c>
      <c r="F400" s="15" t="s">
        <v>51</v>
      </c>
      <c r="G400" s="15" t="s">
        <v>46</v>
      </c>
      <c r="H400" s="90" t="e">
        <f>(+VLOOKUP(#REF!,[2]perfiles!$A$1:$B$8,2,FALSE)/30)*E400</f>
        <v>#REF!</v>
      </c>
      <c r="I400" s="90" t="e">
        <f t="shared" si="15"/>
        <v>#REF!</v>
      </c>
      <c r="J400" s="111" t="s">
        <v>26</v>
      </c>
      <c r="K400" s="111" t="s">
        <v>26</v>
      </c>
      <c r="L400" s="18" t="s">
        <v>47</v>
      </c>
      <c r="M400" s="19" t="s">
        <v>48</v>
      </c>
    </row>
    <row r="401" spans="1:14" ht="51" x14ac:dyDescent="0.2">
      <c r="A401" s="151">
        <v>391</v>
      </c>
      <c r="B401" s="152">
        <v>93151500</v>
      </c>
      <c r="C401" s="153" t="s">
        <v>508</v>
      </c>
      <c r="D401" s="152" t="e">
        <f>UPPER(TEXT(#REF!,"mmmm"))</f>
        <v>#REF!</v>
      </c>
      <c r="E401" s="152" t="e">
        <f>+DAYS360(#REF!,#REF!)</f>
        <v>#REF!</v>
      </c>
      <c r="F401" s="152" t="s">
        <v>51</v>
      </c>
      <c r="G401" s="152" t="s">
        <v>46</v>
      </c>
      <c r="H401" s="91" t="e">
        <f>(+VLOOKUP(#REF!,[2]perfiles!$A$1:$B$8,2,FALSE)/30)*E401</f>
        <v>#REF!</v>
      </c>
      <c r="I401" s="91" t="e">
        <f t="shared" si="15"/>
        <v>#REF!</v>
      </c>
      <c r="J401" s="112" t="s">
        <v>26</v>
      </c>
      <c r="K401" s="112" t="s">
        <v>26</v>
      </c>
      <c r="L401" s="154" t="s">
        <v>47</v>
      </c>
      <c r="M401" s="155" t="s">
        <v>48</v>
      </c>
    </row>
    <row r="402" spans="1:14" ht="51" x14ac:dyDescent="0.2">
      <c r="A402" s="144">
        <v>392</v>
      </c>
      <c r="B402" s="24">
        <v>93141500</v>
      </c>
      <c r="C402" s="140" t="s">
        <v>509</v>
      </c>
      <c r="D402" s="24" t="e">
        <f>UPPER(TEXT(#REF!,"mmmm"))</f>
        <v>#REF!</v>
      </c>
      <c r="E402" s="24" t="e">
        <f>+DAYS360(#REF!,#REF!)</f>
        <v>#REF!</v>
      </c>
      <c r="F402" s="24" t="s">
        <v>51</v>
      </c>
      <c r="G402" s="24" t="s">
        <v>46</v>
      </c>
      <c r="H402" s="156" t="e">
        <f>(+VLOOKUP(#REF!,[2]perfiles!$A$1:$B$8,2,FALSE)/30)*E402</f>
        <v>#REF!</v>
      </c>
      <c r="I402" s="156" t="e">
        <f t="shared" si="15"/>
        <v>#REF!</v>
      </c>
      <c r="J402" s="157" t="s">
        <v>26</v>
      </c>
      <c r="K402" s="157" t="s">
        <v>26</v>
      </c>
      <c r="L402" s="143" t="s">
        <v>47</v>
      </c>
      <c r="M402" s="147" t="s">
        <v>48</v>
      </c>
    </row>
    <row r="403" spans="1:14" ht="38.25" x14ac:dyDescent="0.2">
      <c r="A403" s="144">
        <v>393</v>
      </c>
      <c r="B403" s="24">
        <v>93151501</v>
      </c>
      <c r="C403" s="140" t="s">
        <v>275</v>
      </c>
      <c r="D403" s="24" t="e">
        <f>UPPER(TEXT(#REF!,"mmmm"))</f>
        <v>#REF!</v>
      </c>
      <c r="E403" s="24" t="e">
        <f>+DAYS360(#REF!,#REF!)</f>
        <v>#REF!</v>
      </c>
      <c r="F403" s="24" t="s">
        <v>51</v>
      </c>
      <c r="G403" s="24" t="s">
        <v>46</v>
      </c>
      <c r="H403" s="156">
        <v>35244600</v>
      </c>
      <c r="I403" s="156">
        <f t="shared" si="15"/>
        <v>35244600</v>
      </c>
      <c r="J403" s="157" t="s">
        <v>26</v>
      </c>
      <c r="K403" s="157" t="s">
        <v>26</v>
      </c>
      <c r="L403" s="143" t="s">
        <v>185</v>
      </c>
      <c r="M403" s="124" t="s">
        <v>186</v>
      </c>
    </row>
    <row r="404" spans="1:14" ht="64.5" customHeight="1" x14ac:dyDescent="0.25">
      <c r="A404" s="144">
        <v>394</v>
      </c>
      <c r="B404" s="24">
        <v>81101500</v>
      </c>
      <c r="C404" s="140" t="s">
        <v>510</v>
      </c>
      <c r="D404" s="24" t="e">
        <f>UPPER(TEXT(#REF!,"mmmm"))</f>
        <v>#REF!</v>
      </c>
      <c r="E404" s="24">
        <v>150</v>
      </c>
      <c r="F404" s="24" t="s">
        <v>51</v>
      </c>
      <c r="G404" s="24" t="s">
        <v>46</v>
      </c>
      <c r="H404" s="141">
        <v>39450000</v>
      </c>
      <c r="I404" s="141">
        <f t="shared" si="15"/>
        <v>39450000</v>
      </c>
      <c r="J404" s="142" t="s">
        <v>26</v>
      </c>
      <c r="K404" s="142" t="s">
        <v>26</v>
      </c>
      <c r="L404" s="143" t="s">
        <v>182</v>
      </c>
      <c r="M404" s="147" t="s">
        <v>183</v>
      </c>
    </row>
    <row r="405" spans="1:14" ht="60" customHeight="1" x14ac:dyDescent="0.2">
      <c r="A405" s="144">
        <v>395</v>
      </c>
      <c r="B405" s="165" t="s">
        <v>143</v>
      </c>
      <c r="C405" s="166" t="s">
        <v>511</v>
      </c>
      <c r="D405" s="165" t="e">
        <f>UPPER(TEXT(#REF!,"mmmm"))</f>
        <v>#REF!</v>
      </c>
      <c r="E405" s="165" t="e">
        <f>+DAYS360(#REF!,#REF!)</f>
        <v>#REF!</v>
      </c>
      <c r="F405" s="165" t="s">
        <v>51</v>
      </c>
      <c r="G405" s="165" t="s">
        <v>46</v>
      </c>
      <c r="H405" s="169">
        <v>15780000</v>
      </c>
      <c r="I405" s="169">
        <f t="shared" si="15"/>
        <v>15780000</v>
      </c>
      <c r="J405" s="170" t="s">
        <v>26</v>
      </c>
      <c r="K405" s="170" t="s">
        <v>26</v>
      </c>
      <c r="L405" s="167" t="s">
        <v>101</v>
      </c>
      <c r="M405" s="168" t="s">
        <v>102</v>
      </c>
    </row>
    <row r="406" spans="1:14" ht="54.75" customHeight="1" x14ac:dyDescent="0.2">
      <c r="A406" s="144">
        <v>396</v>
      </c>
      <c r="B406" s="24" t="s">
        <v>143</v>
      </c>
      <c r="C406" s="140" t="s">
        <v>512</v>
      </c>
      <c r="D406" s="24" t="e">
        <f>UPPER(TEXT(#REF!,"mmmm"))</f>
        <v>#REF!</v>
      </c>
      <c r="E406" s="24" t="e">
        <f>+DAYS360(#REF!,#REF!)</f>
        <v>#REF!</v>
      </c>
      <c r="F406" s="24" t="s">
        <v>51</v>
      </c>
      <c r="G406" s="24" t="s">
        <v>46</v>
      </c>
      <c r="H406" s="156">
        <v>15780000</v>
      </c>
      <c r="I406" s="156">
        <f t="shared" si="15"/>
        <v>15780000</v>
      </c>
      <c r="J406" s="157" t="s">
        <v>26</v>
      </c>
      <c r="K406" s="157" t="s">
        <v>26</v>
      </c>
      <c r="L406" s="143" t="s">
        <v>101</v>
      </c>
      <c r="M406" s="147" t="s">
        <v>102</v>
      </c>
    </row>
    <row r="407" spans="1:14" ht="53.25" customHeight="1" x14ac:dyDescent="0.2">
      <c r="A407" s="144">
        <v>397</v>
      </c>
      <c r="B407" s="165" t="s">
        <v>143</v>
      </c>
      <c r="C407" s="166" t="s">
        <v>513</v>
      </c>
      <c r="D407" s="165" t="e">
        <f>UPPER(TEXT(#REF!,"mmmm"))</f>
        <v>#REF!</v>
      </c>
      <c r="E407" s="165" t="e">
        <f>+DAYS360(#REF!,#REF!)</f>
        <v>#REF!</v>
      </c>
      <c r="F407" s="165" t="s">
        <v>51</v>
      </c>
      <c r="G407" s="165" t="s">
        <v>46</v>
      </c>
      <c r="H407" s="169">
        <v>15780000</v>
      </c>
      <c r="I407" s="169">
        <f t="shared" si="15"/>
        <v>15780000</v>
      </c>
      <c r="J407" s="170" t="s">
        <v>26</v>
      </c>
      <c r="K407" s="170" t="s">
        <v>26</v>
      </c>
      <c r="L407" s="167" t="s">
        <v>101</v>
      </c>
      <c r="M407" s="171" t="s">
        <v>102</v>
      </c>
    </row>
    <row r="408" spans="1:14" ht="57.75" customHeight="1" x14ac:dyDescent="0.25">
      <c r="A408" s="144">
        <v>398</v>
      </c>
      <c r="B408" s="24" t="s">
        <v>514</v>
      </c>
      <c r="C408" s="140" t="s">
        <v>515</v>
      </c>
      <c r="D408" s="24" t="e">
        <f>UPPER(TEXT(#REF!,"mmmm"))</f>
        <v>#REF!</v>
      </c>
      <c r="E408" s="24">
        <v>150</v>
      </c>
      <c r="F408" s="24" t="s">
        <v>51</v>
      </c>
      <c r="G408" s="24" t="s">
        <v>46</v>
      </c>
      <c r="H408" s="141">
        <v>36800000000</v>
      </c>
      <c r="I408" s="141">
        <f t="shared" si="15"/>
        <v>36800000000</v>
      </c>
      <c r="J408" s="142" t="s">
        <v>26</v>
      </c>
      <c r="K408" s="142" t="s">
        <v>26</v>
      </c>
      <c r="L408" s="143" t="s">
        <v>182</v>
      </c>
      <c r="M408" s="24" t="s">
        <v>183</v>
      </c>
    </row>
    <row r="409" spans="1:14" ht="54.75" customHeight="1" x14ac:dyDescent="0.2">
      <c r="A409" s="15">
        <v>399</v>
      </c>
      <c r="B409" s="152">
        <v>80161500</v>
      </c>
      <c r="C409" s="16" t="s">
        <v>516</v>
      </c>
      <c r="D409" s="171" t="e">
        <f>UPPER(TEXT(#REF!,"mmmm"))</f>
        <v>#REF!</v>
      </c>
      <c r="E409" s="152" t="e">
        <f>+DAYS360(#REF!,#REF!)</f>
        <v>#REF!</v>
      </c>
      <c r="F409" s="152" t="s">
        <v>51</v>
      </c>
      <c r="G409" s="152" t="s">
        <v>46</v>
      </c>
      <c r="H409" s="98">
        <v>28932600</v>
      </c>
      <c r="I409" s="98">
        <f t="shared" ref="I409:I411" si="16">+H409</f>
        <v>28932600</v>
      </c>
      <c r="J409" s="75" t="s">
        <v>172</v>
      </c>
      <c r="K409" s="75" t="s">
        <v>172</v>
      </c>
      <c r="L409" s="154" t="s">
        <v>58</v>
      </c>
      <c r="M409" s="152" t="s">
        <v>59</v>
      </c>
      <c r="N409" s="190"/>
    </row>
    <row r="410" spans="1:14" ht="57.75" customHeight="1" x14ac:dyDescent="0.25">
      <c r="A410" s="144">
        <v>400</v>
      </c>
      <c r="B410" s="24">
        <v>84121901</v>
      </c>
      <c r="C410" s="140" t="s">
        <v>517</v>
      </c>
      <c r="D410" s="24" t="e">
        <f>UPPER(TEXT(#REF!,"mmmm"))</f>
        <v>#REF!</v>
      </c>
      <c r="E410" s="24">
        <v>150</v>
      </c>
      <c r="F410" s="24" t="s">
        <v>51</v>
      </c>
      <c r="G410" s="24" t="s">
        <v>46</v>
      </c>
      <c r="H410" s="141">
        <v>1159200000</v>
      </c>
      <c r="I410" s="141">
        <f t="shared" si="16"/>
        <v>1159200000</v>
      </c>
      <c r="J410" s="142" t="s">
        <v>26</v>
      </c>
      <c r="K410" s="142" t="s">
        <v>26</v>
      </c>
      <c r="L410" s="143" t="s">
        <v>182</v>
      </c>
      <c r="M410" s="147" t="s">
        <v>183</v>
      </c>
    </row>
    <row r="411" spans="1:14" ht="61.5" customHeight="1" x14ac:dyDescent="0.2">
      <c r="A411" s="15">
        <v>401</v>
      </c>
      <c r="B411" s="15">
        <v>93151501</v>
      </c>
      <c r="C411" s="16" t="s">
        <v>518</v>
      </c>
      <c r="D411" s="15" t="e">
        <f>UPPER(TEXT(#REF!,"mmmm"))</f>
        <v>#REF!</v>
      </c>
      <c r="E411" s="15" t="e">
        <f>+DAYS360(#REF!,#REF!)</f>
        <v>#REF!</v>
      </c>
      <c r="F411" s="15" t="s">
        <v>51</v>
      </c>
      <c r="G411" s="15" t="s">
        <v>46</v>
      </c>
      <c r="H411" s="181">
        <v>28932600</v>
      </c>
      <c r="I411" s="156">
        <f t="shared" si="16"/>
        <v>28932600</v>
      </c>
      <c r="J411" s="111" t="s">
        <v>26</v>
      </c>
      <c r="K411" s="111" t="s">
        <v>26</v>
      </c>
      <c r="L411" s="18" t="s">
        <v>185</v>
      </c>
      <c r="M411" s="152" t="s">
        <v>186</v>
      </c>
    </row>
    <row r="412" spans="1:14" ht="63.75" customHeight="1" x14ac:dyDescent="0.2">
      <c r="A412" s="144">
        <v>402</v>
      </c>
      <c r="B412" s="24">
        <v>84121901</v>
      </c>
      <c r="C412" s="140" t="s">
        <v>519</v>
      </c>
      <c r="D412" s="24" t="s">
        <v>520</v>
      </c>
      <c r="E412" s="24">
        <v>365</v>
      </c>
      <c r="F412" s="15" t="s">
        <v>51</v>
      </c>
      <c r="G412" s="19" t="s">
        <v>46</v>
      </c>
      <c r="H412" s="138">
        <v>0</v>
      </c>
      <c r="I412" s="138">
        <v>0</v>
      </c>
      <c r="J412" s="180" t="s">
        <v>26</v>
      </c>
      <c r="K412" s="111" t="s">
        <v>26</v>
      </c>
      <c r="L412" s="143" t="s">
        <v>182</v>
      </c>
      <c r="M412" s="147" t="s">
        <v>183</v>
      </c>
    </row>
    <row r="413" spans="1:14" ht="55.5" customHeight="1" x14ac:dyDescent="0.2">
      <c r="A413" s="15">
        <v>403</v>
      </c>
      <c r="B413" s="152">
        <v>80161500</v>
      </c>
      <c r="C413" s="16" t="s">
        <v>521</v>
      </c>
      <c r="D413" s="171" t="e">
        <f>UPPER(TEXT(#REF!,"mmmm"))</f>
        <v>#REF!</v>
      </c>
      <c r="E413" s="152" t="e">
        <f>+DAYS360(#REF!,#REF!)</f>
        <v>#REF!</v>
      </c>
      <c r="F413" s="152" t="s">
        <v>51</v>
      </c>
      <c r="G413" s="152" t="s">
        <v>46</v>
      </c>
      <c r="H413" s="182">
        <v>23146080</v>
      </c>
      <c r="I413" s="182">
        <f>+H413</f>
        <v>23146080</v>
      </c>
      <c r="J413" s="75" t="s">
        <v>172</v>
      </c>
      <c r="K413" s="75" t="s">
        <v>172</v>
      </c>
      <c r="L413" s="154" t="s">
        <v>58</v>
      </c>
      <c r="M413" s="152" t="s">
        <v>59</v>
      </c>
      <c r="N413" s="190"/>
    </row>
    <row r="414" spans="1:14" ht="63.75" x14ac:dyDescent="0.25">
      <c r="A414" s="144">
        <v>404</v>
      </c>
      <c r="B414" s="24">
        <v>86111604</v>
      </c>
      <c r="C414" s="140" t="s">
        <v>522</v>
      </c>
      <c r="D414" s="24" t="s">
        <v>520</v>
      </c>
      <c r="E414" s="24" t="s">
        <v>523</v>
      </c>
      <c r="F414" s="24" t="s">
        <v>51</v>
      </c>
      <c r="G414" s="152" t="s">
        <v>46</v>
      </c>
      <c r="H414" s="183" t="s">
        <v>524</v>
      </c>
      <c r="I414" s="183" t="s">
        <v>525</v>
      </c>
      <c r="J414" s="184" t="s">
        <v>172</v>
      </c>
      <c r="K414" s="184" t="s">
        <v>172</v>
      </c>
      <c r="L414" s="143" t="s">
        <v>526</v>
      </c>
      <c r="M414" s="147" t="s">
        <v>59</v>
      </c>
    </row>
    <row r="415" spans="1:14" ht="45.75" customHeight="1" x14ac:dyDescent="0.2">
      <c r="A415" s="144">
        <v>405</v>
      </c>
      <c r="B415" s="24">
        <v>84111500</v>
      </c>
      <c r="C415" s="140" t="s">
        <v>527</v>
      </c>
      <c r="D415" s="24" t="s">
        <v>115</v>
      </c>
      <c r="E415" s="24">
        <v>69</v>
      </c>
      <c r="F415" s="159" t="s">
        <v>51</v>
      </c>
      <c r="G415" s="159" t="s">
        <v>46</v>
      </c>
      <c r="H415" s="156">
        <v>17359560</v>
      </c>
      <c r="I415" s="156">
        <f t="shared" ref="I415:I420" si="17">+H415</f>
        <v>17359560</v>
      </c>
      <c r="J415" s="157" t="s">
        <v>26</v>
      </c>
      <c r="K415" s="157" t="s">
        <v>26</v>
      </c>
      <c r="L415" s="143" t="s">
        <v>58</v>
      </c>
      <c r="M415" s="147" t="s">
        <v>59</v>
      </c>
    </row>
    <row r="416" spans="1:14" s="45" customFormat="1" ht="51.75" x14ac:dyDescent="0.25">
      <c r="A416" s="15">
        <v>406</v>
      </c>
      <c r="B416" s="194">
        <v>8111600</v>
      </c>
      <c r="C416" s="193" t="s">
        <v>528</v>
      </c>
      <c r="D416" s="24" t="s">
        <v>121</v>
      </c>
      <c r="E416" s="24">
        <v>420</v>
      </c>
      <c r="F416" s="192" t="s">
        <v>45</v>
      </c>
      <c r="G416" s="192" t="s">
        <v>46</v>
      </c>
      <c r="H416" s="156">
        <v>4383544529</v>
      </c>
      <c r="I416" s="156">
        <f t="shared" si="17"/>
        <v>4383544529</v>
      </c>
      <c r="J416" s="170" t="s">
        <v>26</v>
      </c>
      <c r="K416" s="192" t="s">
        <v>26</v>
      </c>
      <c r="L416" s="192" t="s">
        <v>47</v>
      </c>
      <c r="M416" s="192" t="s">
        <v>48</v>
      </c>
    </row>
    <row r="417" spans="1:13" ht="54.75" customHeight="1" x14ac:dyDescent="0.2">
      <c r="A417" s="195">
        <v>407</v>
      </c>
      <c r="B417" s="150">
        <v>93141500</v>
      </c>
      <c r="C417" s="16" t="s">
        <v>529</v>
      </c>
      <c r="D417" s="15" t="s">
        <v>231</v>
      </c>
      <c r="E417" s="15">
        <v>63</v>
      </c>
      <c r="F417" s="15" t="s">
        <v>51</v>
      </c>
      <c r="G417" s="15" t="s">
        <v>46</v>
      </c>
      <c r="H417" s="90">
        <v>14802732</v>
      </c>
      <c r="I417" s="90">
        <f t="shared" si="17"/>
        <v>14802732</v>
      </c>
      <c r="J417" s="111" t="s">
        <v>26</v>
      </c>
      <c r="K417" s="111" t="s">
        <v>26</v>
      </c>
      <c r="L417" s="18" t="s">
        <v>47</v>
      </c>
      <c r="M417" s="15" t="s">
        <v>48</v>
      </c>
    </row>
    <row r="418" spans="1:13" ht="47.25" customHeight="1" x14ac:dyDescent="0.2">
      <c r="A418" s="144">
        <v>408</v>
      </c>
      <c r="B418" s="24" t="s">
        <v>530</v>
      </c>
      <c r="C418" s="140" t="s">
        <v>531</v>
      </c>
      <c r="D418" s="24" t="s">
        <v>121</v>
      </c>
      <c r="E418" s="24">
        <v>56</v>
      </c>
      <c r="F418" s="159" t="s">
        <v>51</v>
      </c>
      <c r="G418" s="159" t="s">
        <v>46</v>
      </c>
      <c r="H418" s="156">
        <v>13157984</v>
      </c>
      <c r="I418" s="156">
        <f t="shared" si="17"/>
        <v>13157984</v>
      </c>
      <c r="J418" s="157" t="s">
        <v>26</v>
      </c>
      <c r="K418" s="157" t="s">
        <v>26</v>
      </c>
      <c r="L418" s="143" t="s">
        <v>58</v>
      </c>
      <c r="M418" s="147" t="s">
        <v>59</v>
      </c>
    </row>
    <row r="419" spans="1:13" ht="69" customHeight="1" x14ac:dyDescent="0.2">
      <c r="A419" s="144">
        <v>409</v>
      </c>
      <c r="B419" s="24">
        <v>93141500</v>
      </c>
      <c r="C419" s="140" t="s">
        <v>532</v>
      </c>
      <c r="D419" s="24" t="s">
        <v>121</v>
      </c>
      <c r="E419" s="24">
        <v>51</v>
      </c>
      <c r="F419" s="24" t="s">
        <v>51</v>
      </c>
      <c r="G419" s="24" t="s">
        <v>46</v>
      </c>
      <c r="H419" s="156">
        <v>13413000</v>
      </c>
      <c r="I419" s="156">
        <f t="shared" si="17"/>
        <v>13413000</v>
      </c>
      <c r="J419" s="157" t="s">
        <v>26</v>
      </c>
      <c r="K419" s="157" t="s">
        <v>26</v>
      </c>
      <c r="L419" s="143" t="s">
        <v>47</v>
      </c>
      <c r="M419" s="147" t="s">
        <v>48</v>
      </c>
    </row>
    <row r="420" spans="1:13" ht="64.5" customHeight="1" x14ac:dyDescent="0.2">
      <c r="A420" s="144">
        <v>410</v>
      </c>
      <c r="B420" s="24">
        <v>80121600</v>
      </c>
      <c r="C420" s="140" t="s">
        <v>506</v>
      </c>
      <c r="D420" s="24" t="s">
        <v>121</v>
      </c>
      <c r="E420" s="24">
        <v>51</v>
      </c>
      <c r="F420" s="24" t="s">
        <v>51</v>
      </c>
      <c r="G420" s="24" t="s">
        <v>46</v>
      </c>
      <c r="H420" s="156">
        <v>11983164</v>
      </c>
      <c r="I420" s="156">
        <f t="shared" si="17"/>
        <v>11983164</v>
      </c>
      <c r="J420" s="157" t="s">
        <v>26</v>
      </c>
      <c r="K420" s="157" t="s">
        <v>26</v>
      </c>
      <c r="L420" s="143" t="s">
        <v>47</v>
      </c>
      <c r="M420" s="147" t="s">
        <v>48</v>
      </c>
    </row>
    <row r="421" spans="1:13" ht="45" customHeight="1" x14ac:dyDescent="0.2">
      <c r="A421" s="144">
        <v>412</v>
      </c>
      <c r="B421" s="24">
        <v>84111500</v>
      </c>
      <c r="C421" s="140" t="s">
        <v>533</v>
      </c>
      <c r="D421" s="24" t="s">
        <v>534</v>
      </c>
      <c r="E421" s="24">
        <v>30</v>
      </c>
      <c r="F421" s="24" t="s">
        <v>51</v>
      </c>
      <c r="G421" s="24" t="s">
        <v>46</v>
      </c>
      <c r="H421" s="156">
        <v>9500100</v>
      </c>
      <c r="I421" s="156">
        <v>9500100</v>
      </c>
      <c r="J421" s="157" t="s">
        <v>26</v>
      </c>
      <c r="K421" s="157" t="s">
        <v>26</v>
      </c>
      <c r="L421" s="143" t="s">
        <v>58</v>
      </c>
      <c r="M421" s="147" t="s">
        <v>59</v>
      </c>
    </row>
    <row r="422" spans="1:13" ht="55.5" customHeight="1" x14ac:dyDescent="0.2">
      <c r="A422" s="144">
        <v>413</v>
      </c>
      <c r="B422" s="24">
        <v>84111500</v>
      </c>
      <c r="C422" s="140" t="s">
        <v>535</v>
      </c>
      <c r="D422" s="24" t="s">
        <v>534</v>
      </c>
      <c r="E422" s="24">
        <v>35</v>
      </c>
      <c r="F422" s="24" t="s">
        <v>51</v>
      </c>
      <c r="G422" s="24" t="s">
        <v>46</v>
      </c>
      <c r="H422" s="156">
        <v>10432940</v>
      </c>
      <c r="I422" s="156">
        <v>10432940</v>
      </c>
      <c r="J422" s="157" t="s">
        <v>26</v>
      </c>
      <c r="K422" s="157" t="s">
        <v>26</v>
      </c>
      <c r="L422" s="143" t="s">
        <v>58</v>
      </c>
      <c r="M422" s="147" t="s">
        <v>59</v>
      </c>
    </row>
    <row r="423" spans="1:13" ht="38.25" x14ac:dyDescent="0.2">
      <c r="A423" s="144">
        <v>414</v>
      </c>
      <c r="B423" s="24">
        <v>80131801</v>
      </c>
      <c r="C423" s="140" t="s">
        <v>536</v>
      </c>
      <c r="D423" s="24" t="s">
        <v>534</v>
      </c>
      <c r="E423" s="24">
        <v>30</v>
      </c>
      <c r="F423" s="24" t="s">
        <v>51</v>
      </c>
      <c r="G423" s="24" t="s">
        <v>46</v>
      </c>
      <c r="H423" s="156">
        <v>4284000</v>
      </c>
      <c r="I423" s="156">
        <v>4284000</v>
      </c>
      <c r="J423" s="157" t="s">
        <v>26</v>
      </c>
      <c r="K423" s="157" t="s">
        <v>26</v>
      </c>
      <c r="L423" s="143" t="s">
        <v>58</v>
      </c>
      <c r="M423" s="147" t="s">
        <v>59</v>
      </c>
    </row>
    <row r="424" spans="1:13" x14ac:dyDescent="0.25">
      <c r="A424" s="144"/>
      <c r="B424" s="24"/>
      <c r="C424" s="140"/>
      <c r="D424" s="24"/>
      <c r="E424" s="24"/>
      <c r="F424" s="24"/>
      <c r="G424" s="24"/>
      <c r="L424" s="143"/>
      <c r="M424" s="147"/>
    </row>
  </sheetData>
  <mergeCells count="4">
    <mergeCell ref="B2:C2"/>
    <mergeCell ref="B4:C4"/>
    <mergeCell ref="B9:B10"/>
    <mergeCell ref="B11:B16"/>
  </mergeCells>
  <phoneticPr fontId="4" type="noConversion"/>
  <pageMargins left="0.7" right="0.7" top="0.75" bottom="0.75" header="0.3" footer="0.3"/>
  <pageSetup paperSize="9" orientation="portrait" r:id="rId1"/>
  <legacyDrawing r:id="rId2"/>
  <tableParts count="1">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52CD35-148E-4D0C-86A6-06FE06EE8F87}">
  <dimension ref="A1:C8"/>
  <sheetViews>
    <sheetView workbookViewId="0">
      <selection sqref="A1:B8"/>
    </sheetView>
  </sheetViews>
  <sheetFormatPr baseColWidth="10" defaultColWidth="11.42578125" defaultRowHeight="15" x14ac:dyDescent="0.25"/>
  <cols>
    <col min="2" max="2" width="14.5703125" style="38" bestFit="1" customWidth="1"/>
  </cols>
  <sheetData>
    <row r="1" spans="1:3" ht="51" x14ac:dyDescent="0.25">
      <c r="A1" s="20" t="s">
        <v>52</v>
      </c>
      <c r="B1" s="38">
        <v>5500500</v>
      </c>
      <c r="C1">
        <f>+B1*40%</f>
        <v>2200200</v>
      </c>
    </row>
    <row r="2" spans="1:3" x14ac:dyDescent="0.25">
      <c r="A2" s="20" t="s">
        <v>63</v>
      </c>
      <c r="B2" s="38">
        <v>4100100</v>
      </c>
    </row>
    <row r="3" spans="1:3" ht="51" x14ac:dyDescent="0.25">
      <c r="A3" s="20" t="s">
        <v>66</v>
      </c>
      <c r="B3" s="38">
        <v>6700500</v>
      </c>
    </row>
    <row r="4" spans="1:3" ht="51" x14ac:dyDescent="0.25">
      <c r="A4" s="20" t="s">
        <v>106</v>
      </c>
      <c r="B4" s="38">
        <v>8500500</v>
      </c>
    </row>
    <row r="5" spans="1:3" x14ac:dyDescent="0.25">
      <c r="A5" s="20" t="s">
        <v>123</v>
      </c>
      <c r="B5" s="38">
        <v>3000000</v>
      </c>
    </row>
    <row r="6" spans="1:3" ht="51" x14ac:dyDescent="0.25">
      <c r="A6" s="20" t="s">
        <v>141</v>
      </c>
      <c r="B6" s="38">
        <v>7500000</v>
      </c>
    </row>
    <row r="7" spans="1:3" ht="38.25" x14ac:dyDescent="0.25">
      <c r="A7" s="20" t="s">
        <v>145</v>
      </c>
      <c r="B7" s="38">
        <v>2500200</v>
      </c>
    </row>
    <row r="8" spans="1:3" ht="25.5" x14ac:dyDescent="0.25">
      <c r="A8" s="39" t="s">
        <v>190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CAA711-3234-4E4C-95CD-68F661D15CAC}">
  <dimension ref="A1:J118"/>
  <sheetViews>
    <sheetView topLeftCell="A116" workbookViewId="0"/>
  </sheetViews>
  <sheetFormatPr baseColWidth="10" defaultColWidth="9.140625" defaultRowHeight="15" x14ac:dyDescent="0.25"/>
  <sheetData>
    <row r="1" spans="1:10" x14ac:dyDescent="0.25">
      <c r="A1" s="40" t="s">
        <v>537</v>
      </c>
      <c r="B1" s="41" t="s">
        <v>538</v>
      </c>
      <c r="C1" s="41" t="s">
        <v>2</v>
      </c>
      <c r="D1" s="41" t="s">
        <v>539</v>
      </c>
      <c r="E1" s="41" t="s">
        <v>540</v>
      </c>
      <c r="F1" s="41" t="s">
        <v>541</v>
      </c>
      <c r="G1" s="41" t="s">
        <v>542</v>
      </c>
      <c r="H1" s="41" t="s">
        <v>543</v>
      </c>
      <c r="I1" s="41" t="s">
        <v>544</v>
      </c>
      <c r="J1" s="41" t="s">
        <v>545</v>
      </c>
    </row>
    <row r="2" spans="1:10" x14ac:dyDescent="0.25">
      <c r="A2" s="42">
        <v>3352462</v>
      </c>
      <c r="B2" s="42">
        <v>0</v>
      </c>
      <c r="C2" s="42" t="s">
        <v>546</v>
      </c>
      <c r="D2" s="42">
        <v>66</v>
      </c>
      <c r="E2" s="43">
        <v>45666</v>
      </c>
      <c r="F2" s="42" t="s">
        <v>304</v>
      </c>
      <c r="G2" s="42">
        <v>20200000</v>
      </c>
      <c r="H2" s="42">
        <v>6</v>
      </c>
      <c r="I2" s="42">
        <v>22</v>
      </c>
      <c r="J2" s="43">
        <v>45666</v>
      </c>
    </row>
    <row r="3" spans="1:10" x14ac:dyDescent="0.25">
      <c r="A3" s="42">
        <v>71225555</v>
      </c>
      <c r="B3" s="42">
        <v>0</v>
      </c>
      <c r="C3" s="42" t="s">
        <v>547</v>
      </c>
      <c r="D3" s="42">
        <v>71</v>
      </c>
      <c r="E3" s="43">
        <v>45666</v>
      </c>
      <c r="F3" s="42" t="s">
        <v>548</v>
      </c>
      <c r="G3" s="42">
        <v>20200000</v>
      </c>
      <c r="H3" s="42">
        <v>6</v>
      </c>
      <c r="I3" s="42">
        <v>22</v>
      </c>
      <c r="J3" s="43">
        <v>45666</v>
      </c>
    </row>
    <row r="4" spans="1:10" x14ac:dyDescent="0.25">
      <c r="A4" s="42">
        <v>1036604289</v>
      </c>
      <c r="B4" s="42">
        <v>6</v>
      </c>
      <c r="C4" s="42" t="s">
        <v>549</v>
      </c>
      <c r="D4" s="42">
        <v>49</v>
      </c>
      <c r="E4" s="43">
        <v>45664</v>
      </c>
      <c r="F4" s="42" t="s">
        <v>309</v>
      </c>
      <c r="G4" s="42">
        <v>20400000</v>
      </c>
      <c r="H4" s="42">
        <v>6</v>
      </c>
      <c r="I4" s="42">
        <v>24</v>
      </c>
      <c r="J4" s="43">
        <v>45664</v>
      </c>
    </row>
    <row r="5" spans="1:10" x14ac:dyDescent="0.25">
      <c r="A5" s="42">
        <v>71337892</v>
      </c>
      <c r="B5" s="42">
        <v>9</v>
      </c>
      <c r="C5" s="42" t="s">
        <v>550</v>
      </c>
      <c r="D5" s="42">
        <v>22</v>
      </c>
      <c r="E5" s="43">
        <v>45664</v>
      </c>
      <c r="F5" s="42" t="s">
        <v>318</v>
      </c>
      <c r="G5" s="42">
        <v>20400000</v>
      </c>
      <c r="H5" s="42">
        <v>6</v>
      </c>
      <c r="I5" s="42">
        <v>24</v>
      </c>
      <c r="J5" s="43">
        <v>45664</v>
      </c>
    </row>
    <row r="6" spans="1:10" x14ac:dyDescent="0.25">
      <c r="A6" s="42">
        <v>1036612782</v>
      </c>
      <c r="B6" s="42">
        <v>1</v>
      </c>
      <c r="C6" s="42" t="s">
        <v>551</v>
      </c>
      <c r="D6" s="42">
        <v>25</v>
      </c>
      <c r="E6" s="43">
        <v>45664</v>
      </c>
      <c r="F6" s="42" t="s">
        <v>552</v>
      </c>
      <c r="G6" s="42">
        <v>45563400</v>
      </c>
      <c r="H6" s="42">
        <v>6</v>
      </c>
      <c r="I6" s="42">
        <v>24</v>
      </c>
      <c r="J6" s="43">
        <v>45664</v>
      </c>
    </row>
    <row r="7" spans="1:10" x14ac:dyDescent="0.25">
      <c r="A7" s="42">
        <v>43906353</v>
      </c>
      <c r="B7" s="42">
        <v>0</v>
      </c>
      <c r="C7" s="42" t="s">
        <v>553</v>
      </c>
      <c r="D7" s="42">
        <v>14</v>
      </c>
      <c r="E7" s="43">
        <v>45664</v>
      </c>
      <c r="F7" s="42" t="s">
        <v>554</v>
      </c>
      <c r="G7" s="42">
        <v>51000000</v>
      </c>
      <c r="H7" s="42">
        <v>6</v>
      </c>
      <c r="I7" s="42">
        <v>24</v>
      </c>
      <c r="J7" s="43">
        <v>45664</v>
      </c>
    </row>
    <row r="8" spans="1:10" x14ac:dyDescent="0.25">
      <c r="A8" s="42">
        <v>15439658</v>
      </c>
      <c r="B8" s="42">
        <v>6</v>
      </c>
      <c r="C8" s="42" t="s">
        <v>555</v>
      </c>
      <c r="D8" s="42">
        <v>28</v>
      </c>
      <c r="E8" s="43">
        <v>45664</v>
      </c>
      <c r="F8" s="42" t="s">
        <v>556</v>
      </c>
      <c r="G8" s="42">
        <v>51000000</v>
      </c>
      <c r="H8" s="42">
        <v>6</v>
      </c>
      <c r="I8" s="42">
        <v>24</v>
      </c>
      <c r="J8" s="43">
        <v>45664</v>
      </c>
    </row>
    <row r="9" spans="1:10" x14ac:dyDescent="0.25">
      <c r="A9" s="42">
        <v>1039456119</v>
      </c>
      <c r="B9" s="42">
        <v>8</v>
      </c>
      <c r="C9" s="42" t="s">
        <v>557</v>
      </c>
      <c r="D9" s="42">
        <v>88</v>
      </c>
      <c r="E9" s="43">
        <v>45670</v>
      </c>
      <c r="F9" s="42" t="s">
        <v>558</v>
      </c>
      <c r="G9" s="42">
        <v>19800000</v>
      </c>
      <c r="H9" s="42">
        <v>6</v>
      </c>
      <c r="I9" s="42">
        <v>18</v>
      </c>
      <c r="J9" s="43">
        <v>45670</v>
      </c>
    </row>
    <row r="10" spans="1:10" x14ac:dyDescent="0.25">
      <c r="A10" s="42">
        <v>1128448010</v>
      </c>
      <c r="B10" s="42">
        <v>3</v>
      </c>
      <c r="C10" s="42" t="s">
        <v>559</v>
      </c>
      <c r="D10" s="42">
        <v>109</v>
      </c>
      <c r="E10" s="43">
        <v>45670</v>
      </c>
      <c r="F10" s="42" t="s">
        <v>560</v>
      </c>
      <c r="G10" s="42">
        <v>36303300</v>
      </c>
      <c r="H10" s="42">
        <v>6</v>
      </c>
      <c r="I10" s="42">
        <v>18</v>
      </c>
      <c r="J10" s="43">
        <v>45670</v>
      </c>
    </row>
    <row r="11" spans="1:10" x14ac:dyDescent="0.25">
      <c r="A11" s="42">
        <v>43617864</v>
      </c>
      <c r="B11" s="42">
        <v>2</v>
      </c>
      <c r="C11" s="42" t="s">
        <v>561</v>
      </c>
      <c r="D11" s="42">
        <v>30</v>
      </c>
      <c r="E11" s="43">
        <v>45664</v>
      </c>
      <c r="F11" s="42" t="s">
        <v>562</v>
      </c>
      <c r="G11" s="42">
        <v>45563400</v>
      </c>
      <c r="H11" s="42">
        <v>6</v>
      </c>
      <c r="I11" s="42">
        <v>24</v>
      </c>
      <c r="J11" s="43">
        <v>45664</v>
      </c>
    </row>
    <row r="12" spans="1:10" x14ac:dyDescent="0.25">
      <c r="A12" s="42">
        <v>1037581816</v>
      </c>
      <c r="B12" s="42">
        <v>0</v>
      </c>
      <c r="C12" s="42" t="s">
        <v>563</v>
      </c>
      <c r="D12" s="42">
        <v>32</v>
      </c>
      <c r="E12" s="43">
        <v>45664</v>
      </c>
      <c r="F12" s="42" t="s">
        <v>235</v>
      </c>
      <c r="G12" s="42">
        <v>45563400</v>
      </c>
      <c r="H12" s="42">
        <v>6</v>
      </c>
      <c r="I12" s="42">
        <v>24</v>
      </c>
      <c r="J12" s="43">
        <v>45664</v>
      </c>
    </row>
    <row r="13" spans="1:10" x14ac:dyDescent="0.25">
      <c r="A13" s="42">
        <v>1017144912</v>
      </c>
      <c r="B13" s="42">
        <v>3</v>
      </c>
      <c r="C13" s="42" t="s">
        <v>564</v>
      </c>
      <c r="D13" s="42">
        <v>69</v>
      </c>
      <c r="E13" s="43">
        <v>45666</v>
      </c>
      <c r="F13" s="42" t="s">
        <v>565</v>
      </c>
      <c r="G13" s="42">
        <v>37036700</v>
      </c>
      <c r="H13" s="42">
        <v>6</v>
      </c>
      <c r="I13" s="42">
        <v>22</v>
      </c>
      <c r="J13" s="43">
        <v>45666</v>
      </c>
    </row>
    <row r="14" spans="1:10" x14ac:dyDescent="0.25">
      <c r="A14" s="42">
        <v>43206345</v>
      </c>
      <c r="B14" s="42">
        <v>8</v>
      </c>
      <c r="C14" s="42" t="s">
        <v>566</v>
      </c>
      <c r="D14" s="42">
        <v>85</v>
      </c>
      <c r="E14" s="43">
        <v>45670</v>
      </c>
      <c r="F14" s="42" t="s">
        <v>567</v>
      </c>
      <c r="G14" s="42">
        <v>19800000</v>
      </c>
      <c r="H14" s="42">
        <v>6</v>
      </c>
      <c r="I14" s="42">
        <v>18</v>
      </c>
      <c r="J14" s="43">
        <v>45670</v>
      </c>
    </row>
    <row r="15" spans="1:10" x14ac:dyDescent="0.25">
      <c r="A15" s="42">
        <v>1037606464</v>
      </c>
      <c r="B15" s="42">
        <v>1</v>
      </c>
      <c r="C15" s="42" t="s">
        <v>568</v>
      </c>
      <c r="D15" s="42">
        <v>34</v>
      </c>
      <c r="E15" s="43">
        <v>45664</v>
      </c>
      <c r="F15" s="42" t="s">
        <v>569</v>
      </c>
      <c r="G15" s="42">
        <v>37403400</v>
      </c>
      <c r="H15" s="42">
        <v>6</v>
      </c>
      <c r="I15" s="42">
        <v>24</v>
      </c>
      <c r="J15" s="43">
        <v>45664</v>
      </c>
    </row>
    <row r="16" spans="1:10" ht="409.6" x14ac:dyDescent="0.25">
      <c r="A16" s="42">
        <v>43869331</v>
      </c>
      <c r="B16" s="42">
        <v>1</v>
      </c>
      <c r="C16" s="42" t="s">
        <v>570</v>
      </c>
      <c r="D16" s="42">
        <v>112</v>
      </c>
      <c r="E16" s="43">
        <v>45670</v>
      </c>
      <c r="F16" s="44" t="s">
        <v>571</v>
      </c>
      <c r="G16" s="42">
        <v>44223300</v>
      </c>
      <c r="H16" s="42">
        <v>6</v>
      </c>
      <c r="I16" s="42">
        <v>18</v>
      </c>
      <c r="J16" s="43">
        <v>45670</v>
      </c>
    </row>
    <row r="17" spans="1:10" x14ac:dyDescent="0.25">
      <c r="A17" s="42">
        <v>43991611</v>
      </c>
      <c r="B17" s="42">
        <v>8</v>
      </c>
      <c r="C17" s="42" t="s">
        <v>572</v>
      </c>
      <c r="D17" s="42">
        <v>36</v>
      </c>
      <c r="E17" s="43">
        <v>45664</v>
      </c>
      <c r="F17" s="42" t="s">
        <v>573</v>
      </c>
      <c r="G17" s="42">
        <v>45563400</v>
      </c>
      <c r="H17" s="42">
        <v>6</v>
      </c>
      <c r="I17" s="42">
        <v>24</v>
      </c>
      <c r="J17" s="43">
        <v>45664</v>
      </c>
    </row>
    <row r="18" spans="1:10" x14ac:dyDescent="0.25">
      <c r="A18" s="42">
        <v>98715578</v>
      </c>
      <c r="B18" s="42">
        <v>0</v>
      </c>
      <c r="C18" s="42" t="s">
        <v>574</v>
      </c>
      <c r="D18" s="42">
        <v>9</v>
      </c>
      <c r="E18" s="43">
        <v>45664</v>
      </c>
      <c r="F18" s="42" t="s">
        <v>575</v>
      </c>
      <c r="G18" s="42">
        <v>45563400</v>
      </c>
      <c r="H18" s="42">
        <v>6</v>
      </c>
      <c r="I18" s="42">
        <v>24</v>
      </c>
      <c r="J18" s="43">
        <v>45664</v>
      </c>
    </row>
    <row r="19" spans="1:10" x14ac:dyDescent="0.25">
      <c r="A19" s="42">
        <v>1033340204</v>
      </c>
      <c r="B19" s="42">
        <v>5</v>
      </c>
      <c r="C19" s="42" t="s">
        <v>576</v>
      </c>
      <c r="D19" s="42">
        <v>104</v>
      </c>
      <c r="E19" s="43">
        <v>45670</v>
      </c>
      <c r="F19" s="42" t="s">
        <v>577</v>
      </c>
      <c r="G19" s="42">
        <v>36303300</v>
      </c>
      <c r="H19" s="42">
        <v>6</v>
      </c>
      <c r="I19" s="42">
        <v>18</v>
      </c>
      <c r="J19" s="43">
        <v>45670</v>
      </c>
    </row>
    <row r="20" spans="1:10" x14ac:dyDescent="0.25">
      <c r="A20" s="42">
        <v>88223909</v>
      </c>
      <c r="B20" s="42">
        <v>7</v>
      </c>
      <c r="C20" s="42" t="s">
        <v>578</v>
      </c>
      <c r="D20" s="42">
        <v>20</v>
      </c>
      <c r="E20" s="43">
        <v>45664</v>
      </c>
      <c r="F20" s="42" t="s">
        <v>324</v>
      </c>
      <c r="G20" s="42">
        <v>37403400</v>
      </c>
      <c r="H20" s="42">
        <v>6</v>
      </c>
      <c r="I20" s="42">
        <v>24</v>
      </c>
      <c r="J20" s="43">
        <v>45664</v>
      </c>
    </row>
    <row r="21" spans="1:10" x14ac:dyDescent="0.25">
      <c r="A21" s="42">
        <v>10023750</v>
      </c>
      <c r="B21" s="42">
        <v>1</v>
      </c>
      <c r="C21" s="42" t="s">
        <v>579</v>
      </c>
      <c r="D21" s="42">
        <v>57</v>
      </c>
      <c r="E21" s="43">
        <v>45666</v>
      </c>
      <c r="F21" s="42" t="s">
        <v>279</v>
      </c>
      <c r="G21" s="42">
        <v>37036700</v>
      </c>
      <c r="H21" s="42">
        <v>6</v>
      </c>
      <c r="I21" s="42">
        <v>22</v>
      </c>
      <c r="J21" s="43">
        <v>45666</v>
      </c>
    </row>
    <row r="22" spans="1:10" x14ac:dyDescent="0.25">
      <c r="A22" s="42">
        <v>52971492</v>
      </c>
      <c r="B22" s="42">
        <v>5</v>
      </c>
      <c r="C22" s="42" t="s">
        <v>580</v>
      </c>
      <c r="D22" s="42">
        <v>18</v>
      </c>
      <c r="E22" s="43">
        <v>45664</v>
      </c>
      <c r="F22" s="42" t="s">
        <v>325</v>
      </c>
      <c r="G22" s="42">
        <v>27880680</v>
      </c>
      <c r="H22" s="42">
        <v>6</v>
      </c>
      <c r="I22" s="42">
        <v>24</v>
      </c>
      <c r="J22" s="43">
        <v>45664</v>
      </c>
    </row>
    <row r="23" spans="1:10" x14ac:dyDescent="0.25">
      <c r="A23" s="42">
        <v>1036956295</v>
      </c>
      <c r="B23" s="42">
        <v>0</v>
      </c>
      <c r="C23" s="42" t="s">
        <v>581</v>
      </c>
      <c r="D23" s="42">
        <v>26</v>
      </c>
      <c r="E23" s="43">
        <v>45664</v>
      </c>
      <c r="F23" s="42" t="s">
        <v>582</v>
      </c>
      <c r="G23" s="42">
        <v>45563400</v>
      </c>
      <c r="H23" s="42">
        <v>6</v>
      </c>
      <c r="I23" s="42">
        <v>24</v>
      </c>
      <c r="J23" s="43">
        <v>45664</v>
      </c>
    </row>
    <row r="24" spans="1:10" ht="409.6" x14ac:dyDescent="0.25">
      <c r="A24" s="42">
        <v>1020393152</v>
      </c>
      <c r="B24" s="42">
        <v>0</v>
      </c>
      <c r="C24" s="42" t="s">
        <v>583</v>
      </c>
      <c r="D24" s="42">
        <v>93</v>
      </c>
      <c r="E24" s="43">
        <v>45670</v>
      </c>
      <c r="F24" s="44" t="s">
        <v>584</v>
      </c>
      <c r="G24" s="42">
        <v>16501320</v>
      </c>
      <c r="H24" s="42">
        <v>6</v>
      </c>
      <c r="I24" s="42">
        <v>18</v>
      </c>
      <c r="J24" s="43">
        <v>45670</v>
      </c>
    </row>
    <row r="25" spans="1:10" x14ac:dyDescent="0.25">
      <c r="A25" s="42">
        <v>39428189</v>
      </c>
      <c r="B25" s="42">
        <v>3</v>
      </c>
      <c r="C25" s="42" t="s">
        <v>585</v>
      </c>
      <c r="D25" s="42">
        <v>59</v>
      </c>
      <c r="E25" s="43">
        <v>45666</v>
      </c>
      <c r="F25" s="42" t="s">
        <v>272</v>
      </c>
      <c r="G25" s="42">
        <v>15034700</v>
      </c>
      <c r="H25" s="42">
        <v>2</v>
      </c>
      <c r="I25" s="42">
        <v>22</v>
      </c>
      <c r="J25" s="43">
        <v>45666</v>
      </c>
    </row>
    <row r="26" spans="1:10" x14ac:dyDescent="0.25">
      <c r="A26" s="42">
        <v>1152465373</v>
      </c>
      <c r="B26" s="42">
        <v>0</v>
      </c>
      <c r="C26" s="42" t="s">
        <v>586</v>
      </c>
      <c r="D26" s="42">
        <v>42</v>
      </c>
      <c r="E26" s="43">
        <v>45664</v>
      </c>
      <c r="F26" s="42" t="s">
        <v>238</v>
      </c>
      <c r="G26" s="42">
        <v>45563400</v>
      </c>
      <c r="H26" s="42">
        <v>6</v>
      </c>
      <c r="I26" s="42">
        <v>24</v>
      </c>
      <c r="J26" s="43">
        <v>45664</v>
      </c>
    </row>
    <row r="27" spans="1:10" x14ac:dyDescent="0.25">
      <c r="A27" s="42">
        <v>1037627332</v>
      </c>
      <c r="B27" s="42">
        <v>8</v>
      </c>
      <c r="C27" s="42" t="s">
        <v>587</v>
      </c>
      <c r="D27" s="42">
        <v>6</v>
      </c>
      <c r="E27" s="43">
        <v>45660</v>
      </c>
      <c r="F27" s="42" t="s">
        <v>311</v>
      </c>
      <c r="G27" s="42">
        <v>46456800</v>
      </c>
      <c r="H27" s="42">
        <v>6</v>
      </c>
      <c r="I27" s="42">
        <v>28</v>
      </c>
      <c r="J27" s="43">
        <v>45660</v>
      </c>
    </row>
    <row r="28" spans="1:10" x14ac:dyDescent="0.25">
      <c r="A28" s="42">
        <v>43543176</v>
      </c>
      <c r="B28" s="42">
        <v>4</v>
      </c>
      <c r="C28" s="42" t="s">
        <v>588</v>
      </c>
      <c r="D28" s="42">
        <v>111</v>
      </c>
      <c r="E28" s="43">
        <v>45670</v>
      </c>
      <c r="F28" s="42" t="s">
        <v>589</v>
      </c>
      <c r="G28" s="42">
        <v>36303300</v>
      </c>
      <c r="H28" s="42">
        <v>6</v>
      </c>
      <c r="I28" s="42">
        <v>18</v>
      </c>
      <c r="J28" s="43">
        <v>45670</v>
      </c>
    </row>
    <row r="29" spans="1:10" x14ac:dyDescent="0.25">
      <c r="A29" s="42">
        <v>79205210</v>
      </c>
      <c r="B29" s="42">
        <v>9</v>
      </c>
      <c r="C29" s="42" t="s">
        <v>153</v>
      </c>
      <c r="D29" s="42">
        <v>12</v>
      </c>
      <c r="E29" s="43">
        <v>45664</v>
      </c>
      <c r="F29" s="42" t="s">
        <v>152</v>
      </c>
      <c r="G29" s="42">
        <v>45563400</v>
      </c>
      <c r="H29" s="42">
        <v>6</v>
      </c>
      <c r="I29" s="42">
        <v>24</v>
      </c>
      <c r="J29" s="43">
        <v>45664</v>
      </c>
    </row>
    <row r="30" spans="1:10" ht="409.6" x14ac:dyDescent="0.25">
      <c r="A30" s="42">
        <v>22131858</v>
      </c>
      <c r="B30" s="42"/>
      <c r="C30" s="42" t="s">
        <v>590</v>
      </c>
      <c r="D30" s="42">
        <v>102</v>
      </c>
      <c r="E30" s="43">
        <v>45670</v>
      </c>
      <c r="F30" s="44" t="s">
        <v>591</v>
      </c>
      <c r="G30" s="42">
        <v>36303300</v>
      </c>
      <c r="H30" s="42">
        <v>6</v>
      </c>
      <c r="I30" s="42">
        <v>18</v>
      </c>
      <c r="J30" s="43">
        <v>45670</v>
      </c>
    </row>
    <row r="31" spans="1:10" x14ac:dyDescent="0.25">
      <c r="A31" s="42">
        <v>1036676436</v>
      </c>
      <c r="B31" s="42"/>
      <c r="C31" s="42" t="s">
        <v>232</v>
      </c>
      <c r="D31" s="42">
        <v>67</v>
      </c>
      <c r="E31" s="43">
        <v>45666</v>
      </c>
      <c r="F31" s="42" t="s">
        <v>592</v>
      </c>
      <c r="G31" s="42">
        <v>45116700</v>
      </c>
      <c r="H31" s="42">
        <v>6</v>
      </c>
      <c r="I31" s="42">
        <v>22</v>
      </c>
      <c r="J31" s="43">
        <v>45666</v>
      </c>
    </row>
    <row r="32" spans="1:10" x14ac:dyDescent="0.25">
      <c r="A32" s="42">
        <v>1035913494</v>
      </c>
      <c r="B32" s="42"/>
      <c r="C32" s="42" t="s">
        <v>593</v>
      </c>
      <c r="D32" s="42">
        <v>113</v>
      </c>
      <c r="E32" s="43">
        <v>45670</v>
      </c>
      <c r="F32" s="42" t="s">
        <v>594</v>
      </c>
      <c r="G32" s="42">
        <v>49500000</v>
      </c>
      <c r="H32" s="42">
        <v>6</v>
      </c>
      <c r="I32" s="42">
        <v>18</v>
      </c>
      <c r="J32" s="43">
        <v>45670</v>
      </c>
    </row>
    <row r="33" spans="1:10" x14ac:dyDescent="0.25">
      <c r="A33" s="42">
        <v>1152462901</v>
      </c>
      <c r="B33" s="42"/>
      <c r="C33" s="42" t="s">
        <v>595</v>
      </c>
      <c r="D33" s="42">
        <v>2</v>
      </c>
      <c r="E33" s="43">
        <v>45660</v>
      </c>
      <c r="F33" s="42" t="s">
        <v>596</v>
      </c>
      <c r="G33" s="42">
        <v>16134800</v>
      </c>
      <c r="H33" s="42">
        <v>2</v>
      </c>
      <c r="I33" s="42">
        <v>28</v>
      </c>
      <c r="J33" s="43">
        <v>45660</v>
      </c>
    </row>
    <row r="34" spans="1:10" ht="409.6" x14ac:dyDescent="0.25">
      <c r="A34" s="42">
        <v>1214723604</v>
      </c>
      <c r="B34" s="42"/>
      <c r="C34" s="42" t="s">
        <v>597</v>
      </c>
      <c r="D34" s="42">
        <v>87</v>
      </c>
      <c r="E34" s="43">
        <v>45670</v>
      </c>
      <c r="F34" s="44" t="s">
        <v>598</v>
      </c>
      <c r="G34" s="42">
        <v>27060660</v>
      </c>
      <c r="H34" s="42">
        <v>6</v>
      </c>
      <c r="I34" s="42">
        <v>18</v>
      </c>
      <c r="J34" s="43">
        <v>45670</v>
      </c>
    </row>
    <row r="35" spans="1:10" x14ac:dyDescent="0.25">
      <c r="A35" s="42">
        <v>1037661990</v>
      </c>
      <c r="B35" s="42"/>
      <c r="C35" s="42" t="s">
        <v>599</v>
      </c>
      <c r="D35" s="42">
        <v>94</v>
      </c>
      <c r="E35" s="43">
        <v>45670</v>
      </c>
      <c r="F35" s="42" t="s">
        <v>316</v>
      </c>
      <c r="G35" s="42">
        <v>14301300</v>
      </c>
      <c r="H35" s="42">
        <v>2</v>
      </c>
      <c r="I35" s="42">
        <v>18</v>
      </c>
      <c r="J35" s="43">
        <v>45670</v>
      </c>
    </row>
    <row r="36" spans="1:10" x14ac:dyDescent="0.25">
      <c r="A36" s="42">
        <v>1017143298</v>
      </c>
      <c r="B36" s="42"/>
      <c r="C36" s="42" t="s">
        <v>331</v>
      </c>
      <c r="D36" s="42">
        <v>53</v>
      </c>
      <c r="E36" s="43">
        <v>45664</v>
      </c>
      <c r="F36" s="42" t="s">
        <v>310</v>
      </c>
      <c r="G36" s="42">
        <v>11480280</v>
      </c>
      <c r="H36" s="42">
        <v>2</v>
      </c>
      <c r="I36" s="42">
        <v>24</v>
      </c>
      <c r="J36" s="43">
        <v>45664</v>
      </c>
    </row>
    <row r="37" spans="1:10" x14ac:dyDescent="0.25">
      <c r="A37" s="42">
        <v>1017273592</v>
      </c>
      <c r="B37" s="42"/>
      <c r="C37" s="42" t="s">
        <v>95</v>
      </c>
      <c r="D37" s="42">
        <v>29</v>
      </c>
      <c r="E37" s="43">
        <v>45664</v>
      </c>
      <c r="F37" s="42" t="s">
        <v>340</v>
      </c>
      <c r="G37" s="42">
        <v>37403400</v>
      </c>
      <c r="H37" s="42">
        <v>6</v>
      </c>
      <c r="I37" s="42">
        <v>24</v>
      </c>
      <c r="J37" s="43">
        <v>45664</v>
      </c>
    </row>
    <row r="38" spans="1:10" ht="409.6" x14ac:dyDescent="0.25">
      <c r="A38" s="42">
        <v>43545688</v>
      </c>
      <c r="B38" s="42"/>
      <c r="C38" s="42" t="s">
        <v>600</v>
      </c>
      <c r="D38" s="42">
        <v>95</v>
      </c>
      <c r="E38" s="43">
        <v>45670</v>
      </c>
      <c r="F38" s="44" t="s">
        <v>601</v>
      </c>
      <c r="G38" s="42">
        <v>49500000</v>
      </c>
      <c r="H38" s="42">
        <v>6</v>
      </c>
      <c r="I38" s="42">
        <v>18</v>
      </c>
      <c r="J38" s="43">
        <v>45670</v>
      </c>
    </row>
    <row r="39" spans="1:10" x14ac:dyDescent="0.25">
      <c r="A39" s="42">
        <v>1007251128</v>
      </c>
      <c r="B39" s="42"/>
      <c r="C39" s="42" t="s">
        <v>602</v>
      </c>
      <c r="D39" s="42">
        <v>105</v>
      </c>
      <c r="E39" s="43">
        <v>45670</v>
      </c>
      <c r="F39" s="42" t="s">
        <v>603</v>
      </c>
      <c r="G39" s="42">
        <v>27060660</v>
      </c>
      <c r="H39" s="42">
        <v>6</v>
      </c>
      <c r="I39" s="42">
        <v>18</v>
      </c>
      <c r="J39" s="43">
        <v>45670</v>
      </c>
    </row>
    <row r="40" spans="1:10" x14ac:dyDescent="0.25">
      <c r="A40" s="42">
        <v>1152199603</v>
      </c>
      <c r="B40" s="42">
        <v>9</v>
      </c>
      <c r="C40" s="42" t="s">
        <v>604</v>
      </c>
      <c r="D40" s="42">
        <v>43</v>
      </c>
      <c r="E40" s="43">
        <v>45664</v>
      </c>
      <c r="F40" s="42" t="s">
        <v>239</v>
      </c>
      <c r="G40" s="42">
        <v>45563400</v>
      </c>
      <c r="H40" s="42">
        <v>6</v>
      </c>
      <c r="I40" s="42">
        <v>24</v>
      </c>
      <c r="J40" s="43">
        <v>45664</v>
      </c>
    </row>
    <row r="41" spans="1:10" x14ac:dyDescent="0.25">
      <c r="A41" s="42">
        <v>43584705</v>
      </c>
      <c r="B41" s="42">
        <v>6</v>
      </c>
      <c r="C41" s="42" t="s">
        <v>605</v>
      </c>
      <c r="D41" s="42">
        <v>44</v>
      </c>
      <c r="E41" s="43">
        <v>45664</v>
      </c>
      <c r="F41" s="42" t="s">
        <v>606</v>
      </c>
      <c r="G41" s="42">
        <v>45563400</v>
      </c>
      <c r="H41" s="42">
        <v>6</v>
      </c>
      <c r="I41" s="42">
        <v>24</v>
      </c>
      <c r="J41" s="43">
        <v>45664</v>
      </c>
    </row>
    <row r="42" spans="1:10" ht="409.6" x14ac:dyDescent="0.25">
      <c r="A42" s="42">
        <v>32242874</v>
      </c>
      <c r="B42" s="42">
        <v>5</v>
      </c>
      <c r="C42" s="42" t="s">
        <v>607</v>
      </c>
      <c r="D42" s="42">
        <v>72</v>
      </c>
      <c r="E42" s="43">
        <v>45666</v>
      </c>
      <c r="F42" s="44" t="s">
        <v>608</v>
      </c>
      <c r="G42" s="42">
        <v>45116700</v>
      </c>
      <c r="H42" s="42">
        <v>6</v>
      </c>
      <c r="I42" s="42">
        <v>22</v>
      </c>
      <c r="J42" s="43">
        <v>45666</v>
      </c>
    </row>
    <row r="43" spans="1:10" x14ac:dyDescent="0.25">
      <c r="A43" s="42">
        <v>1017197611</v>
      </c>
      <c r="B43" s="42">
        <v>9</v>
      </c>
      <c r="C43" s="42" t="s">
        <v>609</v>
      </c>
      <c r="D43" s="42">
        <v>3</v>
      </c>
      <c r="E43" s="43">
        <v>45660</v>
      </c>
      <c r="F43" s="42" t="s">
        <v>610</v>
      </c>
      <c r="G43" s="42">
        <v>38136800</v>
      </c>
      <c r="H43" s="42">
        <v>6</v>
      </c>
      <c r="I43" s="42">
        <v>28</v>
      </c>
      <c r="J43" s="43">
        <v>45660</v>
      </c>
    </row>
    <row r="44" spans="1:10" x14ac:dyDescent="0.25">
      <c r="A44" s="42">
        <v>15371853</v>
      </c>
      <c r="B44" s="42">
        <v>1</v>
      </c>
      <c r="C44" s="42" t="s">
        <v>611</v>
      </c>
      <c r="D44" s="42">
        <v>86</v>
      </c>
      <c r="E44" s="43">
        <v>45670</v>
      </c>
      <c r="F44" s="42" t="s">
        <v>612</v>
      </c>
      <c r="G44" s="42">
        <v>36303300</v>
      </c>
      <c r="H44" s="42">
        <v>6</v>
      </c>
      <c r="I44" s="42">
        <v>18</v>
      </c>
      <c r="J44" s="43">
        <v>45670</v>
      </c>
    </row>
    <row r="45" spans="1:10" x14ac:dyDescent="0.25">
      <c r="A45" s="42">
        <v>1037670600</v>
      </c>
      <c r="B45" s="42">
        <v>9</v>
      </c>
      <c r="C45" s="42" t="s">
        <v>613</v>
      </c>
      <c r="D45" s="42">
        <v>10</v>
      </c>
      <c r="E45" s="43">
        <v>45664</v>
      </c>
      <c r="F45" s="42" t="s">
        <v>614</v>
      </c>
      <c r="G45" s="42">
        <v>51000000</v>
      </c>
      <c r="H45" s="42">
        <v>6</v>
      </c>
      <c r="I45" s="42">
        <v>24</v>
      </c>
      <c r="J45" s="43">
        <v>45664</v>
      </c>
    </row>
    <row r="46" spans="1:10" ht="409.6" x14ac:dyDescent="0.25">
      <c r="A46" s="42">
        <v>1036676849</v>
      </c>
      <c r="B46" s="42">
        <v>9</v>
      </c>
      <c r="C46" s="42" t="s">
        <v>615</v>
      </c>
      <c r="D46" s="42">
        <v>91</v>
      </c>
      <c r="E46" s="43">
        <v>45670</v>
      </c>
      <c r="F46" s="44" t="s">
        <v>616</v>
      </c>
      <c r="G46" s="42">
        <v>36303300</v>
      </c>
      <c r="H46" s="42">
        <v>6</v>
      </c>
      <c r="I46" s="42">
        <v>18</v>
      </c>
      <c r="J46" s="43">
        <v>45670</v>
      </c>
    </row>
    <row r="47" spans="1:10" ht="409.6" x14ac:dyDescent="0.25">
      <c r="A47" s="42">
        <v>1041232251</v>
      </c>
      <c r="B47" s="42">
        <v>8</v>
      </c>
      <c r="C47" s="42" t="s">
        <v>617</v>
      </c>
      <c r="D47" s="42">
        <v>68</v>
      </c>
      <c r="E47" s="43">
        <v>45666</v>
      </c>
      <c r="F47" s="44" t="s">
        <v>618</v>
      </c>
      <c r="G47" s="42">
        <v>37036700</v>
      </c>
      <c r="H47" s="42">
        <v>6</v>
      </c>
      <c r="I47" s="42">
        <v>22</v>
      </c>
      <c r="J47" s="43">
        <v>45666</v>
      </c>
    </row>
    <row r="48" spans="1:10" ht="409.6" x14ac:dyDescent="0.25">
      <c r="A48" s="42">
        <v>1128283301</v>
      </c>
      <c r="B48" s="42"/>
      <c r="C48" s="42" t="s">
        <v>619</v>
      </c>
      <c r="D48" s="42">
        <v>84</v>
      </c>
      <c r="E48" s="43">
        <v>45670</v>
      </c>
      <c r="F48" s="44" t="s">
        <v>620</v>
      </c>
      <c r="G48" s="42">
        <v>44223300</v>
      </c>
      <c r="H48" s="42">
        <v>6</v>
      </c>
      <c r="I48" s="42">
        <v>18</v>
      </c>
      <c r="J48" s="43">
        <v>45670</v>
      </c>
    </row>
    <row r="49" spans="1:10" x14ac:dyDescent="0.25">
      <c r="A49" s="42">
        <v>1017243361</v>
      </c>
      <c r="B49" s="42">
        <v>1</v>
      </c>
      <c r="C49" s="42" t="s">
        <v>621</v>
      </c>
      <c r="D49" s="42">
        <v>77</v>
      </c>
      <c r="E49" s="43">
        <v>45670</v>
      </c>
      <c r="F49" s="42" t="s">
        <v>622</v>
      </c>
      <c r="G49" s="42">
        <v>36303300</v>
      </c>
      <c r="H49" s="42">
        <v>6</v>
      </c>
      <c r="I49" s="42">
        <v>18</v>
      </c>
      <c r="J49" s="43">
        <v>45670</v>
      </c>
    </row>
    <row r="50" spans="1:10" x14ac:dyDescent="0.25">
      <c r="A50" s="42">
        <v>1036654444</v>
      </c>
      <c r="B50" s="42">
        <v>5</v>
      </c>
      <c r="C50" s="42" t="s">
        <v>623</v>
      </c>
      <c r="D50" s="42">
        <v>65</v>
      </c>
      <c r="E50" s="43">
        <v>45666</v>
      </c>
      <c r="F50" s="42" t="s">
        <v>624</v>
      </c>
      <c r="G50" s="42">
        <v>37036700</v>
      </c>
      <c r="H50" s="42">
        <v>6</v>
      </c>
      <c r="I50" s="42">
        <v>22</v>
      </c>
      <c r="J50" s="43">
        <v>45666</v>
      </c>
    </row>
    <row r="51" spans="1:10" ht="409.6" x14ac:dyDescent="0.25">
      <c r="A51" s="42">
        <v>32323367</v>
      </c>
      <c r="B51" s="42"/>
      <c r="C51" s="42" t="s">
        <v>625</v>
      </c>
      <c r="D51" s="42">
        <v>33</v>
      </c>
      <c r="E51" s="43">
        <v>45664</v>
      </c>
      <c r="F51" s="44" t="s">
        <v>626</v>
      </c>
      <c r="G51" s="42">
        <v>37403400</v>
      </c>
      <c r="H51" s="42">
        <v>6</v>
      </c>
      <c r="I51" s="42">
        <v>24</v>
      </c>
      <c r="J51" s="43">
        <v>45664</v>
      </c>
    </row>
    <row r="52" spans="1:10" ht="409.6" x14ac:dyDescent="0.25">
      <c r="A52" s="42">
        <v>1017128531</v>
      </c>
      <c r="B52" s="42">
        <v>3</v>
      </c>
      <c r="C52" s="42" t="s">
        <v>627</v>
      </c>
      <c r="D52" s="42">
        <v>82</v>
      </c>
      <c r="E52" s="43">
        <v>45670</v>
      </c>
      <c r="F52" s="44" t="s">
        <v>628</v>
      </c>
      <c r="G52" s="42">
        <v>36303300</v>
      </c>
      <c r="H52" s="42">
        <v>6</v>
      </c>
      <c r="I52" s="42">
        <v>18</v>
      </c>
      <c r="J52" s="43">
        <v>45670</v>
      </c>
    </row>
    <row r="53" spans="1:10" x14ac:dyDescent="0.25">
      <c r="A53" s="42">
        <v>1152451392</v>
      </c>
      <c r="B53" s="42"/>
      <c r="C53" s="42" t="s">
        <v>629</v>
      </c>
      <c r="D53" s="42">
        <v>118</v>
      </c>
      <c r="E53" s="43">
        <v>45670</v>
      </c>
      <c r="F53" s="42" t="s">
        <v>630</v>
      </c>
      <c r="G53" s="42">
        <v>36303300</v>
      </c>
      <c r="H53" s="42">
        <v>6</v>
      </c>
      <c r="I53" s="42">
        <v>18</v>
      </c>
      <c r="J53" s="43">
        <v>45670</v>
      </c>
    </row>
    <row r="54" spans="1:10" ht="409.6" x14ac:dyDescent="0.25">
      <c r="A54" s="42">
        <v>1017263571</v>
      </c>
      <c r="B54" s="42">
        <v>5</v>
      </c>
      <c r="C54" s="42" t="s">
        <v>631</v>
      </c>
      <c r="D54" s="42">
        <v>64</v>
      </c>
      <c r="E54" s="43">
        <v>45666</v>
      </c>
      <c r="F54" s="44" t="s">
        <v>632</v>
      </c>
      <c r="G54" s="42">
        <v>11206940</v>
      </c>
      <c r="H54" s="42">
        <v>2</v>
      </c>
      <c r="I54" s="42">
        <v>22</v>
      </c>
      <c r="J54" s="43">
        <v>45666</v>
      </c>
    </row>
    <row r="55" spans="1:10" x14ac:dyDescent="0.25">
      <c r="A55" s="42">
        <v>1214720355</v>
      </c>
      <c r="B55" s="42">
        <v>6</v>
      </c>
      <c r="C55" s="42" t="s">
        <v>633</v>
      </c>
      <c r="D55" s="42">
        <v>1</v>
      </c>
      <c r="E55" s="43">
        <v>45660</v>
      </c>
      <c r="F55" s="42" t="s">
        <v>634</v>
      </c>
      <c r="G55" s="42">
        <v>52000000</v>
      </c>
      <c r="H55" s="42">
        <v>6</v>
      </c>
      <c r="I55" s="42">
        <v>28</v>
      </c>
      <c r="J55" s="43">
        <v>45660</v>
      </c>
    </row>
    <row r="56" spans="1:10" ht="409.6" x14ac:dyDescent="0.25">
      <c r="A56" s="42">
        <v>1216726734</v>
      </c>
      <c r="B56" s="42">
        <v>9</v>
      </c>
      <c r="C56" s="42" t="s">
        <v>635</v>
      </c>
      <c r="D56" s="42">
        <v>96</v>
      </c>
      <c r="E56" s="43">
        <v>45670</v>
      </c>
      <c r="F56" s="44" t="s">
        <v>636</v>
      </c>
      <c r="G56" s="42">
        <v>27060660</v>
      </c>
      <c r="H56" s="42">
        <v>6</v>
      </c>
      <c r="I56" s="42">
        <v>18</v>
      </c>
      <c r="J56" s="43">
        <v>45670</v>
      </c>
    </row>
    <row r="57" spans="1:10" ht="409.6" x14ac:dyDescent="0.25">
      <c r="A57" s="42">
        <v>1152699925</v>
      </c>
      <c r="B57" s="42">
        <v>0</v>
      </c>
      <c r="C57" s="42" t="s">
        <v>637</v>
      </c>
      <c r="D57" s="42">
        <v>41</v>
      </c>
      <c r="E57" s="43">
        <v>45664</v>
      </c>
      <c r="F57" s="44" t="s">
        <v>638</v>
      </c>
      <c r="G57" s="42">
        <v>37403400</v>
      </c>
      <c r="H57" s="42">
        <v>6</v>
      </c>
      <c r="I57" s="42">
        <v>24</v>
      </c>
      <c r="J57" s="43">
        <v>45664</v>
      </c>
    </row>
    <row r="58" spans="1:10" ht="409.6" x14ac:dyDescent="0.25">
      <c r="A58" s="42">
        <v>1152190718</v>
      </c>
      <c r="B58" s="42">
        <v>6</v>
      </c>
      <c r="C58" s="42" t="s">
        <v>639</v>
      </c>
      <c r="D58" s="42">
        <v>99</v>
      </c>
      <c r="E58" s="43">
        <v>45670</v>
      </c>
      <c r="F58" s="44" t="s">
        <v>640</v>
      </c>
      <c r="G58" s="42">
        <v>36303300</v>
      </c>
      <c r="H58" s="42">
        <v>6</v>
      </c>
      <c r="I58" s="42">
        <v>18</v>
      </c>
      <c r="J58" s="43">
        <v>45670</v>
      </c>
    </row>
    <row r="59" spans="1:10" ht="409.6" x14ac:dyDescent="0.25">
      <c r="A59" s="42">
        <v>1000204156</v>
      </c>
      <c r="B59" s="42">
        <v>8</v>
      </c>
      <c r="C59" s="42" t="s">
        <v>641</v>
      </c>
      <c r="D59" s="42">
        <v>55</v>
      </c>
      <c r="E59" s="43">
        <v>45666</v>
      </c>
      <c r="F59" s="44" t="s">
        <v>642</v>
      </c>
      <c r="G59" s="42">
        <v>37036700</v>
      </c>
      <c r="H59" s="42">
        <v>6</v>
      </c>
      <c r="I59" s="42">
        <v>22</v>
      </c>
      <c r="J59" s="43">
        <v>45666</v>
      </c>
    </row>
    <row r="60" spans="1:10" x14ac:dyDescent="0.25">
      <c r="A60" s="42">
        <v>1000401307</v>
      </c>
      <c r="B60" s="42">
        <v>8</v>
      </c>
      <c r="C60" s="42" t="s">
        <v>643</v>
      </c>
      <c r="D60" s="42">
        <v>31</v>
      </c>
      <c r="E60" s="43">
        <v>45664</v>
      </c>
      <c r="F60" s="42" t="s">
        <v>644</v>
      </c>
      <c r="G60" s="42">
        <v>27880680</v>
      </c>
      <c r="H60" s="42">
        <v>6</v>
      </c>
      <c r="I60" s="42">
        <v>24</v>
      </c>
      <c r="J60" s="43">
        <v>45664</v>
      </c>
    </row>
    <row r="61" spans="1:10" ht="409.6" x14ac:dyDescent="0.25">
      <c r="A61" s="42">
        <v>43183350</v>
      </c>
      <c r="B61" s="42">
        <v>4</v>
      </c>
      <c r="C61" s="42" t="s">
        <v>645</v>
      </c>
      <c r="D61" s="42">
        <v>63</v>
      </c>
      <c r="E61" s="43">
        <v>45666</v>
      </c>
      <c r="F61" s="44" t="s">
        <v>646</v>
      </c>
      <c r="G61" s="42">
        <v>37036700</v>
      </c>
      <c r="H61" s="42">
        <v>6</v>
      </c>
      <c r="I61" s="42">
        <v>22</v>
      </c>
      <c r="J61" s="43">
        <v>45666</v>
      </c>
    </row>
    <row r="62" spans="1:10" x14ac:dyDescent="0.25">
      <c r="A62" s="42">
        <v>1044505589</v>
      </c>
      <c r="B62" s="42">
        <v>5</v>
      </c>
      <c r="C62" s="42" t="s">
        <v>647</v>
      </c>
      <c r="D62" s="42">
        <v>70</v>
      </c>
      <c r="E62" s="43">
        <v>45666</v>
      </c>
      <c r="F62" s="42" t="s">
        <v>83</v>
      </c>
      <c r="G62" s="42">
        <v>37036700</v>
      </c>
      <c r="H62" s="42">
        <v>6</v>
      </c>
      <c r="I62" s="42">
        <v>22</v>
      </c>
      <c r="J62" s="43">
        <v>45666</v>
      </c>
    </row>
    <row r="63" spans="1:10" ht="409.6" x14ac:dyDescent="0.25">
      <c r="A63" s="42">
        <v>1037501700</v>
      </c>
      <c r="B63" s="42">
        <v>3</v>
      </c>
      <c r="C63" s="42" t="s">
        <v>648</v>
      </c>
      <c r="D63" s="42">
        <v>80</v>
      </c>
      <c r="E63" s="43">
        <v>45670</v>
      </c>
      <c r="F63" s="44" t="s">
        <v>649</v>
      </c>
      <c r="G63" s="42">
        <v>36303300</v>
      </c>
      <c r="H63" s="42">
        <v>6</v>
      </c>
      <c r="I63" s="42">
        <v>18</v>
      </c>
      <c r="J63" s="43">
        <v>45670</v>
      </c>
    </row>
    <row r="64" spans="1:10" x14ac:dyDescent="0.25">
      <c r="A64" s="42">
        <v>43750428</v>
      </c>
      <c r="B64" s="42">
        <v>2</v>
      </c>
      <c r="C64" s="42" t="s">
        <v>650</v>
      </c>
      <c r="D64" s="42">
        <v>75</v>
      </c>
      <c r="E64" s="43">
        <v>45670</v>
      </c>
      <c r="F64" s="42" t="s">
        <v>651</v>
      </c>
      <c r="G64" s="42">
        <v>36303300</v>
      </c>
      <c r="H64" s="42">
        <v>6</v>
      </c>
      <c r="I64" s="42">
        <v>18</v>
      </c>
      <c r="J64" s="43">
        <v>45670</v>
      </c>
    </row>
    <row r="65" spans="1:10" x14ac:dyDescent="0.25">
      <c r="A65" s="42">
        <v>1035429249</v>
      </c>
      <c r="B65" s="42">
        <v>8</v>
      </c>
      <c r="C65" s="42" t="s">
        <v>652</v>
      </c>
      <c r="D65" s="42">
        <v>54</v>
      </c>
      <c r="E65" s="43">
        <v>45664</v>
      </c>
      <c r="F65" s="42" t="s">
        <v>313</v>
      </c>
      <c r="G65" s="42">
        <v>45563400</v>
      </c>
      <c r="H65" s="42">
        <v>6</v>
      </c>
      <c r="I65" s="42">
        <v>24</v>
      </c>
      <c r="J65" s="43">
        <v>45664</v>
      </c>
    </row>
    <row r="66" spans="1:10" ht="409.6" x14ac:dyDescent="0.25">
      <c r="A66" s="42">
        <v>1152216190</v>
      </c>
      <c r="B66" s="42">
        <v>2</v>
      </c>
      <c r="C66" s="42" t="s">
        <v>653</v>
      </c>
      <c r="D66" s="42">
        <v>39</v>
      </c>
      <c r="E66" s="43">
        <v>45664</v>
      </c>
      <c r="F66" s="44" t="s">
        <v>654</v>
      </c>
      <c r="G66" s="42">
        <v>37403400</v>
      </c>
      <c r="H66" s="42">
        <v>6</v>
      </c>
      <c r="I66" s="42">
        <v>24</v>
      </c>
      <c r="J66" s="43">
        <v>45664</v>
      </c>
    </row>
    <row r="67" spans="1:10" x14ac:dyDescent="0.25">
      <c r="A67" s="42">
        <v>98707934</v>
      </c>
      <c r="B67" s="42">
        <v>6</v>
      </c>
      <c r="C67" s="42" t="s">
        <v>655</v>
      </c>
      <c r="D67" s="42">
        <v>45</v>
      </c>
      <c r="E67" s="43">
        <v>45664</v>
      </c>
      <c r="F67" s="42" t="s">
        <v>656</v>
      </c>
      <c r="G67" s="42">
        <v>45563400</v>
      </c>
      <c r="H67" s="42">
        <v>6</v>
      </c>
      <c r="I67" s="42">
        <v>24</v>
      </c>
      <c r="J67" s="43">
        <v>45664</v>
      </c>
    </row>
    <row r="68" spans="1:10" x14ac:dyDescent="0.25">
      <c r="A68" s="42">
        <v>12620418</v>
      </c>
      <c r="B68" s="42">
        <v>9</v>
      </c>
      <c r="C68" s="42" t="s">
        <v>657</v>
      </c>
      <c r="D68" s="42">
        <v>97</v>
      </c>
      <c r="E68" s="43">
        <v>45670</v>
      </c>
      <c r="F68" s="42" t="s">
        <v>658</v>
      </c>
      <c r="G68" s="42">
        <v>36303300</v>
      </c>
      <c r="H68" s="42">
        <v>6</v>
      </c>
      <c r="I68" s="42">
        <v>18</v>
      </c>
      <c r="J68" s="43">
        <v>45670</v>
      </c>
    </row>
    <row r="69" spans="1:10" ht="409.6" x14ac:dyDescent="0.25">
      <c r="A69" s="42">
        <v>1001635721</v>
      </c>
      <c r="B69" s="42">
        <v>2</v>
      </c>
      <c r="C69" s="42" t="s">
        <v>659</v>
      </c>
      <c r="D69" s="42">
        <v>58</v>
      </c>
      <c r="E69" s="43">
        <v>45666</v>
      </c>
      <c r="F69" s="44" t="s">
        <v>660</v>
      </c>
      <c r="G69" s="42">
        <v>37036700</v>
      </c>
      <c r="H69" s="42">
        <v>6</v>
      </c>
      <c r="I69" s="42">
        <v>22</v>
      </c>
      <c r="J69" s="43">
        <v>45666</v>
      </c>
    </row>
    <row r="70" spans="1:10" x14ac:dyDescent="0.25">
      <c r="A70" s="42">
        <v>1037669844</v>
      </c>
      <c r="B70" s="42"/>
      <c r="C70" s="42" t="s">
        <v>661</v>
      </c>
      <c r="D70" s="42">
        <v>74</v>
      </c>
      <c r="E70" s="43">
        <v>45666</v>
      </c>
      <c r="F70" s="42" t="s">
        <v>151</v>
      </c>
      <c r="G70" s="42">
        <v>37036700</v>
      </c>
      <c r="H70" s="42">
        <v>6</v>
      </c>
      <c r="I70" s="42">
        <v>22</v>
      </c>
      <c r="J70" s="43">
        <v>45666</v>
      </c>
    </row>
    <row r="71" spans="1:10" x14ac:dyDescent="0.25">
      <c r="A71" s="42">
        <v>98584920</v>
      </c>
      <c r="B71" s="42">
        <v>3</v>
      </c>
      <c r="C71" s="42" t="s">
        <v>662</v>
      </c>
      <c r="D71" s="42">
        <v>76</v>
      </c>
      <c r="E71" s="43">
        <v>45670</v>
      </c>
      <c r="F71" s="42" t="s">
        <v>54</v>
      </c>
      <c r="G71" s="42">
        <v>36303300</v>
      </c>
      <c r="H71" s="42">
        <v>6</v>
      </c>
      <c r="I71" s="42">
        <v>18</v>
      </c>
      <c r="J71" s="43">
        <v>45670</v>
      </c>
    </row>
    <row r="72" spans="1:10" x14ac:dyDescent="0.25">
      <c r="A72" s="42">
        <v>1000394118</v>
      </c>
      <c r="B72" s="42">
        <v>1</v>
      </c>
      <c r="C72" s="42" t="s">
        <v>663</v>
      </c>
      <c r="D72" s="42">
        <v>46</v>
      </c>
      <c r="E72" s="43">
        <v>45664</v>
      </c>
      <c r="F72" s="42" t="s">
        <v>664</v>
      </c>
      <c r="G72" s="42">
        <v>45563400</v>
      </c>
      <c r="H72" s="42">
        <v>6</v>
      </c>
      <c r="I72" s="42">
        <v>24</v>
      </c>
      <c r="J72" s="43">
        <v>45664</v>
      </c>
    </row>
    <row r="73" spans="1:10" x14ac:dyDescent="0.25">
      <c r="A73" s="42">
        <v>1017150779</v>
      </c>
      <c r="B73" s="42"/>
      <c r="C73" s="42" t="s">
        <v>665</v>
      </c>
      <c r="D73" s="42">
        <v>7</v>
      </c>
      <c r="E73" s="43">
        <v>45664</v>
      </c>
      <c r="F73" s="42" t="s">
        <v>275</v>
      </c>
      <c r="G73" s="42">
        <v>37403400</v>
      </c>
      <c r="H73" s="42">
        <v>6</v>
      </c>
      <c r="I73" s="42">
        <v>24</v>
      </c>
      <c r="J73" s="43">
        <v>45664</v>
      </c>
    </row>
    <row r="74" spans="1:10" x14ac:dyDescent="0.25">
      <c r="A74" s="42">
        <v>71726739</v>
      </c>
      <c r="B74" s="42">
        <v>9</v>
      </c>
      <c r="C74" s="42" t="s">
        <v>666</v>
      </c>
      <c r="D74" s="42">
        <v>78</v>
      </c>
      <c r="E74" s="43">
        <v>45670</v>
      </c>
      <c r="F74" s="42" t="s">
        <v>667</v>
      </c>
      <c r="G74" s="42">
        <v>49500000</v>
      </c>
      <c r="H74" s="42">
        <v>6</v>
      </c>
      <c r="I74" s="42">
        <v>18</v>
      </c>
      <c r="J74" s="43">
        <v>45670</v>
      </c>
    </row>
    <row r="75" spans="1:10" x14ac:dyDescent="0.25">
      <c r="A75" s="42">
        <v>1037576497</v>
      </c>
      <c r="B75" s="42">
        <v>4</v>
      </c>
      <c r="C75" s="42" t="s">
        <v>668</v>
      </c>
      <c r="D75" s="42">
        <v>35</v>
      </c>
      <c r="E75" s="43">
        <v>45664</v>
      </c>
      <c r="F75" s="42" t="s">
        <v>669</v>
      </c>
      <c r="G75" s="42">
        <v>9900900</v>
      </c>
      <c r="H75" s="42">
        <v>1</v>
      </c>
      <c r="I75" s="42">
        <v>24</v>
      </c>
      <c r="J75" s="43">
        <v>45664</v>
      </c>
    </row>
    <row r="76" spans="1:10" x14ac:dyDescent="0.25">
      <c r="A76" s="42">
        <v>98671136</v>
      </c>
      <c r="B76" s="42">
        <v>8</v>
      </c>
      <c r="C76" s="42" t="s">
        <v>670</v>
      </c>
      <c r="D76" s="42">
        <v>5</v>
      </c>
      <c r="E76" s="43">
        <v>45660</v>
      </c>
      <c r="F76" s="42" t="s">
        <v>303</v>
      </c>
      <c r="G76" s="42">
        <v>52000000</v>
      </c>
      <c r="H76" s="42">
        <v>6</v>
      </c>
      <c r="I76" s="42">
        <v>28</v>
      </c>
      <c r="J76" s="43">
        <v>45660</v>
      </c>
    </row>
    <row r="77" spans="1:10" x14ac:dyDescent="0.25">
      <c r="A77" s="42">
        <v>1037621720</v>
      </c>
      <c r="B77" s="42">
        <v>5</v>
      </c>
      <c r="C77" s="42" t="s">
        <v>671</v>
      </c>
      <c r="D77" s="42">
        <v>8</v>
      </c>
      <c r="E77" s="43">
        <v>45664</v>
      </c>
      <c r="F77" s="42" t="s">
        <v>672</v>
      </c>
      <c r="G77" s="42">
        <v>74800680</v>
      </c>
      <c r="H77" s="42">
        <v>6</v>
      </c>
      <c r="I77" s="42">
        <v>24</v>
      </c>
      <c r="J77" s="43">
        <v>45664</v>
      </c>
    </row>
    <row r="78" spans="1:10" ht="409.6" x14ac:dyDescent="0.25">
      <c r="A78" s="42">
        <v>1037602708</v>
      </c>
      <c r="B78" s="42">
        <v>5</v>
      </c>
      <c r="C78" s="42" t="s">
        <v>673</v>
      </c>
      <c r="D78" s="42">
        <v>61</v>
      </c>
      <c r="E78" s="43">
        <v>45666</v>
      </c>
      <c r="F78" s="44" t="s">
        <v>674</v>
      </c>
      <c r="G78" s="42">
        <v>45116700</v>
      </c>
      <c r="H78" s="42">
        <v>6</v>
      </c>
      <c r="I78" s="42">
        <v>22</v>
      </c>
      <c r="J78" s="43">
        <v>45666</v>
      </c>
    </row>
    <row r="79" spans="1:10" x14ac:dyDescent="0.25">
      <c r="A79" s="42">
        <v>1035430862</v>
      </c>
      <c r="B79" s="42">
        <v>5</v>
      </c>
      <c r="C79" s="42" t="s">
        <v>675</v>
      </c>
      <c r="D79" s="42">
        <v>106</v>
      </c>
      <c r="E79" s="43">
        <v>45670</v>
      </c>
      <c r="F79" s="42" t="s">
        <v>274</v>
      </c>
      <c r="G79" s="42">
        <v>49500000</v>
      </c>
      <c r="H79" s="42">
        <v>6</v>
      </c>
      <c r="I79" s="42">
        <v>18</v>
      </c>
      <c r="J79" s="43">
        <v>45670</v>
      </c>
    </row>
    <row r="80" spans="1:10" x14ac:dyDescent="0.25">
      <c r="A80" s="42">
        <v>1035417419</v>
      </c>
      <c r="B80" s="42"/>
      <c r="C80" s="42" t="s">
        <v>676</v>
      </c>
      <c r="D80" s="42">
        <v>62</v>
      </c>
      <c r="E80" s="43">
        <v>45666</v>
      </c>
      <c r="F80" s="42" t="s">
        <v>677</v>
      </c>
      <c r="G80" s="42">
        <v>27607340</v>
      </c>
      <c r="H80" s="42">
        <v>6</v>
      </c>
      <c r="I80" s="42">
        <v>22</v>
      </c>
      <c r="J80" s="43">
        <v>45666</v>
      </c>
    </row>
    <row r="81" spans="1:10" x14ac:dyDescent="0.25">
      <c r="A81" s="42">
        <v>1035430911</v>
      </c>
      <c r="B81" s="42"/>
      <c r="C81" s="42" t="s">
        <v>678</v>
      </c>
      <c r="D81" s="42">
        <v>56</v>
      </c>
      <c r="E81" s="43">
        <v>45666</v>
      </c>
      <c r="F81" s="42" t="s">
        <v>283</v>
      </c>
      <c r="G81" s="42">
        <v>50500000</v>
      </c>
      <c r="H81" s="42">
        <v>6</v>
      </c>
      <c r="I81" s="42">
        <v>22</v>
      </c>
      <c r="J81" s="43">
        <v>45666</v>
      </c>
    </row>
    <row r="82" spans="1:10" ht="409.6" x14ac:dyDescent="0.25">
      <c r="A82" s="42">
        <v>1039455033</v>
      </c>
      <c r="B82" s="42"/>
      <c r="C82" s="42" t="s">
        <v>679</v>
      </c>
      <c r="D82" s="42">
        <v>108</v>
      </c>
      <c r="E82" s="43">
        <v>45670</v>
      </c>
      <c r="F82" s="44" t="s">
        <v>680</v>
      </c>
      <c r="G82" s="42">
        <v>49500000</v>
      </c>
      <c r="H82" s="42">
        <v>6</v>
      </c>
      <c r="I82" s="42">
        <v>18</v>
      </c>
      <c r="J82" s="43">
        <v>45670</v>
      </c>
    </row>
    <row r="83" spans="1:10" x14ac:dyDescent="0.25">
      <c r="A83" s="42">
        <v>80238003</v>
      </c>
      <c r="B83" s="42"/>
      <c r="C83" s="42" t="s">
        <v>681</v>
      </c>
      <c r="D83" s="42">
        <v>27</v>
      </c>
      <c r="E83" s="43">
        <v>45664</v>
      </c>
      <c r="F83" s="42" t="s">
        <v>682</v>
      </c>
      <c r="G83" s="42">
        <v>57803400</v>
      </c>
      <c r="H83" s="42">
        <v>6</v>
      </c>
      <c r="I83" s="42">
        <v>24</v>
      </c>
      <c r="J83" s="43">
        <v>45664</v>
      </c>
    </row>
    <row r="84" spans="1:10" x14ac:dyDescent="0.25">
      <c r="A84" s="42">
        <v>1020487419</v>
      </c>
      <c r="B84" s="42"/>
      <c r="C84" s="42" t="s">
        <v>683</v>
      </c>
      <c r="D84" s="42">
        <v>11</v>
      </c>
      <c r="E84" s="43">
        <v>45664</v>
      </c>
      <c r="F84" s="42" t="s">
        <v>131</v>
      </c>
      <c r="G84" s="42">
        <v>20400000</v>
      </c>
      <c r="H84" s="42">
        <v>6</v>
      </c>
      <c r="I84" s="42">
        <v>24</v>
      </c>
      <c r="J84" s="43">
        <v>45664</v>
      </c>
    </row>
    <row r="85" spans="1:10" ht="409.6" x14ac:dyDescent="0.25">
      <c r="A85" s="42">
        <v>1040747890</v>
      </c>
      <c r="B85" s="42"/>
      <c r="C85" s="42" t="s">
        <v>684</v>
      </c>
      <c r="D85" s="42">
        <v>92</v>
      </c>
      <c r="E85" s="43">
        <v>45670</v>
      </c>
      <c r="F85" s="44" t="s">
        <v>685</v>
      </c>
      <c r="G85" s="42">
        <v>44223300</v>
      </c>
      <c r="H85" s="42">
        <v>6</v>
      </c>
      <c r="I85" s="42">
        <v>18</v>
      </c>
      <c r="J85" s="43">
        <v>45670</v>
      </c>
    </row>
    <row r="86" spans="1:10" x14ac:dyDescent="0.25">
      <c r="A86" s="42">
        <v>1038115130</v>
      </c>
      <c r="B86" s="42"/>
      <c r="C86" s="42" t="s">
        <v>686</v>
      </c>
      <c r="D86" s="42">
        <v>47</v>
      </c>
      <c r="E86" s="43">
        <v>45664</v>
      </c>
      <c r="F86" s="42" t="s">
        <v>187</v>
      </c>
      <c r="G86" s="42">
        <v>20400000</v>
      </c>
      <c r="H86" s="42">
        <v>6</v>
      </c>
      <c r="I86" s="42">
        <v>24</v>
      </c>
      <c r="J86" s="43">
        <v>45664</v>
      </c>
    </row>
    <row r="87" spans="1:10" x14ac:dyDescent="0.25">
      <c r="A87" s="42">
        <v>1128391508</v>
      </c>
      <c r="B87" s="42"/>
      <c r="C87" s="42" t="s">
        <v>687</v>
      </c>
      <c r="D87" s="42">
        <v>4</v>
      </c>
      <c r="E87" s="43">
        <v>45660</v>
      </c>
      <c r="F87" s="42" t="s">
        <v>688</v>
      </c>
      <c r="G87" s="42">
        <v>46456800</v>
      </c>
      <c r="H87" s="42">
        <v>6</v>
      </c>
      <c r="I87" s="42">
        <v>28</v>
      </c>
      <c r="J87" s="43">
        <v>45660</v>
      </c>
    </row>
    <row r="88" spans="1:10" x14ac:dyDescent="0.25">
      <c r="A88" s="42">
        <v>1020426284</v>
      </c>
      <c r="B88" s="42"/>
      <c r="C88" s="42" t="s">
        <v>689</v>
      </c>
      <c r="D88" s="42">
        <v>13</v>
      </c>
      <c r="E88" s="43">
        <v>45664</v>
      </c>
      <c r="F88" s="42" t="s">
        <v>122</v>
      </c>
      <c r="G88" s="42">
        <v>20400000</v>
      </c>
      <c r="H88" s="42">
        <v>6</v>
      </c>
      <c r="I88" s="42">
        <v>24</v>
      </c>
      <c r="J88" s="43">
        <v>45664</v>
      </c>
    </row>
    <row r="89" spans="1:10" ht="409.6" x14ac:dyDescent="0.25">
      <c r="A89" s="42">
        <v>1037640880</v>
      </c>
      <c r="B89" s="42"/>
      <c r="C89" s="42" t="s">
        <v>690</v>
      </c>
      <c r="D89" s="42">
        <v>83</v>
      </c>
      <c r="E89" s="43">
        <v>45670</v>
      </c>
      <c r="F89" s="44" t="s">
        <v>691</v>
      </c>
      <c r="G89" s="42">
        <v>36303300</v>
      </c>
      <c r="H89" s="42">
        <v>6</v>
      </c>
      <c r="I89" s="42">
        <v>18</v>
      </c>
      <c r="J89" s="43">
        <v>45670</v>
      </c>
    </row>
    <row r="90" spans="1:10" x14ac:dyDescent="0.25">
      <c r="A90" s="42">
        <v>1039472364</v>
      </c>
      <c r="B90" s="42"/>
      <c r="C90" s="42" t="s">
        <v>692</v>
      </c>
      <c r="D90" s="42">
        <v>60</v>
      </c>
      <c r="E90" s="43">
        <v>45666</v>
      </c>
      <c r="F90" s="42" t="s">
        <v>693</v>
      </c>
      <c r="G90" s="42">
        <v>45116700</v>
      </c>
      <c r="H90" s="42">
        <v>6</v>
      </c>
      <c r="I90" s="42">
        <v>22</v>
      </c>
      <c r="J90" s="43">
        <v>45666</v>
      </c>
    </row>
    <row r="91" spans="1:10" ht="409.6" x14ac:dyDescent="0.25">
      <c r="A91" s="42">
        <v>1128459026</v>
      </c>
      <c r="B91" s="42">
        <v>8</v>
      </c>
      <c r="C91" s="42" t="s">
        <v>694</v>
      </c>
      <c r="D91" s="42">
        <v>24</v>
      </c>
      <c r="E91" s="43">
        <v>45664</v>
      </c>
      <c r="F91" s="44" t="s">
        <v>695</v>
      </c>
      <c r="G91" s="42">
        <v>37403400</v>
      </c>
      <c r="H91" s="42">
        <v>6</v>
      </c>
      <c r="I91" s="42">
        <v>24</v>
      </c>
      <c r="J91" s="43">
        <v>45664</v>
      </c>
    </row>
    <row r="92" spans="1:10" ht="409.6" x14ac:dyDescent="0.25">
      <c r="A92" s="42">
        <v>42690667</v>
      </c>
      <c r="B92" s="42"/>
      <c r="C92" s="42" t="s">
        <v>696</v>
      </c>
      <c r="D92" s="42">
        <v>115</v>
      </c>
      <c r="E92" s="43">
        <v>45670</v>
      </c>
      <c r="F92" s="44" t="s">
        <v>697</v>
      </c>
      <c r="G92" s="42">
        <v>36303300</v>
      </c>
      <c r="H92" s="42">
        <v>6</v>
      </c>
      <c r="I92" s="42">
        <v>18</v>
      </c>
      <c r="J92" s="43">
        <v>45670</v>
      </c>
    </row>
    <row r="93" spans="1:10" ht="409.6" x14ac:dyDescent="0.25">
      <c r="A93" s="42">
        <v>1040752987</v>
      </c>
      <c r="B93" s="42"/>
      <c r="C93" s="42" t="s">
        <v>698</v>
      </c>
      <c r="D93" s="42">
        <v>37</v>
      </c>
      <c r="E93" s="43">
        <v>45664</v>
      </c>
      <c r="F93" s="44" t="s">
        <v>699</v>
      </c>
      <c r="G93" s="42">
        <v>37403400</v>
      </c>
      <c r="H93" s="42">
        <v>6</v>
      </c>
      <c r="I93" s="42">
        <v>24</v>
      </c>
      <c r="J93" s="43">
        <v>45664</v>
      </c>
    </row>
    <row r="94" spans="1:10" ht="409.6" x14ac:dyDescent="0.25">
      <c r="A94" s="42">
        <v>1036664164</v>
      </c>
      <c r="B94" s="42"/>
      <c r="C94" s="42" t="s">
        <v>700</v>
      </c>
      <c r="D94" s="42">
        <v>40</v>
      </c>
      <c r="E94" s="43">
        <v>45664</v>
      </c>
      <c r="F94" s="44" t="s">
        <v>701</v>
      </c>
      <c r="G94" s="42">
        <v>37403400</v>
      </c>
      <c r="H94" s="42">
        <v>6</v>
      </c>
      <c r="I94" s="42">
        <v>24</v>
      </c>
      <c r="J94" s="43">
        <v>45664</v>
      </c>
    </row>
    <row r="95" spans="1:10" ht="409.6" x14ac:dyDescent="0.25">
      <c r="A95" s="42">
        <v>1036623121</v>
      </c>
      <c r="B95" s="42"/>
      <c r="C95" s="42" t="s">
        <v>702</v>
      </c>
      <c r="D95" s="42">
        <v>79</v>
      </c>
      <c r="E95" s="43">
        <v>45670</v>
      </c>
      <c r="F95" s="44" t="s">
        <v>703</v>
      </c>
      <c r="G95" s="42">
        <v>44223300</v>
      </c>
      <c r="H95" s="42">
        <v>6</v>
      </c>
      <c r="I95" s="42">
        <v>18</v>
      </c>
      <c r="J95" s="43">
        <v>45670</v>
      </c>
    </row>
    <row r="96" spans="1:10" x14ac:dyDescent="0.25">
      <c r="A96" s="42">
        <v>71768159</v>
      </c>
      <c r="B96" s="42"/>
      <c r="C96" s="42" t="s">
        <v>704</v>
      </c>
      <c r="D96" s="42">
        <v>50</v>
      </c>
      <c r="E96" s="43">
        <v>45664</v>
      </c>
      <c r="F96" s="42" t="s">
        <v>705</v>
      </c>
      <c r="G96" s="42">
        <v>15401400</v>
      </c>
      <c r="H96" s="42">
        <v>2</v>
      </c>
      <c r="I96" s="42">
        <v>24</v>
      </c>
      <c r="J96" s="43">
        <v>45664</v>
      </c>
    </row>
    <row r="97" spans="1:10" x14ac:dyDescent="0.25">
      <c r="A97" s="42">
        <v>1035700416</v>
      </c>
      <c r="B97" s="42"/>
      <c r="C97" s="42" t="s">
        <v>706</v>
      </c>
      <c r="D97" s="42">
        <v>73</v>
      </c>
      <c r="E97" s="43">
        <v>45666</v>
      </c>
      <c r="F97" s="42" t="s">
        <v>707</v>
      </c>
      <c r="G97" s="42">
        <v>16834680</v>
      </c>
      <c r="H97" s="42">
        <v>6</v>
      </c>
      <c r="I97" s="42">
        <v>22</v>
      </c>
      <c r="J97" s="43">
        <v>45666</v>
      </c>
    </row>
    <row r="98" spans="1:10" ht="409.6" x14ac:dyDescent="0.25">
      <c r="A98" s="42">
        <v>1036661103</v>
      </c>
      <c r="B98" s="42"/>
      <c r="C98" s="42" t="s">
        <v>708</v>
      </c>
      <c r="D98" s="42">
        <v>38</v>
      </c>
      <c r="E98" s="43">
        <v>45664</v>
      </c>
      <c r="F98" s="44" t="s">
        <v>709</v>
      </c>
      <c r="G98" s="42">
        <v>37403400</v>
      </c>
      <c r="H98" s="42">
        <v>6</v>
      </c>
      <c r="I98" s="42">
        <v>24</v>
      </c>
      <c r="J98" s="43">
        <v>45664</v>
      </c>
    </row>
    <row r="99" spans="1:10" ht="409.6" x14ac:dyDescent="0.25">
      <c r="A99" s="42">
        <v>1152715704</v>
      </c>
      <c r="B99" s="42"/>
      <c r="C99" s="42" t="s">
        <v>710</v>
      </c>
      <c r="D99" s="42">
        <v>52</v>
      </c>
      <c r="E99" s="43">
        <v>45664</v>
      </c>
      <c r="F99" s="44" t="s">
        <v>711</v>
      </c>
      <c r="G99" s="42">
        <v>45563400</v>
      </c>
      <c r="H99" s="42">
        <v>6</v>
      </c>
      <c r="I99" s="42">
        <v>24</v>
      </c>
      <c r="J99" s="43">
        <v>45664</v>
      </c>
    </row>
    <row r="100" spans="1:10" ht="409.6" x14ac:dyDescent="0.25">
      <c r="A100" s="42">
        <v>1037617982</v>
      </c>
      <c r="B100" s="42">
        <v>2</v>
      </c>
      <c r="C100" s="42" t="s">
        <v>712</v>
      </c>
      <c r="D100" s="42">
        <v>15</v>
      </c>
      <c r="E100" s="43">
        <v>45664</v>
      </c>
      <c r="F100" s="44" t="s">
        <v>713</v>
      </c>
      <c r="G100" s="42">
        <v>37403400</v>
      </c>
      <c r="H100" s="42">
        <v>6</v>
      </c>
      <c r="I100" s="42">
        <v>24</v>
      </c>
      <c r="J100" s="43">
        <v>45664</v>
      </c>
    </row>
    <row r="101" spans="1:10" x14ac:dyDescent="0.25">
      <c r="A101" s="42">
        <v>1128431257</v>
      </c>
      <c r="B101" s="42">
        <v>0</v>
      </c>
      <c r="C101" s="42" t="s">
        <v>714</v>
      </c>
      <c r="D101" s="42">
        <v>16</v>
      </c>
      <c r="E101" s="43">
        <v>45664</v>
      </c>
      <c r="F101" s="42" t="s">
        <v>715</v>
      </c>
      <c r="G101" s="42">
        <v>37403400</v>
      </c>
      <c r="H101" s="42">
        <v>6</v>
      </c>
      <c r="I101" s="42">
        <v>24</v>
      </c>
      <c r="J101" s="43">
        <v>45664</v>
      </c>
    </row>
    <row r="102" spans="1:10" ht="409.6" x14ac:dyDescent="0.25">
      <c r="A102" s="42">
        <v>71269991</v>
      </c>
      <c r="B102" s="42"/>
      <c r="C102" s="42" t="s">
        <v>716</v>
      </c>
      <c r="D102" s="42">
        <v>81</v>
      </c>
      <c r="E102" s="43">
        <v>45670</v>
      </c>
      <c r="F102" s="44" t="s">
        <v>717</v>
      </c>
      <c r="G102" s="42">
        <v>19800000</v>
      </c>
      <c r="H102" s="42">
        <v>6</v>
      </c>
      <c r="I102" s="42">
        <v>18</v>
      </c>
      <c r="J102" s="43">
        <v>45670</v>
      </c>
    </row>
    <row r="103" spans="1:10" x14ac:dyDescent="0.25">
      <c r="A103" s="42">
        <v>43674799</v>
      </c>
      <c r="B103" s="42">
        <v>4</v>
      </c>
      <c r="C103" s="42" t="s">
        <v>718</v>
      </c>
      <c r="D103" s="42">
        <v>100</v>
      </c>
      <c r="E103" s="43">
        <v>45670</v>
      </c>
      <c r="F103" s="42" t="s">
        <v>328</v>
      </c>
      <c r="G103" s="42">
        <v>36303300</v>
      </c>
      <c r="H103" s="42">
        <v>6</v>
      </c>
      <c r="I103" s="42">
        <v>18</v>
      </c>
      <c r="J103" s="43">
        <v>45670</v>
      </c>
    </row>
    <row r="104" spans="1:10" x14ac:dyDescent="0.25">
      <c r="A104" s="42">
        <v>1000106281</v>
      </c>
      <c r="B104" s="42">
        <v>0</v>
      </c>
      <c r="C104" s="42" t="s">
        <v>719</v>
      </c>
      <c r="D104" s="42">
        <v>103</v>
      </c>
      <c r="E104" s="43">
        <v>45670</v>
      </c>
      <c r="F104" s="42" t="s">
        <v>720</v>
      </c>
      <c r="G104" s="42">
        <v>27060660</v>
      </c>
      <c r="H104" s="42">
        <v>6</v>
      </c>
      <c r="I104" s="42">
        <v>18</v>
      </c>
      <c r="J104" s="43">
        <v>45670</v>
      </c>
    </row>
    <row r="105" spans="1:10" x14ac:dyDescent="0.25">
      <c r="A105" s="42">
        <v>1007316323</v>
      </c>
      <c r="B105" s="42">
        <v>8</v>
      </c>
      <c r="C105" s="42" t="s">
        <v>721</v>
      </c>
      <c r="D105" s="42">
        <v>107</v>
      </c>
      <c r="E105" s="43">
        <v>45670</v>
      </c>
      <c r="F105" s="42" t="s">
        <v>722</v>
      </c>
      <c r="G105" s="42">
        <v>27060660</v>
      </c>
      <c r="H105" s="42">
        <v>6</v>
      </c>
      <c r="I105" s="42">
        <v>18</v>
      </c>
      <c r="J105" s="43">
        <v>45670</v>
      </c>
    </row>
    <row r="106" spans="1:10" x14ac:dyDescent="0.25">
      <c r="A106" s="42">
        <v>1152454347</v>
      </c>
      <c r="B106" s="42">
        <v>1</v>
      </c>
      <c r="C106" s="42" t="s">
        <v>723</v>
      </c>
      <c r="D106" s="42">
        <v>101</v>
      </c>
      <c r="E106" s="43">
        <v>45670</v>
      </c>
      <c r="F106" s="42" t="s">
        <v>724</v>
      </c>
      <c r="G106" s="42">
        <v>14301300</v>
      </c>
      <c r="H106" s="42">
        <v>2</v>
      </c>
      <c r="I106" s="42">
        <v>18</v>
      </c>
      <c r="J106" s="43">
        <v>45670</v>
      </c>
    </row>
    <row r="107" spans="1:10" ht="409.6" x14ac:dyDescent="0.25">
      <c r="A107" s="42">
        <v>1026157545</v>
      </c>
      <c r="B107" s="42">
        <v>2</v>
      </c>
      <c r="C107" s="42" t="s">
        <v>725</v>
      </c>
      <c r="D107" s="42">
        <v>51</v>
      </c>
      <c r="E107" s="43">
        <v>45664</v>
      </c>
      <c r="F107" s="44" t="s">
        <v>726</v>
      </c>
      <c r="G107" s="42">
        <v>37403400</v>
      </c>
      <c r="H107" s="42">
        <v>6</v>
      </c>
      <c r="I107" s="42">
        <v>24</v>
      </c>
      <c r="J107" s="43">
        <v>45664</v>
      </c>
    </row>
    <row r="108" spans="1:10" x14ac:dyDescent="0.25">
      <c r="A108" s="42">
        <v>1216716793</v>
      </c>
      <c r="B108" s="42">
        <v>0</v>
      </c>
      <c r="C108" s="42" t="s">
        <v>727</v>
      </c>
      <c r="D108" s="42">
        <v>19</v>
      </c>
      <c r="E108" s="43">
        <v>45664</v>
      </c>
      <c r="F108" s="42" t="s">
        <v>728</v>
      </c>
      <c r="G108" s="42">
        <v>37403400</v>
      </c>
      <c r="H108" s="42">
        <v>6</v>
      </c>
      <c r="I108" s="42">
        <v>24</v>
      </c>
      <c r="J108" s="43">
        <v>45664</v>
      </c>
    </row>
    <row r="109" spans="1:10" x14ac:dyDescent="0.25">
      <c r="A109" s="42">
        <v>1128281765</v>
      </c>
      <c r="B109" s="42">
        <v>6</v>
      </c>
      <c r="C109" s="42" t="s">
        <v>729</v>
      </c>
      <c r="D109" s="42">
        <v>23</v>
      </c>
      <c r="E109" s="43">
        <v>45664</v>
      </c>
      <c r="F109" s="42" t="s">
        <v>730</v>
      </c>
      <c r="G109" s="42">
        <v>74800680</v>
      </c>
      <c r="H109" s="42">
        <v>6</v>
      </c>
      <c r="I109" s="42">
        <v>24</v>
      </c>
      <c r="J109" s="43">
        <v>45664</v>
      </c>
    </row>
    <row r="110" spans="1:10" ht="409.6" x14ac:dyDescent="0.25">
      <c r="A110" s="42">
        <v>1047484581</v>
      </c>
      <c r="B110" s="42">
        <v>6</v>
      </c>
      <c r="C110" s="42" t="s">
        <v>731</v>
      </c>
      <c r="D110" s="42">
        <v>90</v>
      </c>
      <c r="E110" s="43">
        <v>45670</v>
      </c>
      <c r="F110" s="44" t="s">
        <v>732</v>
      </c>
      <c r="G110" s="42">
        <v>49500000</v>
      </c>
      <c r="H110" s="42">
        <v>6</v>
      </c>
      <c r="I110" s="42">
        <v>18</v>
      </c>
      <c r="J110" s="43">
        <v>45670</v>
      </c>
    </row>
    <row r="111" spans="1:10" ht="409.6" x14ac:dyDescent="0.25">
      <c r="A111" s="42">
        <v>1007635404</v>
      </c>
      <c r="B111" s="42">
        <v>4</v>
      </c>
      <c r="C111" s="42" t="s">
        <v>733</v>
      </c>
      <c r="D111" s="42">
        <v>89</v>
      </c>
      <c r="E111" s="43">
        <v>45670</v>
      </c>
      <c r="F111" s="44" t="s">
        <v>734</v>
      </c>
      <c r="G111" s="42">
        <v>27060660</v>
      </c>
      <c r="H111" s="42">
        <v>6</v>
      </c>
      <c r="I111" s="42">
        <v>18</v>
      </c>
      <c r="J111" s="43">
        <v>45670</v>
      </c>
    </row>
    <row r="112" spans="1:10" x14ac:dyDescent="0.25">
      <c r="A112" s="42">
        <v>1128422557</v>
      </c>
      <c r="B112" s="42">
        <v>7</v>
      </c>
      <c r="C112" s="42" t="s">
        <v>735</v>
      </c>
      <c r="D112" s="42">
        <v>21</v>
      </c>
      <c r="E112" s="43">
        <v>45664</v>
      </c>
      <c r="F112" s="42" t="s">
        <v>736</v>
      </c>
      <c r="G112" s="42">
        <v>37403400</v>
      </c>
      <c r="H112" s="42">
        <v>6</v>
      </c>
      <c r="I112" s="42">
        <v>24</v>
      </c>
      <c r="J112" s="43">
        <v>45664</v>
      </c>
    </row>
    <row r="113" spans="1:10" x14ac:dyDescent="0.25">
      <c r="A113" s="42">
        <v>1017237820</v>
      </c>
      <c r="B113" s="42">
        <v>4</v>
      </c>
      <c r="C113" s="42" t="s">
        <v>737</v>
      </c>
      <c r="D113" s="42">
        <v>48</v>
      </c>
      <c r="E113" s="43">
        <v>45664</v>
      </c>
      <c r="F113" s="42" t="s">
        <v>738</v>
      </c>
      <c r="G113" s="42">
        <v>37403400</v>
      </c>
      <c r="H113" s="42">
        <v>6</v>
      </c>
      <c r="I113" s="42">
        <v>24</v>
      </c>
      <c r="J113" s="43">
        <v>45664</v>
      </c>
    </row>
    <row r="114" spans="1:10" x14ac:dyDescent="0.25">
      <c r="A114" s="42">
        <v>1044507818</v>
      </c>
      <c r="B114" s="42"/>
      <c r="C114" s="42" t="s">
        <v>739</v>
      </c>
      <c r="D114" s="42">
        <v>98</v>
      </c>
      <c r="E114" s="43">
        <v>45670</v>
      </c>
      <c r="F114" s="42" t="s">
        <v>740</v>
      </c>
      <c r="G114" s="42">
        <v>36303300</v>
      </c>
      <c r="H114" s="42">
        <v>6</v>
      </c>
      <c r="I114" s="42">
        <v>18</v>
      </c>
      <c r="J114" s="43">
        <v>45670</v>
      </c>
    </row>
    <row r="115" spans="1:10" x14ac:dyDescent="0.25">
      <c r="A115" s="42">
        <v>1039454420</v>
      </c>
      <c r="B115" s="42"/>
      <c r="C115" s="42" t="s">
        <v>741</v>
      </c>
      <c r="D115" s="42">
        <v>114</v>
      </c>
      <c r="E115" s="43">
        <v>45670</v>
      </c>
      <c r="F115" s="42" t="s">
        <v>742</v>
      </c>
      <c r="G115" s="42">
        <v>36303300</v>
      </c>
      <c r="H115" s="42">
        <v>6</v>
      </c>
      <c r="I115" s="42">
        <v>18</v>
      </c>
      <c r="J115" s="43">
        <v>45670</v>
      </c>
    </row>
    <row r="116" spans="1:10" x14ac:dyDescent="0.25">
      <c r="A116" s="42">
        <v>1044507142</v>
      </c>
      <c r="B116" s="42"/>
      <c r="C116" s="42" t="s">
        <v>743</v>
      </c>
      <c r="D116" s="42">
        <v>110</v>
      </c>
      <c r="E116" s="43">
        <v>45670</v>
      </c>
      <c r="F116" s="42" t="s">
        <v>744</v>
      </c>
      <c r="G116" s="42">
        <v>36303300</v>
      </c>
      <c r="H116" s="42">
        <v>6</v>
      </c>
      <c r="I116" s="42">
        <v>18</v>
      </c>
      <c r="J116" s="43">
        <v>45670</v>
      </c>
    </row>
    <row r="117" spans="1:10" ht="409.6" x14ac:dyDescent="0.25">
      <c r="A117" s="42">
        <v>1090426298</v>
      </c>
      <c r="B117" s="42"/>
      <c r="C117" s="42" t="s">
        <v>745</v>
      </c>
      <c r="D117" s="42">
        <v>116</v>
      </c>
      <c r="E117" s="43">
        <v>45670</v>
      </c>
      <c r="F117" s="44" t="s">
        <v>746</v>
      </c>
      <c r="G117" s="42">
        <v>36303300</v>
      </c>
      <c r="H117" s="42">
        <v>6</v>
      </c>
      <c r="I117" s="42">
        <v>18</v>
      </c>
      <c r="J117" s="43">
        <v>45670</v>
      </c>
    </row>
    <row r="118" spans="1:10" x14ac:dyDescent="0.25">
      <c r="A118" s="42">
        <v>1152709414</v>
      </c>
      <c r="B118" s="42"/>
      <c r="C118" s="42" t="s">
        <v>747</v>
      </c>
      <c r="D118" s="42">
        <v>117</v>
      </c>
      <c r="E118" s="43">
        <v>45670</v>
      </c>
      <c r="F118" s="42" t="s">
        <v>214</v>
      </c>
      <c r="G118" s="42">
        <v>27060660</v>
      </c>
      <c r="H118" s="42">
        <v>6</v>
      </c>
      <c r="I118" s="42">
        <v>18</v>
      </c>
      <c r="J118" s="43">
        <v>45670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75C5FC-1C77-452E-82A7-17D57CC15411}">
  <dimension ref="A1:P11"/>
  <sheetViews>
    <sheetView topLeftCell="A8" workbookViewId="0">
      <selection activeCell="D9" sqref="D9"/>
    </sheetView>
  </sheetViews>
  <sheetFormatPr baseColWidth="10" defaultColWidth="11.42578125" defaultRowHeight="15" x14ac:dyDescent="0.25"/>
  <cols>
    <col min="4" max="4" width="57" bestFit="1" customWidth="1"/>
    <col min="9" max="9" width="12.7109375" bestFit="1" customWidth="1"/>
  </cols>
  <sheetData>
    <row r="1" spans="1:16" ht="76.5" x14ac:dyDescent="0.25">
      <c r="A1" s="34"/>
      <c r="B1" s="28" t="s">
        <v>28</v>
      </c>
      <c r="C1" s="28" t="s">
        <v>29</v>
      </c>
      <c r="D1" s="28" t="s">
        <v>30</v>
      </c>
      <c r="E1" s="28" t="s">
        <v>31</v>
      </c>
      <c r="F1" s="28" t="s">
        <v>32</v>
      </c>
      <c r="G1" s="28" t="s">
        <v>33</v>
      </c>
      <c r="H1" s="28" t="s">
        <v>34</v>
      </c>
      <c r="I1" s="29" t="s">
        <v>35</v>
      </c>
      <c r="J1" s="29" t="s">
        <v>36</v>
      </c>
      <c r="K1" s="28" t="s">
        <v>37</v>
      </c>
      <c r="L1" s="28" t="s">
        <v>38</v>
      </c>
      <c r="M1" s="28" t="s">
        <v>39</v>
      </c>
      <c r="N1" s="28" t="s">
        <v>40</v>
      </c>
      <c r="O1" s="30" t="s">
        <v>41</v>
      </c>
      <c r="P1" s="31" t="s">
        <v>42</v>
      </c>
    </row>
    <row r="2" spans="1:16" s="14" customFormat="1" ht="140.25" x14ac:dyDescent="0.25">
      <c r="A2" s="14" t="s">
        <v>748</v>
      </c>
      <c r="B2" s="15">
        <v>2</v>
      </c>
      <c r="C2" s="15">
        <v>80141600</v>
      </c>
      <c r="D2" s="16" t="s">
        <v>749</v>
      </c>
      <c r="E2" s="15" t="s">
        <v>395</v>
      </c>
      <c r="F2" s="15">
        <v>300</v>
      </c>
      <c r="G2" s="15" t="s">
        <v>45</v>
      </c>
      <c r="H2" s="15" t="s">
        <v>46</v>
      </c>
      <c r="I2" s="17">
        <v>350000000</v>
      </c>
      <c r="J2" s="17">
        <v>350000000</v>
      </c>
      <c r="K2" s="18" t="s">
        <v>26</v>
      </c>
      <c r="L2" s="18" t="s">
        <v>26</v>
      </c>
      <c r="M2" s="18" t="s">
        <v>47</v>
      </c>
      <c r="N2" s="19" t="s">
        <v>48</v>
      </c>
      <c r="O2" s="20" t="s">
        <v>49</v>
      </c>
      <c r="P2" s="12"/>
    </row>
    <row r="3" spans="1:16" s="14" customFormat="1" ht="153" x14ac:dyDescent="0.25">
      <c r="A3" s="14" t="s">
        <v>748</v>
      </c>
      <c r="B3" s="15">
        <v>223</v>
      </c>
      <c r="C3" s="11">
        <v>80141607</v>
      </c>
      <c r="D3" s="11" t="s">
        <v>750</v>
      </c>
      <c r="E3" s="15" t="s">
        <v>57</v>
      </c>
      <c r="F3" s="15">
        <v>330</v>
      </c>
      <c r="G3" s="15" t="s">
        <v>45</v>
      </c>
      <c r="H3" s="15" t="s">
        <v>751</v>
      </c>
      <c r="I3" s="26">
        <v>53550000</v>
      </c>
      <c r="J3" s="26">
        <v>53550000</v>
      </c>
      <c r="K3" s="11" t="s">
        <v>26</v>
      </c>
      <c r="L3" s="11" t="s">
        <v>26</v>
      </c>
      <c r="M3" s="18" t="s">
        <v>185</v>
      </c>
      <c r="N3" s="19" t="s">
        <v>186</v>
      </c>
      <c r="O3" s="20" t="s">
        <v>49</v>
      </c>
      <c r="P3" s="12"/>
    </row>
    <row r="4" spans="1:16" s="14" customFormat="1" ht="153" x14ac:dyDescent="0.25">
      <c r="A4" s="14" t="s">
        <v>752</v>
      </c>
      <c r="B4" s="15">
        <v>221</v>
      </c>
      <c r="C4" s="21">
        <v>80131802</v>
      </c>
      <c r="D4" s="24" t="s">
        <v>753</v>
      </c>
      <c r="E4" s="15" t="s">
        <v>754</v>
      </c>
      <c r="F4" s="15">
        <v>150</v>
      </c>
      <c r="G4" s="15" t="s">
        <v>755</v>
      </c>
      <c r="H4" s="15" t="s">
        <v>751</v>
      </c>
      <c r="I4" s="27">
        <v>76576500</v>
      </c>
      <c r="J4" s="27">
        <v>76576500</v>
      </c>
      <c r="K4" s="21" t="s">
        <v>26</v>
      </c>
      <c r="L4" s="21" t="s">
        <v>26</v>
      </c>
      <c r="M4" s="18" t="s">
        <v>185</v>
      </c>
      <c r="N4" s="19" t="s">
        <v>186</v>
      </c>
      <c r="O4" s="20" t="s">
        <v>49</v>
      </c>
      <c r="P4" s="12"/>
    </row>
    <row r="5" spans="1:16" s="14" customFormat="1" ht="153" x14ac:dyDescent="0.25">
      <c r="A5" s="14" t="s">
        <v>752</v>
      </c>
      <c r="B5" s="15">
        <v>222</v>
      </c>
      <c r="C5" s="11">
        <v>80131802</v>
      </c>
      <c r="D5" s="11" t="s">
        <v>756</v>
      </c>
      <c r="E5" s="15" t="s">
        <v>74</v>
      </c>
      <c r="F5" s="15">
        <v>240</v>
      </c>
      <c r="G5" s="15" t="s">
        <v>757</v>
      </c>
      <c r="H5" s="15" t="s">
        <v>751</v>
      </c>
      <c r="I5" s="26">
        <v>8508500</v>
      </c>
      <c r="J5" s="26">
        <v>8508500</v>
      </c>
      <c r="K5" s="11" t="s">
        <v>26</v>
      </c>
      <c r="L5" s="11" t="s">
        <v>26</v>
      </c>
      <c r="M5" s="18" t="s">
        <v>185</v>
      </c>
      <c r="N5" s="19" t="s">
        <v>186</v>
      </c>
      <c r="O5" s="20" t="s">
        <v>49</v>
      </c>
      <c r="P5" s="12"/>
    </row>
    <row r="6" spans="1:16" s="14" customFormat="1" ht="127.5" x14ac:dyDescent="0.25">
      <c r="A6" s="14" t="s">
        <v>758</v>
      </c>
      <c r="B6" s="15">
        <v>86</v>
      </c>
      <c r="C6" s="15">
        <v>80111600</v>
      </c>
      <c r="D6" s="15" t="s">
        <v>759</v>
      </c>
      <c r="E6" s="15" t="s">
        <v>126</v>
      </c>
      <c r="F6" s="15">
        <v>270</v>
      </c>
      <c r="G6" s="15" t="s">
        <v>51</v>
      </c>
      <c r="H6" s="15" t="s">
        <v>760</v>
      </c>
      <c r="I6" s="22" t="s">
        <v>761</v>
      </c>
      <c r="J6" s="22" t="s">
        <v>761</v>
      </c>
      <c r="K6" s="15" t="s">
        <v>26</v>
      </c>
      <c r="L6" s="15" t="s">
        <v>26</v>
      </c>
      <c r="M6" s="18" t="s">
        <v>762</v>
      </c>
      <c r="N6" s="19" t="s">
        <v>102</v>
      </c>
      <c r="O6" s="20" t="s">
        <v>49</v>
      </c>
      <c r="P6" s="12"/>
    </row>
    <row r="7" spans="1:16" s="14" customFormat="1" ht="51" x14ac:dyDescent="0.25">
      <c r="A7" s="14" t="s">
        <v>763</v>
      </c>
      <c r="B7" s="11">
        <v>183</v>
      </c>
      <c r="C7" s="11">
        <v>72102900</v>
      </c>
      <c r="D7" s="25" t="s">
        <v>764</v>
      </c>
      <c r="E7" s="15" t="s">
        <v>336</v>
      </c>
      <c r="F7" s="11">
        <v>330</v>
      </c>
      <c r="G7" s="15" t="s">
        <v>339</v>
      </c>
      <c r="H7" s="15" t="s">
        <v>765</v>
      </c>
      <c r="I7" s="23">
        <v>2000000000</v>
      </c>
      <c r="J7" s="23">
        <v>2000000000</v>
      </c>
      <c r="K7" s="11" t="s">
        <v>172</v>
      </c>
      <c r="L7" s="11" t="s">
        <v>172</v>
      </c>
      <c r="M7" s="18" t="s">
        <v>766</v>
      </c>
      <c r="N7" s="19" t="s">
        <v>183</v>
      </c>
      <c r="O7" s="20" t="s">
        <v>49</v>
      </c>
      <c r="P7" s="13"/>
    </row>
    <row r="8" spans="1:16" s="14" customFormat="1" ht="51" x14ac:dyDescent="0.25">
      <c r="A8" s="14" t="s">
        <v>763</v>
      </c>
      <c r="B8" s="11">
        <v>184</v>
      </c>
      <c r="C8" s="11">
        <v>72102900</v>
      </c>
      <c r="D8" s="25" t="s">
        <v>767</v>
      </c>
      <c r="E8" s="15" t="s">
        <v>336</v>
      </c>
      <c r="F8" s="11">
        <v>330</v>
      </c>
      <c r="G8" s="15" t="s">
        <v>339</v>
      </c>
      <c r="H8" s="15" t="s">
        <v>765</v>
      </c>
      <c r="I8" s="23">
        <v>3000000000</v>
      </c>
      <c r="J8" s="23">
        <v>3000000000</v>
      </c>
      <c r="K8" s="11" t="s">
        <v>172</v>
      </c>
      <c r="L8" s="11" t="s">
        <v>172</v>
      </c>
      <c r="M8" s="18" t="s">
        <v>766</v>
      </c>
      <c r="N8" s="19" t="s">
        <v>183</v>
      </c>
      <c r="O8" s="20" t="s">
        <v>49</v>
      </c>
      <c r="P8" s="13"/>
    </row>
    <row r="9" spans="1:16" s="14" customFormat="1" ht="63.75" x14ac:dyDescent="0.25">
      <c r="A9" s="14" t="s">
        <v>763</v>
      </c>
      <c r="B9" s="11">
        <v>185</v>
      </c>
      <c r="C9" s="11">
        <v>72102900</v>
      </c>
      <c r="D9" s="25" t="s">
        <v>768</v>
      </c>
      <c r="E9" s="15" t="s">
        <v>336</v>
      </c>
      <c r="F9" s="11">
        <v>330</v>
      </c>
      <c r="G9" s="15" t="s">
        <v>769</v>
      </c>
      <c r="H9" s="15" t="s">
        <v>765</v>
      </c>
      <c r="I9" s="23">
        <v>250000000</v>
      </c>
      <c r="J9" s="23">
        <v>250000000</v>
      </c>
      <c r="K9" s="11" t="s">
        <v>172</v>
      </c>
      <c r="L9" s="11" t="s">
        <v>172</v>
      </c>
      <c r="M9" s="18" t="s">
        <v>766</v>
      </c>
      <c r="N9" s="19" t="s">
        <v>183</v>
      </c>
      <c r="O9" s="20" t="s">
        <v>49</v>
      </c>
      <c r="P9" s="13"/>
    </row>
    <row r="10" spans="1:16" s="14" customFormat="1" ht="51" x14ac:dyDescent="0.25">
      <c r="A10" s="14" t="s">
        <v>763</v>
      </c>
      <c r="B10" s="11">
        <v>186</v>
      </c>
      <c r="C10" s="11">
        <v>72102900</v>
      </c>
      <c r="D10" s="25" t="s">
        <v>770</v>
      </c>
      <c r="E10" s="15" t="s">
        <v>336</v>
      </c>
      <c r="F10" s="11">
        <v>330</v>
      </c>
      <c r="G10" s="15" t="s">
        <v>339</v>
      </c>
      <c r="H10" s="15" t="s">
        <v>765</v>
      </c>
      <c r="I10" s="23">
        <v>5050000000</v>
      </c>
      <c r="J10" s="23">
        <v>5050000000</v>
      </c>
      <c r="K10" s="11" t="s">
        <v>172</v>
      </c>
      <c r="L10" s="11" t="s">
        <v>172</v>
      </c>
      <c r="M10" s="18" t="s">
        <v>766</v>
      </c>
      <c r="N10" s="19" t="s">
        <v>183</v>
      </c>
      <c r="O10" s="20" t="s">
        <v>49</v>
      </c>
      <c r="P10" s="13"/>
    </row>
    <row r="11" spans="1:16" s="14" customFormat="1" ht="51" x14ac:dyDescent="0.25">
      <c r="A11" s="14" t="s">
        <v>771</v>
      </c>
      <c r="B11" s="11">
        <v>187</v>
      </c>
      <c r="C11" s="11">
        <v>72102900</v>
      </c>
      <c r="D11" s="25" t="s">
        <v>772</v>
      </c>
      <c r="E11" s="15" t="s">
        <v>336</v>
      </c>
      <c r="F11" s="11">
        <v>330</v>
      </c>
      <c r="G11" s="15" t="s">
        <v>113</v>
      </c>
      <c r="H11" s="15" t="s">
        <v>765</v>
      </c>
      <c r="I11" s="23">
        <v>500000000</v>
      </c>
      <c r="J11" s="23">
        <v>500000000</v>
      </c>
      <c r="K11" s="11" t="s">
        <v>172</v>
      </c>
      <c r="L11" s="11" t="s">
        <v>172</v>
      </c>
      <c r="M11" s="18" t="s">
        <v>766</v>
      </c>
      <c r="N11" s="19" t="s">
        <v>183</v>
      </c>
      <c r="O11" s="20" t="s">
        <v>49</v>
      </c>
      <c r="P11" s="13"/>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79E0EF-AB7E-4134-ACDF-03A4C53816BA}">
  <dimension ref="A1:C6"/>
  <sheetViews>
    <sheetView workbookViewId="0">
      <selection activeCell="A5" sqref="A5"/>
    </sheetView>
  </sheetViews>
  <sheetFormatPr baseColWidth="10" defaultColWidth="9.140625" defaultRowHeight="15" x14ac:dyDescent="0.25"/>
  <cols>
    <col min="2" max="2" width="18.140625" customWidth="1"/>
    <col min="3" max="3" width="15.42578125" customWidth="1"/>
  </cols>
  <sheetData>
    <row r="1" spans="1:3" x14ac:dyDescent="0.25">
      <c r="A1" s="47">
        <v>411</v>
      </c>
    </row>
    <row r="2" spans="1:3" x14ac:dyDescent="0.25">
      <c r="A2" s="47">
        <v>107</v>
      </c>
      <c r="B2" s="7"/>
      <c r="C2" s="2"/>
    </row>
    <row r="3" spans="1:3" x14ac:dyDescent="0.25">
      <c r="A3" s="47">
        <v>180</v>
      </c>
    </row>
    <row r="4" spans="1:3" x14ac:dyDescent="0.25">
      <c r="A4" s="47">
        <v>258</v>
      </c>
    </row>
    <row r="5" spans="1:3" x14ac:dyDescent="0.25">
      <c r="A5" s="47">
        <v>305</v>
      </c>
    </row>
    <row r="6" spans="1:3" x14ac:dyDescent="0.25">
      <c r="A6" s="47">
        <v>358</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48c77cfc-f926-4e40-878b-a2b4daa011b0">
      <Terms xmlns="http://schemas.microsoft.com/office/infopath/2007/PartnerControls"/>
    </lcf76f155ced4ddcb4097134ff3c332f>
    <SharedWithUsers xmlns="cfb0170c-0804-4841-b063-354b1495d77f">
      <UserInfo>
        <DisplayName>Julian Humberto Henao Zapata</DisplayName>
        <AccountId>125</AccountId>
        <AccountType/>
      </UserInfo>
      <UserInfo>
        <DisplayName>Ana Carolina Aristizábal Villa</DisplayName>
        <AccountId>159</AccountId>
        <AccountType/>
      </UserInfo>
      <UserInfo>
        <DisplayName>Jorge Andres Londoño Moreno</DisplayName>
        <AccountId>25</AccountId>
        <AccountType/>
      </UserInfo>
      <UserInfo>
        <DisplayName>Diego Leon Monroy Pizarro</DisplayName>
        <AccountId>147</AccountId>
        <AccountType/>
      </UserInfo>
    </SharedWithUser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EE39E667A227D945A67792929EA683D0" ma:contentTypeVersion="13" ma:contentTypeDescription="Crear nuevo documento." ma:contentTypeScope="" ma:versionID="0fd5702b2dd2ec967bbdf32624e23b57">
  <xsd:schema xmlns:xsd="http://www.w3.org/2001/XMLSchema" xmlns:xs="http://www.w3.org/2001/XMLSchema" xmlns:p="http://schemas.microsoft.com/office/2006/metadata/properties" xmlns:ns2="48c77cfc-f926-4e40-878b-a2b4daa011b0" xmlns:ns3="cfb0170c-0804-4841-b063-354b1495d77f" targetNamespace="http://schemas.microsoft.com/office/2006/metadata/properties" ma:root="true" ma:fieldsID="b52191ac7d646458ed361222f33f9e5f" ns2:_="" ns3:_="">
    <xsd:import namespace="48c77cfc-f926-4e40-878b-a2b4daa011b0"/>
    <xsd:import namespace="cfb0170c-0804-4841-b063-354b1495d77f"/>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2:MediaServiceOCR" minOccurs="0"/>
                <xsd:element ref="ns2:MediaServiceGenerationTime" minOccurs="0"/>
                <xsd:element ref="ns2:MediaServiceEventHashCode" minOccurs="0"/>
                <xsd:element ref="ns2:MediaLengthInSeconds" minOccurs="0"/>
                <xsd:element ref="ns2:MediaServiceSearchProperties" minOccurs="0"/>
                <xsd:element ref="ns3:SharedWithUsers" minOccurs="0"/>
                <xsd:element ref="ns3:SharedWithDetails"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8c77cfc-f926-4e40-878b-a2b4daa011b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Etiquetas de imagen" ma:readOnly="false" ma:fieldId="{5cf76f15-5ced-4ddc-b409-7134ff3c332f}" ma:taxonomyMulti="true" ma:sspId="4b8207c3-623c-4b28-9fba-e01ec30e3751"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MediaServiceDateTaken" ma:index="20" nillable="true" ma:displayName="MediaServiceDateTaken" ma:descriptio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fb0170c-0804-4841-b063-354b1495d77f" elementFormDefault="qualified">
    <xsd:import namespace="http://schemas.microsoft.com/office/2006/documentManagement/types"/>
    <xsd:import namespace="http://schemas.microsoft.com/office/infopath/2007/PartnerControls"/>
    <xsd:element name="SharedWithUsers" ma:index="1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09BE9D2-9693-4494-A348-37A6EAFEB23E}">
  <ds:schemaRefs>
    <ds:schemaRef ds:uri="http://schemas.microsoft.com/office/2006/metadata/properties"/>
    <ds:schemaRef ds:uri="http://schemas.microsoft.com/office/infopath/2007/PartnerControls"/>
    <ds:schemaRef ds:uri="48c77cfc-f926-4e40-878b-a2b4daa011b0"/>
    <ds:schemaRef ds:uri="cfb0170c-0804-4841-b063-354b1495d77f"/>
  </ds:schemaRefs>
</ds:datastoreItem>
</file>

<file path=customXml/itemProps2.xml><?xml version="1.0" encoding="utf-8"?>
<ds:datastoreItem xmlns:ds="http://schemas.openxmlformats.org/officeDocument/2006/customXml" ds:itemID="{04E7A53E-415E-4F6C-9B36-8D85C3ADD12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8c77cfc-f926-4e40-878b-a2b4daa011b0"/>
    <ds:schemaRef ds:uri="cfb0170c-0804-4841-b063-354b1495d77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5897D7C-58E6-4D51-9FEA-DD5836F1728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PAA 2025</vt:lpstr>
      <vt:lpstr>perfiles</vt:lpstr>
      <vt:lpstr>Hoja1</vt:lpstr>
      <vt:lpstr>notas</vt:lpstr>
      <vt:lpstr>lineas que se pueden utilizar</vt:lpstr>
    </vt:vector>
  </TitlesOfParts>
  <Manager/>
  <Company>HP</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Nicolas Penagos</dc:creator>
  <cp:keywords/>
  <dc:description/>
  <cp:lastModifiedBy>Dalia Ines Hernandez Jimenez</cp:lastModifiedBy>
  <cp:revision/>
  <dcterms:created xsi:type="dcterms:W3CDTF">2012-12-10T15:58:41Z</dcterms:created>
  <dcterms:modified xsi:type="dcterms:W3CDTF">2025-12-17T20:33:25Z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0x010100EE39E667A227D945A67792929EA683D0</vt:lpwstr>
  </property>
  <property fmtid="{D5CDD505-2E9C-101B-9397-08002B2CF9AE}" pid="3" name="MediaServiceImageTags">
    <vt:lpwstr/>
  </property>
</Properties>
</file>