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2"/>
  <workbookPr defaultThemeVersion="166925"/>
  <mc:AlternateContent xmlns:mc="http://schemas.openxmlformats.org/markup-compatibility/2006">
    <mc:Choice Requires="x15">
      <x15ac:absPath xmlns:x15ac="http://schemas.microsoft.com/office/spreadsheetml/2010/11/ac" url="C:\Users\Julián Henao Zapata\Downloads\SEGUIMIENTO PLAN INDICATIVO 2023\"/>
    </mc:Choice>
  </mc:AlternateContent>
  <xr:revisionPtr revIDLastSave="0" documentId="8_{38A11847-5AB5-42D5-B486-869708FCE596}" xr6:coauthVersionLast="36" xr6:coauthVersionMax="36" xr10:uidLastSave="{00000000-0000-0000-0000-000000000000}"/>
  <bookViews>
    <workbookView xWindow="0" yWindow="0" windowWidth="23040" windowHeight="8364"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U8" i="1" l="1"/>
  <c r="V8" i="1" l="1"/>
  <c r="AC15" i="1"/>
  <c r="U22" i="1"/>
  <c r="AC22" i="1"/>
  <c r="AC13" i="1"/>
  <c r="AD13" i="1"/>
  <c r="AD22" i="1"/>
  <c r="AC21" i="1"/>
  <c r="U21" i="1"/>
  <c r="AC20" i="1"/>
  <c r="AC19" i="1"/>
  <c r="AC18" i="1"/>
  <c r="AC17" i="1"/>
  <c r="AD17" i="1" s="1"/>
  <c r="AC16" i="1"/>
  <c r="AD16" i="1" s="1"/>
  <c r="AC14" i="1"/>
  <c r="AD14" i="1" s="1"/>
  <c r="AC12" i="1"/>
  <c r="AC11" i="1"/>
  <c r="AC10" i="1"/>
  <c r="AC9" i="1"/>
  <c r="AD9" i="1" s="1"/>
  <c r="AC8" i="1"/>
  <c r="AD8" i="1" s="1"/>
  <c r="V22" i="1"/>
  <c r="U10" i="1"/>
  <c r="AG10" i="1" s="1"/>
  <c r="AH10" i="1" s="1"/>
  <c r="U9" i="1"/>
  <c r="U20" i="1"/>
  <c r="U19" i="1"/>
  <c r="U18" i="1"/>
  <c r="U17" i="1"/>
  <c r="V17" i="1" s="1"/>
  <c r="U16" i="1"/>
  <c r="U15" i="1"/>
  <c r="U14" i="1"/>
  <c r="U13" i="1"/>
  <c r="U12" i="1"/>
  <c r="U11" i="1"/>
  <c r="AD18" i="1"/>
  <c r="AD21" i="1"/>
  <c r="AD20" i="1"/>
  <c r="AE13" i="1"/>
  <c r="AF13" i="1" s="1"/>
  <c r="AD19" i="1"/>
  <c r="AD12" i="1"/>
  <c r="AD11" i="1"/>
  <c r="AG13" i="1" l="1"/>
  <c r="AH13" i="1" s="1"/>
  <c r="AG8" i="1"/>
  <c r="AH8" i="1" s="1"/>
  <c r="AG12" i="1"/>
  <c r="AH12" i="1" s="1"/>
  <c r="AE22" i="1"/>
  <c r="AF22" i="1" s="1"/>
  <c r="AG22" i="1"/>
  <c r="AG21" i="1"/>
  <c r="AH21" i="1" s="1"/>
  <c r="AE20" i="1"/>
  <c r="AF20" i="1" s="1"/>
  <c r="AG20" i="1"/>
  <c r="AE19" i="1"/>
  <c r="AF19" i="1" s="1"/>
  <c r="AG19" i="1"/>
  <c r="AH19" i="1" s="1"/>
  <c r="V18" i="1"/>
  <c r="AG18" i="1"/>
  <c r="AH18" i="1" s="1"/>
  <c r="AG17" i="1"/>
  <c r="AH17" i="1" s="1"/>
  <c r="AE17" i="1"/>
  <c r="AF17" i="1" s="1"/>
  <c r="AE16" i="1"/>
  <c r="AF16" i="1" s="1"/>
  <c r="AG16" i="1"/>
  <c r="AG15" i="1"/>
  <c r="AH15" i="1" s="1"/>
  <c r="AG14" i="1"/>
  <c r="AH14" i="1" s="1"/>
  <c r="V13" i="1"/>
  <c r="AG11" i="1"/>
  <c r="AH11" i="1" s="1"/>
  <c r="V11" i="1"/>
  <c r="AE10" i="1"/>
  <c r="AG9" i="1"/>
  <c r="AH9" i="1" s="1"/>
  <c r="AE18" i="1"/>
  <c r="AF18" i="1" s="1"/>
  <c r="AE8" i="1"/>
  <c r="AF8" i="1" s="1"/>
  <c r="AE9" i="1"/>
  <c r="AF9" i="1" s="1"/>
  <c r="V9" i="1"/>
  <c r="AH20" i="1"/>
  <c r="V20" i="1"/>
  <c r="V19" i="1"/>
  <c r="AH16" i="1"/>
  <c r="V16" i="1"/>
  <c r="AE15" i="1"/>
  <c r="AF15" i="1" s="1"/>
  <c r="AE14" i="1"/>
  <c r="AF14" i="1" s="1"/>
  <c r="V14" i="1"/>
  <c r="V12" i="1"/>
  <c r="AE12" i="1"/>
  <c r="AF12" i="1" s="1"/>
  <c r="AE11" i="1"/>
  <c r="AF11" i="1" s="1"/>
  <c r="AH22" i="1"/>
  <c r="V21" i="1"/>
  <c r="AE21" i="1"/>
  <c r="AF21"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52TT</author>
    <author>Solanye</author>
  </authors>
  <commentList>
    <comment ref="AG7" authorId="0" shapeId="0" xr:uid="{00000000-0006-0000-0000-000001000000}">
      <text>
        <r>
          <rPr>
            <b/>
            <sz val="9"/>
            <color indexed="81"/>
            <rFont val="Tahoma"/>
            <family val="2"/>
          </rPr>
          <t>No se encuentran PA-PI actualizados a diciembre de 2020</t>
        </r>
      </text>
    </comment>
    <comment ref="AJ11" authorId="1" shapeId="0" xr:uid="{00000000-0006-0000-0000-000002000000}">
      <text>
        <r>
          <rPr>
            <b/>
            <sz val="9"/>
            <color indexed="81"/>
            <rFont val="Tahoma"/>
            <family val="2"/>
          </rPr>
          <t>Solanye:</t>
        </r>
        <r>
          <rPr>
            <sz val="9"/>
            <color indexed="81"/>
            <rFont val="Tahoma"/>
            <family val="2"/>
          </rPr>
          <t xml:space="preserve">
Reporte proyectado para junio y diciembre 2023</t>
        </r>
      </text>
    </comment>
    <comment ref="D21" authorId="1" shapeId="0" xr:uid="{00000000-0006-0000-0000-000003000000}">
      <text>
        <r>
          <rPr>
            <b/>
            <sz val="9"/>
            <color indexed="81"/>
            <rFont val="Tahoma"/>
            <family val="2"/>
          </rPr>
          <t>Solanye:</t>
        </r>
        <r>
          <rPr>
            <sz val="9"/>
            <color indexed="81"/>
            <rFont val="Tahoma"/>
            <family val="2"/>
          </rPr>
          <t xml:space="preserve">
ESTRATEGICA</t>
        </r>
      </text>
    </comment>
    <comment ref="D22" authorId="1" shapeId="0" xr:uid="{00000000-0006-0000-0000-000004000000}">
      <text>
        <r>
          <rPr>
            <b/>
            <sz val="9"/>
            <color indexed="81"/>
            <rFont val="Tahoma"/>
            <family val="2"/>
          </rPr>
          <t>Solanye:</t>
        </r>
        <r>
          <rPr>
            <sz val="9"/>
            <color indexed="81"/>
            <rFont val="Tahoma"/>
            <family val="2"/>
          </rPr>
          <t xml:space="preserve">
ESTRATEGICO</t>
        </r>
      </text>
    </comment>
  </commentList>
</comments>
</file>

<file path=xl/sharedStrings.xml><?xml version="1.0" encoding="utf-8"?>
<sst xmlns="http://schemas.openxmlformats.org/spreadsheetml/2006/main" count="161" uniqueCount="126">
  <si>
    <t>Formulación y Seguimiento al Plan Indicativo</t>
  </si>
  <si>
    <r>
      <t xml:space="preserve">CÓDIGO: </t>
    </r>
    <r>
      <rPr>
        <sz val="12"/>
        <color theme="1"/>
        <rFont val="Calibri"/>
        <family val="2"/>
        <scheme val="minor"/>
      </rPr>
      <t>F-GE-18</t>
    </r>
  </si>
  <si>
    <r>
      <t>VERSIÓN:</t>
    </r>
    <r>
      <rPr>
        <sz val="12"/>
        <color theme="1"/>
        <rFont val="Calibri"/>
        <family val="2"/>
        <scheme val="minor"/>
      </rPr>
      <t xml:space="preserve"> 02</t>
    </r>
  </si>
  <si>
    <r>
      <t xml:space="preserve">FECHA: </t>
    </r>
    <r>
      <rPr>
        <sz val="12"/>
        <color theme="1"/>
        <rFont val="Calibri"/>
        <family val="2"/>
        <scheme val="minor"/>
      </rPr>
      <t>07/10/2019</t>
    </r>
  </si>
  <si>
    <r>
      <t xml:space="preserve">PÁGINA: </t>
    </r>
    <r>
      <rPr>
        <sz val="12"/>
        <color theme="1"/>
        <rFont val="Calibri"/>
        <family val="2"/>
        <scheme val="minor"/>
      </rPr>
      <t>1 de 1</t>
    </r>
  </si>
  <si>
    <t>Consolidado Seguimiento Año</t>
  </si>
  <si>
    <t>Seguimiento Cuatrienio</t>
  </si>
  <si>
    <t>Observaciones</t>
  </si>
  <si>
    <t>Código Programa / Proyecto</t>
  </si>
  <si>
    <t>Nombre Programa / Proyecto PDM</t>
  </si>
  <si>
    <t>Código Indicador</t>
  </si>
  <si>
    <t>Nombre Indicador</t>
  </si>
  <si>
    <t>Unidad</t>
  </si>
  <si>
    <t>Meta Plan</t>
  </si>
  <si>
    <t>Sentido</t>
  </si>
  <si>
    <t>Meta 2021</t>
  </si>
  <si>
    <t>Enero</t>
  </si>
  <si>
    <t>Febrero</t>
  </si>
  <si>
    <t>Marzo</t>
  </si>
  <si>
    <t>Abril</t>
  </si>
  <si>
    <t>Mayo</t>
  </si>
  <si>
    <t>Junio</t>
  </si>
  <si>
    <r>
      <t xml:space="preserve">Avance Acumulado Primer semestre  </t>
    </r>
    <r>
      <rPr>
        <b/>
        <sz val="9"/>
        <color theme="0" tint="-0.249977111117893"/>
        <rFont val="Calibri"/>
        <family val="2"/>
        <scheme val="minor"/>
      </rPr>
      <t xml:space="preserve">(d) </t>
    </r>
  </si>
  <si>
    <r>
      <t xml:space="preserve">% de Avance Acumulado sobre Meta del Año Primer Semestre </t>
    </r>
    <r>
      <rPr>
        <b/>
        <sz val="9"/>
        <color theme="0" tint="-0.14999847407452621"/>
        <rFont val="Calibri"/>
        <family val="2"/>
        <scheme val="minor"/>
      </rPr>
      <t>(d/c)</t>
    </r>
  </si>
  <si>
    <t>Julio</t>
  </si>
  <si>
    <t>Agosto</t>
  </si>
  <si>
    <t>Septiembre</t>
  </si>
  <si>
    <t>Octubre</t>
  </si>
  <si>
    <t>Noviembre</t>
  </si>
  <si>
    <t>Diciembre</t>
  </si>
  <si>
    <r>
      <t xml:space="preserve">Avance Acumulado Segundo Semestre  </t>
    </r>
    <r>
      <rPr>
        <b/>
        <sz val="9"/>
        <color theme="0" tint="-0.249977111117893"/>
        <rFont val="Calibri"/>
        <family val="2"/>
        <scheme val="minor"/>
      </rPr>
      <t xml:space="preserve">(e) </t>
    </r>
  </si>
  <si>
    <r>
      <t xml:space="preserve">% de Avance Acumulado sobre  Meta del Año Segundo Semestre </t>
    </r>
    <r>
      <rPr>
        <b/>
        <sz val="9"/>
        <color theme="0" tint="-0.14999847407452621"/>
        <rFont val="Calibri"/>
        <family val="2"/>
        <scheme val="minor"/>
      </rPr>
      <t>(e/c)</t>
    </r>
  </si>
  <si>
    <r>
      <t>Avance Acumulado Toral Año</t>
    </r>
    <r>
      <rPr>
        <b/>
        <sz val="9"/>
        <color theme="0" tint="-0.249977111117893"/>
        <rFont val="Calibri"/>
        <family val="2"/>
        <scheme val="minor"/>
      </rPr>
      <t xml:space="preserve">(f) </t>
    </r>
  </si>
  <si>
    <r>
      <t xml:space="preserve">% de Avance Acumulado Total sobre  Meta del Año </t>
    </r>
    <r>
      <rPr>
        <b/>
        <sz val="9"/>
        <color theme="0" tint="-0.14999847407452621"/>
        <rFont val="Calibri"/>
        <family val="2"/>
        <scheme val="minor"/>
      </rPr>
      <t>(f/c)</t>
    </r>
  </si>
  <si>
    <r>
      <t xml:space="preserve">% de Avance Acumulado sobre Meta Plan </t>
    </r>
    <r>
      <rPr>
        <b/>
        <sz val="9"/>
        <color theme="0" tint="-0.249977111117893"/>
        <rFont val="Calibri"/>
        <family val="2"/>
        <scheme val="minor"/>
      </rPr>
      <t>((b+f)/a)</t>
    </r>
  </si>
  <si>
    <t>Subdirección Responsable</t>
  </si>
  <si>
    <t>Observaciones al Seguimiento</t>
  </si>
  <si>
    <t xml:space="preserve">IMPLEMENTACIÓN Y GESTIÓN DE LA POLÍTICA PÚBLICA HABITACIONAL </t>
  </si>
  <si>
    <t>4.4.5.13</t>
  </si>
  <si>
    <t>Consejo Consultivo de Política Habitacional creado y en funcionamiento</t>
  </si>
  <si>
    <t>Porcentaje</t>
  </si>
  <si>
    <t>C</t>
  </si>
  <si>
    <t>3.4.5.18</t>
  </si>
  <si>
    <t>Política Pública de Inquilinatos monitoreada</t>
  </si>
  <si>
    <t>ADQUISICIÓN DE VIVIENDA POR UN HÁBITAT SOSTENIBLE CON ENFOQUE DIFERENCIAL.</t>
  </si>
  <si>
    <t>4.4.5.5</t>
  </si>
  <si>
    <t>Hogares beneficiados con adquisición de vivienda zona rural -sector público</t>
  </si>
  <si>
    <t>Número</t>
  </si>
  <si>
    <t xml:space="preserve">4.4.5.7 </t>
  </si>
  <si>
    <t>Hogares beneficiados con adquisición de vivienda - sector privado</t>
  </si>
  <si>
    <t>4.4.5.8</t>
  </si>
  <si>
    <t>Hogares con enfoque diferencial beneficiados con adquisición de vivienda</t>
  </si>
  <si>
    <t xml:space="preserve">4.4.5.4 </t>
  </si>
  <si>
    <t>Hogares beneficiados con adquisición de vivienda -sector público</t>
  </si>
  <si>
    <t>MEJORAMIENTO DE VIVIENDA POR UN HÁBITAT SOSTENIBLE</t>
  </si>
  <si>
    <t>4.4.5.3</t>
  </si>
  <si>
    <t>Hogares beneficiados con mejoramiento de vivienda</t>
  </si>
  <si>
    <t>Subdirección Dotación.  -   Mauricio Zapata Alvarez</t>
  </si>
  <si>
    <t xml:space="preserve">4.4.5.6 </t>
  </si>
  <si>
    <t>Hogares beneficiados con mejoramiento de vivienda en la zona rural</t>
  </si>
  <si>
    <t>NA</t>
  </si>
  <si>
    <t>4.4.5.9</t>
  </si>
  <si>
    <t>Hogares con enfoque diferencial beneficiados con mejoramiento de vivienda sin barreras</t>
  </si>
  <si>
    <t>4.4.5.10</t>
  </si>
  <si>
    <t>Hogares beneficiados con mejoramiento de vivienda - jóvenes</t>
  </si>
  <si>
    <t>MEJORAMIENTO INTEGRAL DE BARRIOS</t>
  </si>
  <si>
    <t xml:space="preserve">4.4.5.2 </t>
  </si>
  <si>
    <t>Proyectos apoyados financieramente en Mejoramiento Integral de Barrios</t>
  </si>
  <si>
    <t>SERVICIO DE RECONOCIMIENTO DE VIVIENDA DE INTERÉS SOCIAL Y PRIORITARIO</t>
  </si>
  <si>
    <t>4.4.5.12</t>
  </si>
  <si>
    <t>Resoluciones de reconocimiento de edificaciones expedidas por la Curaduría Cero</t>
  </si>
  <si>
    <t>Subdirección Dotación.    -     Ludwing Alvarez Zapata</t>
  </si>
  <si>
    <t>TITULACIÓN Y REGULARIZACIÓN DE BIENES FISCALES EN LA CIUDAD</t>
  </si>
  <si>
    <t xml:space="preserve">4.4.5.11 </t>
  </si>
  <si>
    <t xml:space="preserve">Bienes fiscales saneados   y titulados  </t>
  </si>
  <si>
    <t>Indicadores de Resultado</t>
  </si>
  <si>
    <t>4.4.7</t>
  </si>
  <si>
    <t>Planeación - Julian Henao</t>
  </si>
  <si>
    <t>4.4.8</t>
  </si>
  <si>
    <t>Observación General</t>
  </si>
  <si>
    <t>Convenciones:</t>
  </si>
  <si>
    <r>
      <t xml:space="preserve">Avance mayor al </t>
    </r>
    <r>
      <rPr>
        <sz val="12"/>
        <color theme="1" tint="0.499984740745262"/>
        <rFont val="Calibri"/>
        <family val="2"/>
        <scheme val="minor"/>
      </rPr>
      <t>(número del mes de seguimiento/12)</t>
    </r>
  </si>
  <si>
    <r>
      <t xml:space="preserve">Avance ente el </t>
    </r>
    <r>
      <rPr>
        <sz val="12"/>
        <color theme="1" tint="0.499984740745262"/>
        <rFont val="Calibri"/>
        <family val="2"/>
        <scheme val="minor"/>
      </rPr>
      <t>((número del mes de seguimiento/12)/2)</t>
    </r>
    <r>
      <rPr>
        <sz val="12"/>
        <color theme="1"/>
        <rFont val="Calibri"/>
        <family val="2"/>
        <scheme val="minor"/>
      </rPr>
      <t xml:space="preserve"> y el</t>
    </r>
    <r>
      <rPr>
        <sz val="12"/>
        <color theme="1" tint="0.499984740745262"/>
        <rFont val="Calibri"/>
        <family val="2"/>
        <scheme val="minor"/>
      </rPr>
      <t xml:space="preserve"> resultado anterior)</t>
    </r>
  </si>
  <si>
    <r>
      <t xml:space="preserve">Avance inferior al </t>
    </r>
    <r>
      <rPr>
        <sz val="12"/>
        <color theme="1" tint="0.499984740745262"/>
        <rFont val="Calibri"/>
        <family val="2"/>
        <scheme val="minor"/>
      </rPr>
      <t>(resultado anterior)</t>
    </r>
  </si>
  <si>
    <t>Indicadores sin programación para la vigencia</t>
  </si>
  <si>
    <t xml:space="preserve">Indicadores de resultado </t>
  </si>
  <si>
    <t>Elaboró</t>
  </si>
  <si>
    <t>Júlian Henao Zapata</t>
  </si>
  <si>
    <t>Revisó</t>
  </si>
  <si>
    <t>Aprobó</t>
  </si>
  <si>
    <t>Profesional Especializado</t>
  </si>
  <si>
    <t>Vilmer René Hoyo Hoyos</t>
  </si>
  <si>
    <t>Director</t>
  </si>
  <si>
    <t>Avance 2021</t>
  </si>
  <si>
    <r>
      <t xml:space="preserve">Avance Acumulado </t>
    </r>
    <r>
      <rPr>
        <b/>
        <sz val="9"/>
        <color theme="0" tint="-0.14999847407452621"/>
        <rFont val="Calibri"/>
        <family val="2"/>
        <scheme val="minor"/>
      </rPr>
      <t xml:space="preserve">(b+f) </t>
    </r>
  </si>
  <si>
    <t>Meta 2020</t>
  </si>
  <si>
    <t>Avance 2020</t>
  </si>
  <si>
    <t xml:space="preserve">Subdirección Planeación            Claudia Patricia Gòmez </t>
  </si>
  <si>
    <t>Subdirección Jurídica.             Beatriz Sánchez</t>
  </si>
  <si>
    <t>Subdirección Planeación               Julián Henao Zapata</t>
  </si>
  <si>
    <t>Subdirección Planeación.        Natalia Mejía</t>
  </si>
  <si>
    <t>Subdirección Jurídica.             Sandra Escudero</t>
  </si>
  <si>
    <t>Seguimiento Primer Semestre 2023</t>
  </si>
  <si>
    <t>Segundo Semestre 2023</t>
  </si>
  <si>
    <t>Meta 2023</t>
  </si>
  <si>
    <t>Meta 2022</t>
  </si>
  <si>
    <t>Avance 2022</t>
  </si>
  <si>
    <r>
      <rPr>
        <b/>
        <sz val="9"/>
        <rFont val="Calibri"/>
        <family val="2"/>
        <scheme val="minor"/>
      </rPr>
      <t xml:space="preserve">ENERO: </t>
    </r>
    <r>
      <rPr>
        <sz val="9"/>
        <rFont val="Calibri"/>
        <family val="2"/>
        <scheme val="minor"/>
      </rPr>
      <t xml:space="preserve">REPORTE PROYECTADO PARA JUNIO Y DICIEMBRE 2023. </t>
    </r>
  </si>
  <si>
    <t>John Mario Saldarriaga</t>
  </si>
  <si>
    <t xml:space="preserve">Subdirector de Planeación </t>
  </si>
  <si>
    <r>
      <t xml:space="preserve">ENERO: </t>
    </r>
    <r>
      <rPr>
        <sz val="9"/>
        <rFont val="Calibri"/>
        <family val="2"/>
      </rPr>
      <t xml:space="preserve">PARA EL MES DE ENERO 85 FAMILIAS SUPERAN DÉFICIT CUALITATIVO ASÍ: LA SUBDIRECCIÓN DOTACIÓN INFORMA MEDIANTE EL PROCESO DE GESTIÓN DE DESARROLLO DE SOLUCIONES HABITACIONALES EN EL INDICADOR DE GESTIÓN GDS-03 QUE PARA EL MES DE ENERO FUERON RECIBIDOS 85 MEJORAMIENTOS DE VIVIENDA. </t>
    </r>
    <r>
      <rPr>
        <b/>
        <sz val="9"/>
        <rFont val="Calibri"/>
        <family val="2"/>
      </rPr>
      <t>FEBRERO:</t>
    </r>
    <r>
      <rPr>
        <sz val="9"/>
        <rFont val="Calibri"/>
        <family val="2"/>
      </rPr>
      <t xml:space="preserve"> PARA EL MES DE FEBRERO 94 FAMILIAS SUPERAN DÉFICIT CUALITATIVO ASÍ: LA SUBDIRECCIÓN DOTACIÓN INFORMA MEDIANTE EL PROCESO DE GESTIÓN DE DESARROLLO DE SOLUCIONES HABITACIONALES EN EL INDICADOR DE GESTIÓN GDS-03 QUE PARA EL MES DE FEBRERO FUERON RECIBIDOS 94 MEJORAMIENTOS DE VIVIENDA. </t>
    </r>
    <r>
      <rPr>
        <b/>
        <sz val="9"/>
        <rFont val="Calibri"/>
        <family val="2"/>
      </rPr>
      <t>MARZO:</t>
    </r>
    <r>
      <rPr>
        <sz val="9"/>
        <rFont val="Calibri"/>
        <family val="2"/>
      </rPr>
      <t xml:space="preserve">PARA EL MES DE FEBRERO 1.207 FAMILIAS SUPERAN DÉFICIT CUALITATIVO ASÍ: LA SUBDIRECCIÓN DOTACIÓN INFORMA MEDIANTE EL PROCESO DE GESTIÓN DE DESARROLLO DE SOLUCIONES HABITACIONALES EN EL INDICADOR DE GESTIÓN GDS-03 QUE PARA EL MES DE MARZO FUERON RECIBIDOS 20 MEJORAMIENTOS DE VIVIENDA.
LA SECRETARÍA DE GESTIÓN Y CONTROL TERRITORIAL INFORMA MEDIANTE CORREO ELECTRÓNICO DEL 21 DE ABRIL DE 2023, QUE PARA EL PRIMER TRIMESTRE DEL AÑO SE REALIZARON 1.187 CONEXIONES A SERVIVIOS PÚBLICOS ASÍ: ENERO 472, FEBRERO 413 Y MARZO 302. </t>
    </r>
    <r>
      <rPr>
        <b/>
        <sz val="9"/>
        <rFont val="Calibri"/>
        <family val="2"/>
      </rPr>
      <t>ABRIL:</t>
    </r>
    <r>
      <rPr>
        <sz val="9"/>
        <rFont val="Calibri"/>
        <family val="2"/>
      </rPr>
      <t xml:space="preserve"> PARA EL MES DE ABRIL 260 FAMILIAS SUPERAN DÉFICIT CUALITATIVO ASÍ: LA SUBDIRECCIÓN DOTACIÓN INFORMA MEDIANTE EL PROCESO DE GESTIÓN DE DESARROLLO DE SOLUCIONES HABITACIONALES EN EL INDICADOR DE GESTIÓN GDS-03 QUE PARA EL MES DE ABRIL FUERON RECIBIDOS 260 MEJORAMIENTOS DE VIVIENDA.</t>
    </r>
  </si>
  <si>
    <t>Nuevos hogares que superan el deficit cualitativo de vivienda</t>
  </si>
  <si>
    <t>Nuevos hogares que superan el deficit cuantitativo de vivienda</t>
  </si>
  <si>
    <r>
      <t xml:space="preserve">ENERO: </t>
    </r>
    <r>
      <rPr>
        <sz val="9"/>
        <rFont val="Calibri"/>
        <family val="2"/>
        <scheme val="minor"/>
      </rPr>
      <t xml:space="preserve">SE REALIZAN GESTIONES DE PLANEACION TACTICA DEL TRABAJO A REALIZARSE EN EL AÑO 2023 CON RESPECTO AL CCDPH Y SUS DIFERENTES INSTANCIAS. SE ACOMPAÑA LA PRIMERA REUNION DEL AÑO CON LA MCVH DE SANTA ELENA. </t>
    </r>
    <r>
      <rPr>
        <b/>
        <sz val="9"/>
        <rFont val="Calibri"/>
        <family val="2"/>
        <scheme val="minor"/>
      </rPr>
      <t>FEBRERO:</t>
    </r>
    <r>
      <rPr>
        <sz val="9"/>
        <rFont val="Calibri"/>
        <family val="2"/>
        <scheme val="minor"/>
      </rPr>
      <t xml:space="preserve">SE REALIZARON 11 REUNIONES CON LAS MCCVH O SUS LIDERES/AS EN LAS COMUNAS 1, 2, 4, 5, 6, 9, 10, 14, 15, 16 Y 80, DONDE SE ABORDAN TEMAS COMO EL FORTALECIMIENTO DE LAS MESAS Y ELECCIONES DE CARGOS. DOS REUNIONES UNA DE PREPARACIÓN Y LA REALIZACIÓN DE LA MDVH, SE SOCIALIZA LA GENERALIDAD DEL PEHMED Y DEL CCDPH EN ASOCOMUNAL DE LA 5. ADEMAS SE PARTICIPA COMO CORRESPONSABLES, PARTICIPANDO DE LOS DIÁLOGOS SOCIALES DE 10 COMUNAS DIRIGIDOS POR EL DAP EN LA TEMATICA DE HÁBITAT. </t>
    </r>
    <r>
      <rPr>
        <b/>
        <sz val="9"/>
        <rFont val="Calibri"/>
        <family val="2"/>
        <scheme val="minor"/>
      </rPr>
      <t xml:space="preserve">MARZO: </t>
    </r>
    <r>
      <rPr>
        <sz val="9"/>
        <rFont val="Calibri"/>
        <family val="2"/>
        <scheme val="minor"/>
      </rPr>
      <t xml:space="preserve">SE REALIZARON 5 REUNIONES CON LAS MESAS COMUNALES Y CORREGIMENTALES DE VIVIENDA Y HABITAT -MCCVH- O SUS LIDERES/AS EN LAS COMUNAS 2, 11, 14 Y 16 DONDE SE ABORDAN TEMAS COMO EL FORTALECIMIENTO DE LAS MESAS Y ELECCIONES DE CARGOS. DOS REUNIONES UNA DE PREPARACIÓN Y LA REALIZACIÓN DE LA MDVH, DONDE SE CONTINUA CON EL EJERCICIO DE EVALUACION DE LA MESA DISTRITAL ATREVES DE UN DOFA Y PRIORIZARON ESTRATEGIAS DE TRABAJ PARA EL 2023. SE LIDERAN DOS REUNIONES DE COMISIONES TECNICAS, UNA REUNION DE LE MESA DISTRITAL DE VIVIENDA Y HABITAT -MDVH-. ADEMAS SE PARTICIPA COMO CORRESPONSABLES, PARTICIPANDO DE LOS DIÁLOGOS SOCIALES DE 9 COMUNAS DIRIGIDOS POR EL DAP EN LA TEMATICA DE HABITAT. </t>
    </r>
    <r>
      <rPr>
        <b/>
        <sz val="9"/>
        <rFont val="Calibri"/>
        <family val="2"/>
        <scheme val="minor"/>
      </rPr>
      <t>ABRIL:</t>
    </r>
    <r>
      <rPr>
        <sz val="9"/>
        <rFont val="Calibri"/>
        <family val="2"/>
        <scheme val="minor"/>
      </rPr>
      <t xml:space="preserve"> SE REALIZARON 5 REUNIONES CON LAS MCCVH O SUS LIDERES/AS EN LAS COMUNAS 8, 10, 11, 14 Y 50, ABORDANDO EL FORTALECIMIENTO DE LAS MESAS, CONVOCATORIAS, PLANEACIÓN, ELECCIONES DE CARGOS Y TALLER CON OBSERVATORIA DE VIVIENDA DEL PEHMED. SE HAN REALIZADO ACCIONES PARA CONVOCAR LAS MCCVH DE LA COMUNA 7, 12, 13 Y 50, AUN NO HA SIDO POSIBLE REUNIRSE. EN UNA REUNION DE LA SECRETARIA TECNICA SE PLANEAN LAS ACCIONES CON LAS INSTANCIAS DEL CCDPH. SE ASESORA A LIDERES DE LAS MESAS DE LA COMUNA 11 Y 13. SE VINCULA A LIDERES DE LAS MCCVH DE LA 8 (LA SIERRA) Y LA 13 (SALADO, BLANQUIZAL Y NUEVOS CONQUISTADORES) EN LOS RECORRIDOS CON PLANEACIÓN URBANA PARA REALIZAR DIAGNOSTICO PARA POSIBLES MIB. SE SOCIALIZA LA CONVOCATORIA DEL ISVIMED PARA EL PROYECTO LA COLINITA, Y LOS ASUNTOS DE PDL Y PP ENVIANDO MENSAJES A TODAS LAS MCCVH, SE REALIZA REUNION DE LA LINEA SOCIAL, EL MIS Y EL OSVHA PARA CONSTRUIR METODOLOGIA DE TRABAJO EN EL ACOMPAÑAMIENTO A LAS MCCVH. </t>
    </r>
    <r>
      <rPr>
        <b/>
        <sz val="9"/>
        <rFont val="Calibri"/>
        <family val="2"/>
        <scheme val="minor"/>
      </rPr>
      <t xml:space="preserve">MAYO: </t>
    </r>
    <r>
      <rPr>
        <sz val="9"/>
        <rFont val="Calibri"/>
        <family val="2"/>
        <scheme val="minor"/>
      </rPr>
      <t>SE REALIZARON 7 REUNIONES CON LAS MCCVH O SUS LIDERES/AS EN LAS COMUNAS 4, 6, 8, 12, 16 50 Y 70. ABORDANDO EL FORTALECIMIENTO DE LAS MESAS, CONVOCATORIAS, PLANEACIÓN, ELECCIONES DE CARGOS Y TALLER CON OBSERVATORIA DE VIVIENDA DEL PEHMED. SE HAN REALIZADO ACCIONES PARA CONVOCAR LAS MCCVH DE. 2 REUNIONES DE LA SECRETARIA TECNICA SE PLANEAN LAS ACCIONES CON LAS INSTANCIAS DEL CCDPH Y PREPARATORIAS PARA EL CCMPH</t>
    </r>
  </si>
  <si>
    <r>
      <t xml:space="preserve">ESTA META SE DESARROLLARÁ EN LOS AÑOS 2022 Y 2023 </t>
    </r>
    <r>
      <rPr>
        <b/>
        <sz val="9"/>
        <rFont val="Calibri"/>
        <family val="2"/>
        <scheme val="minor"/>
      </rPr>
      <t>ENERO</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 xml:space="preserve">FEBRERO: </t>
    </r>
    <r>
      <rPr>
        <sz val="9"/>
        <rFont val="Calibri"/>
        <family val="2"/>
        <scheme val="minor"/>
      </rPr>
      <t>EN EL MES DE FEBRERO DE 2023, NO SE ASIGNÓ NINGÚN SUBSIDIO PARA ADQUISICIÓN DE VIVIENDA EN CORREGIMIENTO DE MEDELLÍN, PUESTO QUE NO HA SIDO REMITIDO A LA SUBDIRECCIÓN JURIDICA, NINGÚN EXPEDIENTE DE NINGÚN HOGAR POSTULADO, QUE ESTÉ POSTULADO PARA ADQUISICIÓN DE VIVIENDA NUEVA O USADA UBICADA EN SUELO RURAL.</t>
    </r>
    <r>
      <rPr>
        <b/>
        <sz val="9"/>
        <rFont val="Calibri"/>
        <family val="2"/>
        <scheme val="minor"/>
      </rPr>
      <t>MARZO</t>
    </r>
    <r>
      <rPr>
        <sz val="9"/>
        <rFont val="Calibri"/>
        <family val="2"/>
        <scheme val="minor"/>
      </rPr>
      <t xml:space="preserve">: EN EL MES DE MARZO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RURAL.ABRIL: </t>
    </r>
    <r>
      <rPr>
        <b/>
        <sz val="9"/>
        <rFont val="Calibri"/>
        <family val="2"/>
        <scheme val="minor"/>
      </rPr>
      <t>ABRIL</t>
    </r>
    <r>
      <rPr>
        <sz val="9"/>
        <rFont val="Calibri"/>
        <family val="2"/>
        <scheme val="minor"/>
      </rPr>
      <t>: EN EL MES DE ABRIL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r>
      <rPr>
        <b/>
        <sz val="9"/>
        <rFont val="Calibri"/>
        <family val="2"/>
        <scheme val="minor"/>
      </rPr>
      <t xml:space="preserve"> MAYO: </t>
    </r>
    <r>
      <rPr>
        <sz val="9"/>
        <rFont val="Calibri"/>
        <family val="2"/>
        <scheme val="minor"/>
      </rPr>
      <t>EN EL MES DE MAYO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</si>
  <si>
    <r>
      <rPr>
        <b/>
        <sz val="9"/>
        <rFont val="Calibri"/>
        <family val="2"/>
        <scheme val="minor"/>
      </rPr>
      <t>ENERO:</t>
    </r>
    <r>
      <rPr>
        <sz val="9"/>
        <rFont val="Calibri"/>
        <family val="2"/>
        <scheme val="minor"/>
      </rPr>
      <t xml:space="preserve"> EN EL MES DE ENERO DE 2023, SE REALIZÓ LA ASIGNACIÓN DE 1 SUBSIDIO DISTRITAL PARA ADQUISICIÓN DE VIVIENDA NUEVA EN EL PROYECTO HABITACIONAL DE EL TRIUNFO, A 1 HOGAR POBLACIÓN SUJETO DE REASENTAMIENTO POR HABITAR ZONAS DE ALTO RIESGO NO MITIGABLE O AFECTADAS POR DESASTRE NATURAL, ANTROPOGÉNICO O POR CALAMIDAD, DE CONFORMIDAD CON EL ARCHIVO ADJUNTO, EL CUAL CUMPLIÓ CON LOS REQUISITOS ESTABLECIDOS EN EL DECRETO DISTRITAL 1053 DE 2020 PARA SER BENEFICIARIO DE SUBSIDIO DISTRITAL DE VIVIENDA. </t>
    </r>
    <r>
      <rPr>
        <b/>
        <sz val="9"/>
        <rFont val="Calibri"/>
        <family val="2"/>
        <scheme val="minor"/>
      </rPr>
      <t>FEBRERO:</t>
    </r>
    <r>
      <rPr>
        <sz val="9"/>
        <rFont val="Calibri"/>
        <family val="2"/>
        <scheme val="minor"/>
      </rPr>
      <t xml:space="preserve">EN EL MES DE FEBRERO DE 2023, SE REALIZÓ LA ASIGNACIÓN DE 50 SUBSIDIOS DISTRITALES PARA ADQUISICIÓN DE VIVIENDA NUEVA EN EL PROYECTO HABITACIONAL LA PLAYITA Y PARA ADQUISICIÓN DE VIVIENDA USADA DE REPOSICIÓN, A 50 HOGARES POBLACIÓN DEMANDA LIBRE Y POBLACIÓN SUJETO DE REASENTAMIENTO POR OBRA PÚBLICA O DE INTERÉS GENERAL, DE CONFORMIDAD CON EL ARCHIVO ADJUNTO, LOS CUALES CUMPLIERON CON LOS REQUISITOS ESTABLECIDOS EN EL DECRETO DISTRITAL 1053 DE 2020 PARA SER BENEFICIARIOS DEL SUBSIDIO DISTRITAL DE VIVIENDA. </t>
    </r>
    <r>
      <rPr>
        <b/>
        <sz val="9"/>
        <rFont val="Calibri"/>
        <family val="2"/>
        <scheme val="minor"/>
      </rPr>
      <t xml:space="preserve">MARZO: </t>
    </r>
    <r>
      <rPr>
        <sz val="9"/>
        <rFont val="Calibri"/>
        <family val="2"/>
        <scheme val="minor"/>
      </rPr>
      <t xml:space="preserve">SE REALIZÓ LA ASIGNACIÓN DE 5 SUBSIDIOS DISTRITALES PARA ADQUISICIÓN DE VIVIENDA NUEVA EN LOS PROYECTOS HABITACIONALES DE LA PLAYITA Y EL TRIUNFO; Y PARA ADQUISICIÓN DE VIVIENDA USADA DE REPOSICIÓN, A 5 HOGARES POBLACIÓN DEMANDA LIBRE, POBLACIÓN SUJETO DE REASENTAMIENTO POR HABITAR ZONAS DE ALTO RIESGO NO MITIGABLE O AFECTADAS POR DESASTRE NATURAL, ANTROPOGÉNICO O POR CALAMIDAD Y POBLACIÓN SUJETO DE REASENTAMIENTO POR OBRA PÚBLICA O DE INTERÉS GENERAL, RESPECTIVAMENTE, DE CONFORMIDAD CON EL ARCHIVO ADJUNTO, LOS CUALES CUMPLIERON CON LOS REQUISITOS ESTABLECIDOS EN EL DECRETO DISTRITAL 1053 DE 2020 PARA SER BENEFICIARIOS DEL SUBSIDIO DISTRITAL DE VIVIENDA. ABRIL: EN EL MES DE ABRIL DE 2023, SE REALIZÓ LA ASIGNACIÓN DE 3 SUBSIDIOS DISTRITALES PARA ADQUISICIÓN DE VIVIENDA NUEVA EN EL PROYECTO HABITACIONAL DE EL TRIUNFO, A POBLACIÓN SUJETO DE REASENTAMIENTO POR HABITAR ZONAS DE ALTO RIESGO NO MITIGABLE O AFECTADAS POR DESASTRE NATURAL, ANTROPOGÉNICO O POR CALAMIDAD, DE CONFORMIDAD CON EL ARCHIVO ADJUNTO, LOS CUALES CUMPLIERON CON LOS REQUISITOS ESTABLECIDOS EN EL DECRETO DISTRITAL 1053 DE 2020 PARA SER BENEFICIARIOS DEL SUBSIDIO DISTRITAL DE VIVIENDA. NO OBSTANTE, SE ACLARA QUE HAY OTROS EXPEDIENTES TAMBIÉN DE ESTE MISMO PROYECTO HABITACIONAL EN PROCESO DE SUBSANACIÓN, PARA PROCEDER CON LA CORRECTA ASIGNACIÓN DE SUBSIDIO, LA CUAL SE EFECTUARÁ EN EL PERIODO DE MAYO DE 2023 A AQUELLOS QUE EFECTIVAMENTE CUMPLAN CON LOS REQUISITOS DEL DECRETO 1053 DE 2020. </t>
    </r>
    <r>
      <rPr>
        <b/>
        <sz val="9"/>
        <rFont val="Calibri"/>
        <family val="2"/>
        <scheme val="minor"/>
      </rPr>
      <t>MAYO:</t>
    </r>
    <r>
      <rPr>
        <sz val="9"/>
        <rFont val="Calibri"/>
        <family val="2"/>
        <scheme val="minor"/>
      </rPr>
      <t xml:space="preserve"> EN EL MES DE MAYO DE 2023, SE REALIZÓ LA ASIGNACIÓN DE 53 SUBSIDIOS DISTRITALES PARA ADQUISICIÓN DE VIVIENDA NUEVA EN LOS PROYECTOS HABITACIONALES DE EL TRIUNFO Y VILLA FUERTE (PROYECTO PRIVADO),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TAMBIÉN DEL PROYECTO HABITACIONAL EL TRIUNFO EN PROCESO DE NUEVA REVISIÓN POR SUBSANACIÓN, PARA PROCEDER CON LA CORRECTA ASIGNACIÓN DE SUBSIDIO, LA CUAL SE EFECTUARÁ EN EL PERIODO DE JUNIO DE 2023 A AQUELLOS QUE EFECTIVAMENTE CUMPLAN CON LOS REQUISITOS DEL DECRETO 1053 DE 2020.</t>
    </r>
  </si>
  <si>
    <r>
      <rPr>
        <b/>
        <sz val="9"/>
        <rFont val="Calibri"/>
        <family val="2"/>
        <scheme val="minor"/>
      </rPr>
      <t>ENERO:</t>
    </r>
    <r>
      <rPr>
        <sz val="9"/>
        <rFont val="Calibri"/>
        <family val="2"/>
        <scheme val="minor"/>
      </rPr>
      <t xml:space="preserve"> NO FUERON ASIGANDOS RESOLUCIONES AL INDICADOR: NÚMERO DE SUBSIDIOS DISTRITALES PARA MEJORAMIENTO DE VIVIENDA ASIGNADOS, YA QUE AUN NO SE CUENTA CON LOS RECURSOS. </t>
    </r>
    <r>
      <rPr>
        <b/>
        <sz val="9"/>
        <rFont val="Calibri"/>
        <family val="2"/>
        <scheme val="minor"/>
      </rPr>
      <t>FEBRERO:</t>
    </r>
    <r>
      <rPr>
        <sz val="9"/>
        <rFont val="Calibri"/>
        <family val="2"/>
        <scheme val="minor"/>
      </rPr>
      <t xml:space="preserve"> DURANTE LE MES DE FEBRERO FUERON REPORTADOS 1423 ASIGNACION DE SUBSIDIOS PARA MEJORAMIENTO DE VIVIENDA A POBLACIÓN GENERAL.</t>
    </r>
    <r>
      <rPr>
        <b/>
        <sz val="9"/>
        <rFont val="Calibri"/>
        <family val="2"/>
        <scheme val="minor"/>
      </rPr>
      <t xml:space="preserve"> MARZO: </t>
    </r>
    <r>
      <rPr>
        <sz val="9"/>
        <rFont val="Calibri"/>
        <family val="2"/>
        <scheme val="minor"/>
      </rPr>
      <t xml:space="preserve">PARA EL MES DE MARZO SE ASIGNARON 18 SUBSIDIOS DISTRITALES PARA MEJORAMIENTO DE VIVIENDA EN DOS RESOLUCIONES: LA 311-2023 CON 17 BENEFICIARIOS (EDU) Y LA 312 -2023 CON 1 RESOLUCIÓN, TAL COMO SE LEE EN BASE DE GEORREFERENCIACIÓN ANEXA. </t>
    </r>
    <r>
      <rPr>
        <b/>
        <sz val="9"/>
        <rFont val="Calibri"/>
        <family val="2"/>
        <scheme val="minor"/>
      </rPr>
      <t>ABRIL:</t>
    </r>
    <r>
      <rPr>
        <sz val="9"/>
        <rFont val="Calibri"/>
        <family val="2"/>
        <scheme val="minor"/>
      </rPr>
      <t xml:space="preserve"> EN EL MES DE ABRIL, NO FUERON ASIGNADOS SUBSIDIOS DISTRITALES PARA MEJORAMIENTO DE VIVIENDA, YA QUE SE TRABAJA EN DIAGNÓSTICOS PARA SUBSIDIOS RURALES, SIENDO LO ÚNICO QUE FALTA POR ASIGNAR DE RECURSOS POAI 2023. </t>
    </r>
    <r>
      <rPr>
        <b/>
        <sz val="9"/>
        <rFont val="Calibri"/>
        <family val="2"/>
        <scheme val="minor"/>
      </rPr>
      <t>MAYO:</t>
    </r>
    <r>
      <rPr>
        <sz val="9"/>
        <rFont val="Calibri"/>
        <family val="2"/>
        <scheme val="minor"/>
      </rPr>
      <t xml:space="preserve"> EN EL MES DE MAYO, NO FUERON ASIGNADOS SUBSIDIOS DISTRITALES PARA MEJORAMIENTO DE VIVIENDA, YA QUE SE TRABAJA EN DIAGNÓSTICOS PARA SUBSIDIOS RURALES, SIENDO LO ÚNICO QUE FALTA POR ASIGNAR DE RECURSOS POAI 2023.</t>
    </r>
  </si>
  <si>
    <r>
      <t xml:space="preserve">ENERO: </t>
    </r>
    <r>
      <rPr>
        <sz val="9"/>
        <rFont val="Calibri"/>
        <family val="2"/>
        <scheme val="minor"/>
      </rPr>
      <t xml:space="preserve">PARA EL MES DE ENERO,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 xml:space="preserve">FEBRERO: </t>
    </r>
    <r>
      <rPr>
        <sz val="9"/>
        <rFont val="Calibri"/>
        <family val="2"/>
        <scheme val="minor"/>
      </rPr>
      <t>PARA EL MES DE FEBRERO, NO SE REALIZÓ ASIGNACIÓN DE SUBSIDIOS DISTRITAL, POR LO TANTO, NO HAY RESOLUCIONES PARA REPORTAR EL INDICADOR: NÚMERO DE SUBSIDIOS PARA MEJORAMIENTO DE VIVIENDA ASIGNADOS EN LOS CORREGIMIENTOS, YA QUE AÚN NO HAN DESTINADO RECURSOS PARA ASIGNAR SUBSIDIOS.</t>
    </r>
    <r>
      <rPr>
        <b/>
        <sz val="9"/>
        <rFont val="Calibri"/>
        <family val="2"/>
        <scheme val="minor"/>
      </rPr>
      <t xml:space="preserve"> MARZO:</t>
    </r>
    <r>
      <rPr>
        <sz val="9"/>
        <rFont val="Calibri"/>
        <family val="2"/>
        <scheme val="minor"/>
      </rPr>
      <t xml:space="preserve">PARA EL MES DE MARZO, NO SE REALIZÓ ASIGNACIÓN DE SUBSIDIOS DISTRITAL DEL INDICADOR SUBSIDIOS PARA MEJORAMIENTO DE VIVIENDA ASIGNADOS EN LOS CORREGIMIENTOS, DEBIDO A QUE NO FUERON ASIGNADOS RECURSOS. </t>
    </r>
    <r>
      <rPr>
        <b/>
        <sz val="9"/>
        <rFont val="Calibri"/>
        <family val="2"/>
        <scheme val="minor"/>
      </rPr>
      <t>ABRIL:</t>
    </r>
    <r>
      <rPr>
        <sz val="9"/>
        <rFont val="Calibri"/>
        <family val="2"/>
        <scheme val="minor"/>
      </rPr>
      <t xml:space="preserve"> PARA EL MES DE ABRIL, NO SE REALIZÓ ASIGNACIÓN DE SUBSIDIOS DISTRITAL, YA QUE SE TRABAJA EN ESTOS DIAGNÓSTICOS RURALES QUE ES LO ÚNICO QUE FALTA POR ASIGNAR DE RECURSOS POAI 2023. </t>
    </r>
    <r>
      <rPr>
        <b/>
        <sz val="9"/>
        <rFont val="Calibri"/>
        <family val="2"/>
        <scheme val="minor"/>
      </rPr>
      <t>MAYO</t>
    </r>
    <r>
      <rPr>
        <sz val="9"/>
        <rFont val="Calibri"/>
        <family val="2"/>
        <scheme val="minor"/>
      </rPr>
      <t>: PARA EL MES DE MAYO, NO SE REALIZÓ ASIGNACIÓN DE SUBSIDIOS DISTRITAL, YA QUE SE TRABAJA EN ESTOS DIAGNÓSTICOS RURALES QUE ES LO ÚNICO QUE FALTA POR ASIGNAR DE RECURSOS POAI 2023.</t>
    </r>
  </si>
  <si>
    <r>
      <t xml:space="preserve">ENERO:  </t>
    </r>
    <r>
      <rPr>
        <sz val="9"/>
        <rFont val="Calibri"/>
        <family val="2"/>
        <scheme val="minor"/>
      </rPr>
      <t xml:space="preserve">PARA EL MES DE ENERO, NO SE REALIZÓ ASIGNACIÓN DE SUBSIDIOS DISTRITAL,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 xml:space="preserve">FEBRERO: </t>
    </r>
    <r>
      <rPr>
        <sz val="9"/>
        <rFont val="Calibri"/>
        <family val="2"/>
        <scheme val="minor"/>
      </rPr>
      <t xml:space="preserve">PARA EL MES DE FEBRERO SE REPORTARON 75 BENEFICARIOS CORRESPONDIETES A LA RESOLUCIÓN 060 DE 2023 DE LA INVITACIÓN 5 DE 2020 SERPROAN - SIN BARRERAS, PRESUPUESTO POAI. </t>
    </r>
    <r>
      <rPr>
        <b/>
        <sz val="9"/>
        <rFont val="Calibri"/>
        <family val="2"/>
        <scheme val="minor"/>
      </rPr>
      <t>MARZO</t>
    </r>
    <r>
      <rPr>
        <sz val="9"/>
        <rFont val="Calibri"/>
        <family val="2"/>
        <scheme val="minor"/>
      </rPr>
      <t xml:space="preserve">: PARA EL MES DE MARZO, NO SE REALIZÓ ASIGNACIÓN DE SUBSIDIOS DISTRITAL, POR LO TANTO, NO HAY RESOLUCIONES PARA REPORTAR, YA QUE AÚN NO FUERON DESTINADO RECURSOS. </t>
    </r>
    <r>
      <rPr>
        <b/>
        <sz val="9"/>
        <rFont val="Calibri"/>
        <family val="2"/>
        <scheme val="minor"/>
      </rPr>
      <t xml:space="preserve">ABRIL: </t>
    </r>
    <r>
      <rPr>
        <sz val="9"/>
        <rFont val="Calibri"/>
        <family val="2"/>
        <scheme val="minor"/>
      </rPr>
      <t xml:space="preserve">EN EL MES DE ABRIL, NO FUERON ASIGNADOS SUBSIDIOS DISTRITALES SIN BARRERAS, YA QUE SE TRABAJA EN DIAGNÓSTICOS PARA SUBSIDIOS RURALES, SIENDO LO ÚNICO QUE FALTA POR ASIGNAR DE RECURSOS POAI 2023. </t>
    </r>
    <r>
      <rPr>
        <b/>
        <sz val="9"/>
        <rFont val="Calibri"/>
        <family val="2"/>
        <scheme val="minor"/>
      </rPr>
      <t xml:space="preserve">MAYO: </t>
    </r>
    <r>
      <rPr>
        <sz val="9"/>
        <rFont val="Calibri"/>
        <family val="2"/>
        <scheme val="minor"/>
      </rPr>
      <t>EN EL MES DE MAYO, NO FUERON ASIGNADOS SUBSIDIOS DISTRITALES SIN BARRERAS, YA QUE SE TRABAJA EN DIAGNÓSTICOS PARA SUBSIDIOS RURALES, SIENDO LO ÚNICO QUE FALTA POR ASIGNAR DE RECURSOS POAI 2023.</t>
    </r>
  </si>
  <si>
    <r>
      <rPr>
        <b/>
        <sz val="9"/>
        <rFont val="Calibri"/>
        <family val="2"/>
        <scheme val="minor"/>
      </rPr>
      <t>ENERO</t>
    </r>
    <r>
      <rPr>
        <sz val="9"/>
        <rFont val="Calibri"/>
        <family val="2"/>
        <scheme val="minor"/>
      </rPr>
      <t xml:space="preserve">:  EN EL MES DE ENERO, NO SE REALIZÓ ASIGNACIÓN DE SUBSIDIOS DISTRITAL,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 xml:space="preserve">FEBRERO: </t>
    </r>
    <r>
      <rPr>
        <sz val="9"/>
        <rFont val="Calibri"/>
        <family val="2"/>
        <scheme val="minor"/>
      </rPr>
      <t xml:space="preserve">PARA EL MES DE FEBRERO FUERON ASIGNADOS 71 SUBSIDIOS PARA MEJORAMIENTO DE VIVIENDA PARA FAMILIAS CON INTEGRANTES JÓVENES CON HASTA 28 AÑOS Y 364 DÍAS DE EDAD. </t>
    </r>
    <r>
      <rPr>
        <b/>
        <sz val="9"/>
        <rFont val="Calibri"/>
        <family val="2"/>
        <scheme val="minor"/>
      </rPr>
      <t>MARZO:</t>
    </r>
    <r>
      <rPr>
        <sz val="9"/>
        <rFont val="Calibri"/>
        <family val="2"/>
        <scheme val="minor"/>
      </rPr>
      <t xml:space="preserve"> NO SE REALIZÓ ASIGNACIÓN DE SUBSIDIOS DISTRITAL, POR LO TANTO, NO HAY REPORTE DEL INDICADOR: NÚMERO DE SUBSIDIOS PARA MEJORAMIENTO DE VIVIENDA ASIGNADOS PARA FAMILIAS CON INTEGRANTES JÓVENES CON HASTA 28 AÑOS Y 364 DÍAS DE EDAD, YA QUE NO FUERON DESTINADOS RECURSOS.</t>
    </r>
    <r>
      <rPr>
        <b/>
        <sz val="9"/>
        <rFont val="Calibri"/>
        <family val="2"/>
        <scheme val="minor"/>
      </rPr>
      <t xml:space="preserve"> ABRIL</t>
    </r>
    <r>
      <rPr>
        <sz val="9"/>
        <rFont val="Calibri"/>
        <family val="2"/>
        <scheme val="minor"/>
      </rPr>
      <t>: EN EL MES DE ABRIL, NO FUERON ASIGNADOS SUBSIDIOS DISTRITALES - JÓVENES, YA QUE SE TRABAJA EN DIAGNÓSTICOS PARA SUBSIDIOS RURALES, SIENDO LO ÚNICO QUE FALTA POR ASIGNAR DE RECURSOS POAI 2023.</t>
    </r>
    <r>
      <rPr>
        <b/>
        <sz val="9"/>
        <rFont val="Calibri"/>
        <family val="2"/>
        <scheme val="minor"/>
      </rPr>
      <t xml:space="preserve"> MAYO:</t>
    </r>
    <r>
      <rPr>
        <sz val="9"/>
        <rFont val="Calibri"/>
        <family val="2"/>
        <scheme val="minor"/>
      </rPr>
      <t xml:space="preserve"> EN EL MES DE MAYO, NO FUERON ASIGNADOS SUBSIDIOS DISTRITALES - JÓVENES, YA QUE SE TRABAJA EN DIAGNÓSTICOS PARA SUBSIDIOS RURALES, SIENDO LO ÚNICO QUE FALTA POR ASIGNAR DE RECURSOS POAI 2023</t>
    </r>
  </si>
  <si>
    <r>
      <t xml:space="preserve">ENERO:  </t>
    </r>
    <r>
      <rPr>
        <sz val="9"/>
        <rFont val="Calibri"/>
        <family val="2"/>
        <scheme val="minor"/>
      </rPr>
      <t xml:space="preserve">EL CONTRATO INTERADMINISTRATIVO 570 DE 2021, CELEBRADO ENTRE EL ISVIMED Y LA EDU, CONTINÚA SUSPENDIDO DESDE EL 5 DE MAYO DE 2022, CON EL FIN DE DEFINIR LAS ALTERNATIVAS DE REANUDACIÓN DEL CONTRATO SE LLEVARON A CABO DOS REUNIONES CON EL EQUIPO ENCARGADO DE LA EDU. LA PRIMERA REUNIÓN PRESENCIAL SE REALIZÓ EL 20 DE ENERO DE 2023, EN EL QUE LA EDU MANIFIESTAN QUE HAN CONTEMPLADO DOS (2) ESCENARIOS TENIENDO EN CUENTA QUE SIGUEN CON DIFICULTADES CON EL CONTRATISTA DE OBRA QUE ESTABA EN EL SECTOR, DENTRO DEL CONTRATO MARCO QUE LA EDU TIENE CON LA SECRETARIA DE INFRAESTRUCTURA, EL PRIMER ESCENARIO QUE CONSIDERAN ES LA LIQUIDACIÓN BILATERAL  Y EL SEGUNDO, EJECUTAR EL ESPACIO PÚBLICO EN OTRO LUGAR, DISMINUYENDO EL ALCANCE Y MODIFICANDO LAS CONDICIONES DEL CONTRATO INTERADMINISTRATIVOS, ANTE ESTOS ESCENARIOS EL ISVIMED REITERO LA NECESIDAD QUE LA EDU FORMALICE ESTAS PROPUESTAS A TRAVÉS DE OFICIO Y DEN RESPUESTA A LAS COMUNICACIONES QUE SE HAN ENVIADO, SIENDO LA ÚLTIMA EL RADICADO S 11507 DEL 28/12/2022 Y QUE A LA FECHA NO SE TIENE RESPUESTA. POSTERIORMENTE, DESDE LA SUPERVISIÓN SE INFORMÓ ESTA SITUACIÓN EN MESA INSTITUCIONAL DE SEGUIMIENTO A PROYECTOS, Y DESDE DIRECCIÓN DEL ISVIMED SE DIO LA INDICACIÓN QUE SE PROCEDIERA A LA LIQUIDACIÓN DEL CONTRATO Y AL REINTEGRO DEL RECURSO Y RENDIMIENTOS FINANCIEROS. POR LO ANTERIOR, SE LLEVÓ A CABO UNA SEGUNDA REUNIÓN EL 30 DE ENERO DE 2023, CON EL PERSONAL TÉCNICO Y JURÍDICO DE LA EDU PARA LA ARTICULACIÓN EN EL PROCESO DE LIQUIDACIÓN. EL 2 DE FEBRERO POR CORREO ELECTRÓNICO SE REMITE POR PARTE DE LA SUPERVISIÓN A LA EDU EL CRONOGRAMA DE LAS ACTIVIDADES Y PLAZOS PARA ADELANTAR LA LIQUIDACIÓN BILATERAL. </t>
    </r>
    <r>
      <rPr>
        <b/>
        <sz val="9"/>
        <rFont val="Calibri"/>
        <family val="2"/>
        <scheme val="minor"/>
      </rPr>
      <t xml:space="preserve">FEBRERO: </t>
    </r>
    <r>
      <rPr>
        <sz val="9"/>
        <rFont val="Calibri"/>
        <family val="2"/>
        <scheme val="minor"/>
      </rPr>
      <t xml:space="preserve">SE CONTINUA CON LAS ACTIVIDADES DE ARTICULACIÓN ENTRE EL ISVIMED Y LA EDU PARA ADELANTAR EL PROCESO DE LIQUIDACIÓN DEL CONTRATO INTERADMINISTRATIVO 570 DE 2021. POR LO QUE PARA ESTE PERIODO SE ELABORÓ CRONOGRAMA DE ACTIVIDADES PARA LA LIQUIDACIÓN, EL CUAL SE REMITIÓ POR EL ISVIMED A TRAVÉS DE CORREO ELECTRÓNICO EL DÍA 02/02/2023, A SU VEZ, LA EDU ENVÍO OFICIO CON RADICADO E 783 DEL 09/02/2023 EN RESPUESTA AL COMUNICADO REMITIDO POR EL ISVIMED (RADICADO S 11507 DEL 28/12/2022), RESPECTO A LAS ACCIONES QUE REALIZARON PARA SUPERAR LAS CAUSALES DE SUSPENSIÓN. POSTERIORMENTE, EL INSTITUTO AL REVISAR LA INFORMACIÓN PROYECTA OFICIO EN RESPUESTA AL COMUNICADO DE LA EDU, SOBRE EL QUE SE TIENEN VARIAS OBSERVACIONES Y SE SOLICITA DETALLAR Y PRESENTAR UN INFORME FINAL, DANDO CUENTA DEL ASPECTO TÉCNICO, JURÍDICO, FINANCIERO Y ADMINISTRATIVO DE CONFORMIDAD A LAS OBLIGACIONES DEL CONTRATO, ESTE OFICIO, SE PROYECTA Y SE TRASLADA PARA REVISIÓN Y APROBACIÓN DE LA SUB. JURÍDICA Y DIRECCIÓN. ASIMISMO, DURANTE ESTE MES, SE REALIZÓ UN CRUCE DE CORREOS ELECTRÓNICOS EN LOS CUALES, SE SOLICITÓ LAS FICHAS FINANCIERAS Y EXTRACTOS BANCARIOS DE LA CUENTA BANCARIA DESDE LA APERTURA DE LA CUENTA HASTA ESTE MES, PARA REVISAR Y ADELANTAR EL PROCESO DE REINTEGRO DEL SALDO Y RENDIMIENTOS FINANCIEROS. EN CONCLUSIÓN, SE ESTÁN ADELANTANDO DE MANERA CONJUNTA LAS ACTIVIDADES NECESARIAS PARA PODER LIQUIDAR BILATERALMENTE EL CONTRATO EL CONTRATO INTERADMINISTRATIVO. </t>
    </r>
    <r>
      <rPr>
        <b/>
        <sz val="9"/>
        <rFont val="Calibri"/>
        <family val="2"/>
        <scheme val="minor"/>
      </rPr>
      <t>MARZO:</t>
    </r>
    <r>
      <rPr>
        <sz val="9"/>
        <rFont val="Calibri"/>
        <family val="2"/>
        <scheme val="minor"/>
      </rPr>
      <t xml:space="preserve"> SE CONTINUA CON LAS ACTIVIDADES DE ARTICULACIÓN ENTRE EL ISVIMED Y LA EDU PARA ADELANTAR EL PROCESO DE LIQUIDACIÓN DEL CONTRATO INTERADMINISTRATIVO 570 DE 2021. POR LO QUE, PARA ESTE PERIODO, SE REALIZARON REUNIONES ENTRE AMBAS ENTIDADES DE MANERA SEMANAL, SE REALIZARON OBSERVACIONES Y CRUCE DE INFORMACIÓN A TRAVÉS DE CORREOS ELECTRÓNICOS. DADO QUE EL CONTRATO SE ENCUENTRA SUSPENDIDO, LA EDU REMITE MEDIANTE EL RADICADO E 1995 EL 29 DE MAYO DE 2023, MEDIANTE EL CUAL SOLICITA EL REINICIO DEL CONTRATO, ESTA SOLICITUD ESTÁ EN PROCESO DE REVISIÓN POR PARTE DEL ISVIMED PARA DARLE TRÁMITE. FINALMENTE, SE ESTÁN ADELANTANDO DE MANERA CONJUNTA LAS ACTIVIDADES NECESARIAS PARA PODER LIQUIDAR BILATERALMENTE EL CONTRATO EL CONTRATO INTERADMINISTRATIVO. SOPORTE: CORREOS ELECTRÓNICOS, RADICADO E 1995 DEL 29/03/2023. </t>
    </r>
    <r>
      <rPr>
        <b/>
        <sz val="9"/>
        <rFont val="Calibri"/>
        <family val="2"/>
        <scheme val="minor"/>
      </rPr>
      <t xml:space="preserve">ABRIL: </t>
    </r>
    <r>
      <rPr>
        <sz val="9"/>
        <rFont val="Calibri"/>
        <family val="2"/>
        <scheme val="minor"/>
      </rPr>
      <t xml:space="preserve">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 </t>
    </r>
    <r>
      <rPr>
        <b/>
        <sz val="9"/>
        <rFont val="Calibri"/>
        <family val="2"/>
        <scheme val="minor"/>
      </rPr>
      <t>MAYO:</t>
    </r>
    <r>
      <rPr>
        <sz val="9"/>
        <rFont val="Calibri"/>
        <family val="2"/>
        <scheme val="minor"/>
      </rPr>
      <t xml:space="preserve"> 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 ASÍ MISMO A CON EL MINISTERIO DE VIVIENDA SE ESTA GESTIONANDO Y SELECCIONANDO LOS POLÍGONOS PARA INTERVENIR CON MEJORAMIENTOS ESTRUCTURALES, SE ESPERA FIRMAR EL CONVENIO PARA EL PRÓXIMO MES Y DAR CUMPLIMIENTO A LA META.</t>
    </r>
  </si>
  <si>
    <r>
      <t>ENERO:</t>
    </r>
    <r>
      <rPr>
        <sz val="9"/>
        <rFont val="Calibri"/>
        <family val="2"/>
        <scheme val="minor"/>
      </rPr>
      <t xml:space="preserve">  </t>
    </r>
    <r>
      <rPr>
        <sz val="9"/>
        <color rgb="FFFF0000"/>
        <rFont val="Calibri"/>
        <family val="2"/>
        <scheme val="minor"/>
      </rPr>
      <t xml:space="preserve"> </t>
    </r>
    <r>
      <rPr>
        <sz val="9"/>
        <rFont val="Calibri"/>
        <family val="2"/>
        <scheme val="minor"/>
      </rPr>
      <t>SE RECIBIERON RESOLUCIONES DE 31 CBML, 62 UNIDADES DE VIVIENDA DE LA CURADURÍA SEGUNDA DE LA CURADURÍA CERO NO SE RECIBIERON RESOLUCIONES PARA ESTE MES.</t>
    </r>
    <r>
      <rPr>
        <b/>
        <sz val="9"/>
        <rFont val="Calibri"/>
        <family val="2"/>
        <scheme val="minor"/>
      </rPr>
      <t xml:space="preserve"> FEBRERO:</t>
    </r>
    <r>
      <rPr>
        <sz val="9"/>
        <rFont val="Calibri"/>
        <family val="2"/>
        <scheme val="minor"/>
      </rPr>
      <t xml:space="preserve"> EN EL MES DE FEBRERO NO SE OBTUVIERON RESOLUCIONES DE RECONOCIMIENTO EDIFICACIONES, SE RADICARON 75 CBML, 129 UNIDADES DE VIVIENDA EN LA CURADURIA SEGUNDA Y EN LA CURADURIA CERO 09 CBML, 19 UNIDADES DE VIVIENDA, PARA UN TOTAL DE RADICADOS DE 84 CBML, 148 UNIDADES DE VIVIENDA.</t>
    </r>
    <r>
      <rPr>
        <b/>
        <sz val="9"/>
        <rFont val="Calibri"/>
        <family val="2"/>
        <scheme val="minor"/>
      </rPr>
      <t xml:space="preserve"> MARZO:</t>
    </r>
    <r>
      <rPr>
        <sz val="9"/>
        <rFont val="Calibri"/>
        <family val="2"/>
        <scheme val="minor"/>
      </rPr>
      <t xml:space="preserve">SE RECIBIERON RESOLUCIONES DE 47 CBML, 81 UNIDADES DE VIVIENDA DE LA CURADURÍA SEGUNDA DE LA CURADURÍA CERO NO SE RECIBIERON RESOLUCIONES PARA ESTE MES. </t>
    </r>
    <r>
      <rPr>
        <b/>
        <sz val="9"/>
        <rFont val="Calibri"/>
        <family val="2"/>
        <scheme val="minor"/>
      </rPr>
      <t xml:space="preserve">ABRIL: </t>
    </r>
    <r>
      <rPr>
        <sz val="9"/>
        <rFont val="Calibri"/>
        <family val="2"/>
        <scheme val="minor"/>
      </rPr>
      <t xml:space="preserve">SE RECIBIERON RESOLUCIONES DE 8 CBML, 17 UNIDADES DE VIVIENDA DE LA CURADURÍA CERO DE LA CURADURÍA SEGUNDA NO SE RECIBIERON RESOLUCIONES PARA ESTE MES. </t>
    </r>
    <r>
      <rPr>
        <b/>
        <sz val="9"/>
        <rFont val="Calibri"/>
        <family val="2"/>
        <scheme val="minor"/>
      </rPr>
      <t>MAYO:</t>
    </r>
    <r>
      <rPr>
        <sz val="9"/>
        <rFont val="Calibri"/>
        <family val="2"/>
        <scheme val="minor"/>
      </rPr>
      <t xml:space="preserve"> EN EL MES DE MAYO NO SE OBTUVIERON RESOLUCIONES DE RECONOCIMIENTO EDIFICACIONES, SE RADICARON 36 CBML, 83 UNIDADES DE VIVIENDA EN LA CURADURIA SEGUNDA Y EN LA CURADURIA CERO 05 CBML, 10 UNIDADES DE VIVIENDA, PARA UN TOTAL DE RADICADOS DE 41 CBML, 93 UNIDADES DE VIVIENDA.</t>
    </r>
  </si>
  <si>
    <r>
      <t xml:space="preserve">ENERO: </t>
    </r>
    <r>
      <rPr>
        <sz val="9"/>
        <rFont val="Calibri"/>
        <family val="2"/>
        <scheme val="minor"/>
      </rPr>
      <t>ESTE INDICADOR SE ALIMENTA CON UN PRODUCTO QUE DE ACUERDO AL PROCEDIMIENTO Y FLUJOGRAMA ESTABLECIDO EN EL SISTEMA DE GESTIÓN DE CALIDAD SE DESARROLLA EN UN TIEMPO DE 1 MES Y MEDIO A 2 MESES; CONFORME A ESTE TIEMPO EN PARTE DEL MES DE ENERO DEL PRESENTE AÑO, NO SE CONTÓ CON EL PERSONAL REQUERIDO PARA EL TRÁMITE DEL PROGRAMA; DE IGUAL FORMA LAS OFICINAS DE REGISTRO TAMBIEN SE ENCONTRABAN CERRADAS POR VACACIONES NO OBSTANTE A MEDIADOS DEL MES DE ENERO INGRESO UNA PARTE DE PERSONAL CON EL QUE A LA FECHA SE ESTA GESTIONANDO LO SIGUIENTE: (11) RESOLUCIONES QUE EQUIVALEN A (32) UNIDADES PREDIALES.</t>
    </r>
    <r>
      <rPr>
        <b/>
        <sz val="9"/>
        <rFont val="Calibri"/>
        <family val="2"/>
        <scheme val="minor"/>
      </rPr>
      <t xml:space="preserve"> FEBRERO</t>
    </r>
    <r>
      <rPr>
        <sz val="9"/>
        <rFont val="Calibri"/>
        <family val="2"/>
        <scheme val="minor"/>
      </rPr>
      <t xml:space="preserve">: PARA ESTE MES DE FEBRERO REPORTAMOS UN TOTAL DE 3 UNIDADES PREDIALES CEDIDAS Y REGISTRADAS EFECTIVAMENTE A LOS BENEFICIARIOS DEL PROGRAMA DE TITULACIÓN DE BIENES FISCALES URBANOS CORRESPONDIENTES A 1 RESOLUCION, DICHA INFORMACIÓN SE ENCUENTRA CONSOLIDADA EN EL FORMATO DE GEORREFERENCIACIÓN QUE SE ADJUNTA EN ESTE REGISTRO.  </t>
    </r>
    <r>
      <rPr>
        <b/>
        <sz val="9"/>
        <rFont val="Calibri"/>
        <family val="2"/>
        <scheme val="minor"/>
      </rPr>
      <t xml:space="preserve">MARZO: </t>
    </r>
    <r>
      <rPr>
        <sz val="9"/>
        <rFont val="Calibri"/>
        <family val="2"/>
        <scheme val="minor"/>
      </rPr>
      <t xml:space="preserve">PARA ESTE MES DE MARZO REPORTAMOS UN TOTAL DE 35 UNIDADES PREDIALES CEDIDAS Y REGISTRADAS EFECTIVAMENTE A LOS BENEFICIARIOS DEL PROGRAMA DE TITULACIÓN DE BIENES FISCALES URBANOS CORRESPONDIENTES A 14 RESOLUCIONES, DICHA INFORMACIÓN SE ENCUENTRA CONSOLIDADA EN EL FORMATO DE GEORREFERENCIACIÓN QUE SE ADJUNTA EN ESTE REGISTRO. </t>
    </r>
    <r>
      <rPr>
        <b/>
        <sz val="9"/>
        <rFont val="Calibri"/>
        <family val="2"/>
        <scheme val="minor"/>
      </rPr>
      <t>ABRIL:</t>
    </r>
    <r>
      <rPr>
        <sz val="9"/>
        <rFont val="Calibri"/>
        <family val="2"/>
        <scheme val="minor"/>
      </rPr>
      <t>PARA ESTE MES DE ABRIL REPORTAMOS UN TOTAL DE 96 UNIDADES PREDIALES CEDIDAS Y REGISTRADAS EFECTIVAMENTE A LOS BENEFICIARIOS DEL PROGRAMA DE TITULACIÓN DE BIENES FISCALES URBANOS CORRESPONDIENTES A 34 RESOLUCIONES, DICHA INFORMACIÓN SE ENCUENTRA CONSOLIDADA EN EL FORMATO DE GEORREFERENCIACIÓN QUE SE ADJUNTA EN ESTE REGISTRO. MAYO: PARA ESTE MES DE MAYO REPORTAMOS UN TOTAL DE 19 UNIDADES PREDIALES CEDIDAS Y REGISTRADAS EFECTIVAMENTE A LOS BENEFICIARIOS DEL PROGRAMA DE TITULACIÓN DE BIENES FISCALES URBANOS CORRESPONDIENTES A 7 RESOLUCIONES, DICHA INFORMACIÓN SE ENCUENTRA CONSOLIDADA EN EL FORMATO DE GEORREFERENCIACIÓN QUE SE ADJUNTA EN ESTE REGISTRO.</t>
    </r>
  </si>
  <si>
    <r>
      <rPr>
        <b/>
        <sz val="9"/>
        <rFont val="Calibri"/>
        <family val="2"/>
      </rPr>
      <t>ENERO:S</t>
    </r>
    <r>
      <rPr>
        <sz val="9"/>
        <rFont val="Calibri"/>
        <family val="2"/>
      </rPr>
      <t xml:space="preserve">E REALIZO LA ENTREGA DE CUATRO (4) UNIDADES DE VIVIENDA USADA, PERTENECIENTE A LA POBLACIÓN REASENTADA POR OBRA PÚBLICA Y POBLACION DE RIESGO Y/O DESASTRE,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FEBRERO:</t>
    </r>
    <r>
      <rPr>
        <sz val="9"/>
        <rFont val="Calibri"/>
        <family val="2"/>
      </rPr>
      <t xml:space="preserve"> LA SUBDIRECCIÓN POBLACIONAL INFORMA MEDIANTE EL PROCESO DE GESTIÓN SOCIAL EN EL INDICADOR DE GESTIÓN GS-04 QUE PARA EL MES DE FEBRERO SE REALIZO LA ENTREGA DE CUATRO (4) UNIDADES DE VIVIENDA DE LAS CUALES DOS (2) PERTENECIENTEN A LA POBLACIÓN REASENTADA POR OBRA PÚBLICA EN LA MODALIDAD DE V IVIENDA USADA Y DOS (2) A LA POBLACION DE RIESGO Y/O DESASTRE EN LA MODALIDAD DE VIVIENDA NUEVA. ES IMPORTANTE ACLARAR QUE PARA ESTE MES ESTAS VIVIENDAS SON LAS UNICAS QUE CONTABAN CON VIABILIDAD JURIDICA POR PARTE DE LA SUBDIRECCION JURIDICA Y VIABILIDAD TECNICA POR PARTE DE LA SUBDIRECCION DE DOTACION, POR LO TANTO SE PUDO EFECTUAR SU ENTREGA SATISFACTORIAMENTE. MARZO: LA SUBDIRECCIÓN POBLACIONAL INFORMA MEDIANTE EL PROCESO DE GESTIÓN SOCIAL EN EL INDICADOR DE GESTIÓN GS-04 QUEPARA EL MES DE MARZO SE REALIZÓ LA ENTREGA DE OCHO (8) UNIDADES DE VIVIENDA DE LAS CUALES CINCO (5) PERTENECIENTEN A LA POBLACIÓN REASENTADA POR OBRA PÚBLICA EN LA MODALIDAD DE V IVIENDA USADA Y TRES (3) A LA POBLACION DE RIESGO Y/O DESASTRE EN LA MODALIDAD DE VIVIENDA NUEVA. ES IMPORTANTE ACLARAR QUE PARA ESTE MES ESTAS VIVIENDAS SON LAS UNICAS QUE CONTABAN CON VIABILIDAD JURIDICA POR PARTE DE LA SUBDIRECCION JURIDICA Y VIABILIDAD TECNICA POR PARTE DE LA SUBDIRECCION DE DOTACION, POR LO TANTO SE PUDO EFECTUAR SU ENTREGA SATISFACTORIAMENTE. </t>
    </r>
    <r>
      <rPr>
        <b/>
        <sz val="9"/>
        <rFont val="Calibri"/>
        <family val="2"/>
      </rPr>
      <t>ABRIL:</t>
    </r>
    <r>
      <rPr>
        <sz val="9"/>
        <rFont val="Calibri"/>
        <family val="2"/>
      </rPr>
      <t xml:space="preserve"> LA SUBDIRECCIÓN POBLACIONAL INFORMA MEDIANTE EL PROCESO DE GESTIÓN SOCIAL EN EL INDICADOR DE GESTIÓN GS-04 QUE PARA EL MES DE ABRIL NO SE REALIZARON ENTREGAS DE VIVIENDA EN NINGUNA MODALIDAD, YA QUE NO SE PRESENTARON VIABILIDADES JURIDICA POR PARTE DE LA SUBDIRECCION JURIDICA Y VIABILIDAD TECNICA POR PARTE DE LA SUBDIRECCION DE DOTACION PARA LA PROGRAMACION DE ENTREGAS DE VIVIENDA NUEVA Y USADA. MAYO: LA SUBDIRECCIÓN POBLACIONAL INFORMA MEDIANTE EL PROCESO DE GESTIÓN SOCIAL EN EL INDICADOR DE GESTIÓN GS-04 QUE PARA EL MES DE MAYO SE REALIZÓ LA ENTREGA DE ONCE (11) UNIDADES DE VIVIENDA DE LAS CUALES UNA (1) PERTENECE A LA POBLACIÓN REASENTADA POR OBRA PÚBLICA EN LA MODALIDAD DE VIVIENDA USADA Y DIEZ (10) A LA POBLACIÓN DE RIESGO Y/O DESASTRE EN LA MODALIDAD DE VIVIENDA NUEVA. ES IMPORTANTE ACLARAR QUE PARA ESTE MES ESTAS VIVIENDAS SON LAS ÚNICAS QUE CONTABAN CON VIABILIDAD JURÍDICA POR PARTE DE LA SUBDIRECCIÓN JURÍDICA Y VIABILIDAD TÉCNICA POR PARTE DE LA SUBDIRECCIÓN DE DOTACIÓN, POR LO TANTO, SE PUDO EFECTUAR SU ENTREGA SATISFACTORIAMENTE.</t>
    </r>
  </si>
  <si>
    <r>
      <rPr>
        <b/>
        <sz val="9"/>
        <rFont val="Calibri"/>
        <family val="2"/>
        <scheme val="minor"/>
      </rPr>
      <t>ENERO:</t>
    </r>
    <r>
      <rPr>
        <sz val="9"/>
        <rFont val="Calibri"/>
        <family val="2"/>
        <scheme val="minor"/>
      </rPr>
      <t xml:space="preserve"> SE REALIZÓ LA ASIGNACIÓN DE 3 SUBSIDIOS DISTRITALES PARA ADQUISICIÓN DE VIVIENDA NUEVA EN LOS PROYECTOS HABITACIONALES DE EL TRIUNFO, VENTTO I Y TIERRA PARAÍSO, A 3 HOGARES PERTENECIENTES A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SUBDIRECCIÓN POBLACIONAL DEL INSTITUTO; DICHOS HOGARES TIENEN LA CALIDAD DE MADRES CABEZA DE HOGAR. </t>
    </r>
    <r>
      <rPr>
        <b/>
        <sz val="9"/>
        <rFont val="Calibri"/>
        <family val="2"/>
        <scheme val="minor"/>
      </rPr>
      <t>FEBRERO:</t>
    </r>
    <r>
      <rPr>
        <sz val="9"/>
        <rFont val="Calibri"/>
        <family val="2"/>
        <scheme val="minor"/>
      </rPr>
      <t xml:space="preserve"> PARA EL MES DE FEBRERO SE REPORTARON 75 BENEFICARIOS CORRESPONDIETES A LA RESOLUCIÓN 060 DE 2023 DE LA INVITACIÓN 5 DE 2020 SERPROAN - SIN BARRERAS, PRESUPUESTO POAI.</t>
    </r>
    <r>
      <rPr>
        <b/>
        <sz val="9"/>
        <rFont val="Calibri"/>
        <family val="2"/>
        <scheme val="minor"/>
      </rPr>
      <t xml:space="preserve"> MARZO:</t>
    </r>
    <r>
      <rPr>
        <sz val="9"/>
        <rFont val="Calibri"/>
        <family val="2"/>
        <scheme val="minor"/>
      </rPr>
      <t xml:space="preserve"> SE REALIZÓ LA ASIGNACIÓN DE 4 SUBSIDIOS DISTRITALES PARA ADQUISICIÓN DE VIVIENDA NUEVA EN EL PROYECTO HABITACIONAL LA PLAYITA, A 4 HOGARES PERTENECIENTES A POBLACIÓN DEMANDA LIBRE QUE TIENEN LA CALIDAD O ESTÁN CARACTERIZADOS COMO POBLACIÓN CON ENFOQUE DIFERENCIAL, DE CONFORMIDAD CON LA INFORMACIÓN REPORTADA POR PARTE DE LA SUBDIRECCIÓN POBLACIONAL DEL INSTITUTO; DICHOS HOGARES TIENEN LA CALIDAD DE MADRES CABEZA DE HOGAR, AFRODESCENDIENTES, INDÍGENAS Y MAYORES DE 65 AÑOS; SEGÚN EL ARCHIVO ADJUNTO, QUE CUMPLIERON CON LOS REQUISITOS DEL DECRETO 1053 DE 2020 PARA SER BENEFICIARIOS DEL SUBSIDIO .</t>
    </r>
    <r>
      <rPr>
        <b/>
        <sz val="9"/>
        <rFont val="Calibri"/>
        <family val="2"/>
        <scheme val="minor"/>
      </rPr>
      <t>ABRIL:</t>
    </r>
    <r>
      <rPr>
        <sz val="9"/>
        <rFont val="Calibri"/>
        <family val="2"/>
        <scheme val="minor"/>
      </rPr>
      <t xml:space="preserve"> EN EL MES DE ABRIL DE 2023, SE REALIZÓ LA ASIGNACIÓN DE 4 SUBSIDIOS DISTRITALES PARA ADQUISICIÓN DE VIVIENDA NUEVA EN EL PROYECTO HABITACIONAL EL TRIUNFO, A 4 HOGARES PERTENECIENTES A POBLACIÓN SUJETO DE REASENTAMIENTO POR ESTAR UBICADAS EN ZONA DE ALTO RIESGO NO MITIGABLE O AFECTADAS POR DESASTRE O CALAMIDAD, QUE TIENEN LA CALIDAD O ESTÁN CARACTERIZADOS COMO POBLACIÓN CON ENFOQUE DIFERENCIAL, DE CONFORMIDAD CON LA INFORMACIÓN REPORTADA POR PARTE DE LA SUBDIRECCIÓN POBLACIONAL DEL INSTITUTO; DICHOS HOGARES TIENEN LA CALIDAD DE AFROCOLOMBIANO, MAYORES DE 65 AÑOS Y MUJER CABEZA DE HOGAR; SEGÚN EL ARCHIVO ADJUNTO, QUE CUMPLIERON CON LOS REQUISITOS DEL DECRETO 1053 DE 2020 PARA SER BENEFICIARIOS DEL SUBSIDIO. </t>
    </r>
    <r>
      <rPr>
        <b/>
        <sz val="9"/>
        <rFont val="Calibri"/>
        <family val="2"/>
        <scheme val="minor"/>
      </rPr>
      <t>MAYO</t>
    </r>
    <r>
      <rPr>
        <sz val="9"/>
        <rFont val="Calibri"/>
        <family val="2"/>
        <scheme val="minor"/>
      </rPr>
      <t>:EN EL MES DE MAYO DE 2023, SE REALIZÓ LA ASIGNACIÓN DE 9 SUBSIDIOS DISTRITALES PARA ADQUISICIÓN DE VIVIENDA USADA Y PARA ADQUISICIÓN DE VIVIENDA NUEVA EN LOS PROYECTOS HABITACIONALES EL TRIUNFO Y VILLA FUERTE (PROYECTO PRIVADO), A 9 HOGARES PERTENECIENTES A POBLACION SUJETO DE REASENTAMIENTO POR HABITAR ZONAS DE ALTO RIESGO NO MITIGABLE O AFECTADAS POR DESASTRE NATURAL, ANTROPOGENICO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POBLACIÓN CON DISCAPACIDAD MENTAL, POBLACIÓN CON DISCAPACIDAD FÍSICA Y POBLACIÓN ADULTO MAYOR DE 65 AÑOS, SEGÚN EL ARCHIVO ADJUNTO, QUE CUMPLIERON CON LOS REQUISITOS DEL DECRETO 1053 DE 2020 PARA SER BENEFICIARIOS DEL SUBSIDIO DISTRITAL DE VIVIENDA.</t>
    </r>
  </si>
  <si>
    <r>
      <rPr>
        <b/>
        <sz val="9"/>
        <rFont val="Calibri"/>
        <family val="2"/>
        <scheme val="minor"/>
      </rPr>
      <t>ENERO:</t>
    </r>
    <r>
      <rPr>
        <sz val="9"/>
        <rFont val="Calibri"/>
        <family val="2"/>
        <scheme val="minor"/>
      </rPr>
      <t xml:space="preserve">  PARA EL MES DE ENERO SE REALIZAN GESTIONES DE PLANEACION TACTICA DEL TRABAJO A REALIZARSE EN EL AÑO 2023 CON RESPECTO A LA IMPLEMENTACION DE LA POLITICA PUBLICA DE INQUILINATOS Y EL MONITOREO DE LA MISMA. SE REALIZAN PIEZAS PUBLICITARIAS DE LA TEMATICA DE INQUILINATOS. </t>
    </r>
    <r>
      <rPr>
        <b/>
        <sz val="9"/>
        <rFont val="Calibri"/>
        <family val="2"/>
        <scheme val="minor"/>
      </rPr>
      <t>FEBRERO:</t>
    </r>
    <r>
      <rPr>
        <sz val="9"/>
        <rFont val="Calibri"/>
        <family val="2"/>
        <scheme val="minor"/>
      </rPr>
      <t xml:space="preserve"> SE REALIZAN Y/O PARTICIPA EN 4 REUNIONES DONDE SE ABORDA EL TEMA DE INQUILINATOS: UNA DE LA PRIMERA MESA DE TRABAJO POR LOS INQUILINATOS DONDE SE PLANTEAN LOS DESAFÍOS PARA EL AÑO 2023. Y TRES AL INTERIOR DEL ISVIMED CON EL EQUIPO DE PLANEACIÓN URBANA PARA PLANES DE MEJORAMIENTO - PONDERACIÓN INQUILINATOS, OTRA DE APOYO JURÍDICO INQUILINATOS, Y LA OTRA CON PLANEACIÓN ESTRATÉGICA PARA REVISAR LAS FUENTES DE INFORMACIÓN DE INQUILINATOS QUE TENEMOS COMO ISVIMED. RUTA. </t>
    </r>
    <r>
      <rPr>
        <b/>
        <sz val="9"/>
        <rFont val="Calibri"/>
        <family val="2"/>
        <scheme val="minor"/>
      </rPr>
      <t>MARZO:</t>
    </r>
    <r>
      <rPr>
        <sz val="9"/>
        <rFont val="Calibri"/>
        <family val="2"/>
        <scheme val="minor"/>
      </rPr>
      <t xml:space="preserve"> SE REALIZAN Y/O PARTICIPA EN 7 REUNIONES EN PRO A LA IMPLEMENTACIÓN DE LA POLÍTICA PÚBLICA PARA LOS INQUILINATOS: 1. SOCIALIZACIÓN DE HERRAMIENTA UNICEF-IMMAP A MODO DE COMPARTIR PLATAFORMAS DE INFORMACIÓN Y CUALIFICAR EL PROCESO CESP. 2. LANZAMIENTOS INDICADORES DE GOBERNANZA MIGRATORIA – MEDELLÍN 2023. 3. MESA INTERINSTITUCIONAL C10. 4. SUBCOMITÉ DE NIÑEZ MIGRANTE Y REFUGIADA. 5. REUNIÓN ISVIMED-UNIDADNIÑEZ-SNBF/ IMMAP-UNICEF. 6. COMISIÓN 2 INQUILINATOS. 7. PLANEACIÓN RECORRIDOS POR INQUILINATOS PRADO CENTRO. SE REALIZA EL RECORRIDO POR INQUILINATOS DE PRADO CENTRO CON VARIAS ENTIDADES PARA ACERCAR LA OFERTA. SE DILIGENCIA Y ENVÍA INFORMACIÓN DEL MODELO DE SEGUIMIENTO A POLÍTICAS PÚBLICAS CON EL DAP. SE RESPONDE DERECHO DE PETICIÓN DE LÍDERES/A. </t>
    </r>
    <r>
      <rPr>
        <b/>
        <sz val="9"/>
        <rFont val="Calibri"/>
        <family val="2"/>
        <scheme val="minor"/>
      </rPr>
      <t xml:space="preserve">ABRIL: </t>
    </r>
    <r>
      <rPr>
        <sz val="9"/>
        <rFont val="Calibri"/>
        <family val="2"/>
        <scheme val="minor"/>
      </rPr>
      <t xml:space="preserve">SE REALIZAN Y/O PARTICIPA EN 2 REUNIONES EN PRO A LA IMPLEMENTACIÓN DE LA POLÍTICA PÚBLICA PARA LOS INQUILINATOS Y SU SEGUIMIENTO: 1. MESA DE TRABAJO PARA INQUILINATOS DONDE SE HACE ÉNFASIS EN LA PROGRAMACIÓN DE LA PRÓXIMA FERIA DE INQUILINATOS, SE HACE REFERENCIA A LOS RECORRIDOS Y SE HACE UNA ACTIVIDAD BASADOS EN LA MATRIZ DE RESPONSABILIDADES DE CADA DEPENDENCIA PARA VISIBILIZAR LAS ACCIONES QUE PUEDAN SURGIR DE CADA DEPENDENCIA PARA LA ATENCIÓN A LA POBLACIÓN DE INQUILINATOS. 2. CON CASA NIQUITAO (SISFDDHH) POLÍTICA PÚBLICA DE INQUILINATOS. SE REALIZAN 4 RECORRIDOS DOS PREVIOS DE IDENTIFICACIÓN INQUILINATOS Y DOS DE ACERCAMIENTO DE LA OFERTA A LA POBLACIÓN DE INQUILINATOS DE PRADO CENTRO Y BOSTON CON ENTIDADES COMO INCLUSIÓN SOCIAL DESDE LA UNIDAD DE NIÑEZ, LA SECRETARIA DE EDUCACIÓN, EL DAGRD, DDHH, UPB Y EL ISVIMED. SE REALIZA PROCESO DE CONTRATACIÓN DEL OPERADOR DE INQUILINATOS QUIEN EMPEZARA EN MAYO. </t>
    </r>
    <r>
      <rPr>
        <b/>
        <sz val="9"/>
        <rFont val="Calibri"/>
        <family val="2"/>
        <scheme val="minor"/>
      </rPr>
      <t>MAYO:</t>
    </r>
    <r>
      <rPr>
        <sz val="9"/>
        <rFont val="Calibri"/>
        <family val="2"/>
        <scheme val="minor"/>
      </rPr>
      <t>SE REALIZAN Y/O PARTICIPA EN 5 REUNIONES EN PRO A LA IMPLEMENTACIÓN DE LA POLÍTICA PUBLICA PARA LOS INQUILINATOS Y SU SEGUIMIENTO: 2 REUNIONES DE PREPARACIÓN DE LA FERIA DE SERVICIOS CON CULTURA CIUDADANA, 1 CON EL INDER, 1 DEL COMITÉ TÉCNICO DE SEGUIMIENTO CONTRATO 291-2023 CON LA ENTIDAD PARTENON, 1 DE LA REUNIÓN DE LA COMISIÓN TÉCNICA DE GARANTÍA DE DERECHOS. SE REALIZAN 5 RECORRIDOS, UNO PREPARATORIO DE LA FERIA EN EL PARQUE BOLIVAR Y DE LOS OTROS, 4 RECORRIDOS DOS PREVIOS DE IDENTIFICACIÓN INQUILINATOS Y DOS DE ACERCAMIENTO DE LA OFERTA A LA POBLACION DE INQUILINATOS DE VILLA NUEVA Y ESTACIÓN VILLA. INICIA EL CONTRATO CON PARTENON E INQUILINATOS QUIEN EMPEZARA EN MAYO. LA RUTA DE ACCESO A LAS EVIDENCIAS.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</si>
</sst>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0.0%"/>
  </numFmts>
  <fonts count="38" x14ac:knownFonts="1">
    <font>
      <sz val="12"/>
      <color theme="1"/>
      <name val="Calibri"/>
      <family val="2"/>
      <scheme val="minor"/>
    </font>
    <font>
      <sz val="12"/>
      <color theme="1"/>
      <name val="Calibri"/>
      <family val="2"/>
      <scheme val="minor"/>
    </font>
    <font>
      <b/>
      <sz val="12"/>
      <color theme="1"/>
      <name val="Calibri"/>
      <family val="2"/>
      <scheme val="minor"/>
    </font>
    <font>
      <b/>
      <sz val="26"/>
      <color theme="1"/>
      <name val="Calibri"/>
      <family val="2"/>
      <scheme val="minor"/>
    </font>
    <font>
      <b/>
      <sz val="16"/>
      <color theme="1"/>
      <name val="Calibri"/>
      <family val="2"/>
      <scheme val="minor"/>
    </font>
    <font>
      <b/>
      <sz val="16"/>
      <name val="Calibri"/>
      <family val="2"/>
      <scheme val="minor"/>
    </font>
    <font>
      <sz val="9"/>
      <color theme="1"/>
      <name val="Calibri"/>
      <family val="2"/>
      <scheme val="minor"/>
    </font>
    <font>
      <b/>
      <sz val="10"/>
      <color theme="1"/>
      <name val="Calibri"/>
      <family val="2"/>
      <scheme val="minor"/>
    </font>
    <font>
      <b/>
      <sz val="9"/>
      <color theme="1"/>
      <name val="Calibri"/>
      <family val="2"/>
      <scheme val="minor"/>
    </font>
    <font>
      <b/>
      <sz val="14"/>
      <color theme="0" tint="-0.249977111117893"/>
      <name val="Calibri"/>
      <family val="2"/>
      <scheme val="minor"/>
    </font>
    <font>
      <b/>
      <sz val="16"/>
      <color theme="0"/>
      <name val="Calibri"/>
      <family val="2"/>
      <scheme val="minor"/>
    </font>
    <font>
      <b/>
      <sz val="9"/>
      <color theme="0"/>
      <name val="Calibri"/>
      <family val="2"/>
      <scheme val="minor"/>
    </font>
    <font>
      <b/>
      <sz val="9"/>
      <color theme="0" tint="-0.249977111117893"/>
      <name val="Calibri"/>
      <family val="2"/>
      <scheme val="minor"/>
    </font>
    <font>
      <b/>
      <sz val="9"/>
      <color theme="0" tint="-0.14999847407452621"/>
      <name val="Calibri"/>
      <family val="2"/>
      <scheme val="minor"/>
    </font>
    <font>
      <b/>
      <sz val="9"/>
      <color rgb="FFFFFFFF"/>
      <name val="Calibri"/>
      <family val="2"/>
    </font>
    <font>
      <sz val="10"/>
      <color indexed="8"/>
      <name val="Arial"/>
      <family val="2"/>
    </font>
    <font>
      <b/>
      <sz val="10"/>
      <color theme="1" tint="0.249977111117893"/>
      <name val="Calibri Light"/>
      <family val="1"/>
      <scheme val="major"/>
    </font>
    <font>
      <sz val="10"/>
      <color theme="1" tint="0.249977111117893"/>
      <name val="Calibri Light"/>
      <family val="1"/>
      <scheme val="major"/>
    </font>
    <font>
      <sz val="10"/>
      <color theme="1"/>
      <name val="Calibri Light"/>
      <family val="1"/>
      <scheme val="major"/>
    </font>
    <font>
      <sz val="9"/>
      <name val="Calibri"/>
      <family val="2"/>
      <scheme val="minor"/>
    </font>
    <font>
      <sz val="9"/>
      <color rgb="FF000000"/>
      <name val="Calibri"/>
      <family val="2"/>
    </font>
    <font>
      <b/>
      <sz val="9"/>
      <name val="Calibri"/>
      <family val="2"/>
      <scheme val="minor"/>
    </font>
    <font>
      <sz val="9"/>
      <name val="Calibri"/>
      <family val="2"/>
    </font>
    <font>
      <b/>
      <sz val="9"/>
      <name val="Calibri"/>
      <family val="2"/>
    </font>
    <font>
      <sz val="10"/>
      <color rgb="FF404040"/>
      <name val="Cambria"/>
      <family val="1"/>
    </font>
    <font>
      <b/>
      <sz val="10"/>
      <color indexed="8"/>
      <name val="Calibri Light"/>
      <family val="1"/>
      <scheme val="major"/>
    </font>
    <font>
      <b/>
      <sz val="9"/>
      <color indexed="8"/>
      <name val="Calibri Light"/>
      <family val="1"/>
      <scheme val="major"/>
    </font>
    <font>
      <sz val="11"/>
      <name val="Calibri"/>
      <family val="2"/>
      <scheme val="minor"/>
    </font>
    <font>
      <sz val="10"/>
      <color theme="1"/>
      <name val="Calibri"/>
      <family val="2"/>
      <scheme val="minor"/>
    </font>
    <font>
      <b/>
      <sz val="14"/>
      <color theme="1"/>
      <name val="Calibri"/>
      <family val="2"/>
      <scheme val="minor"/>
    </font>
    <font>
      <sz val="12"/>
      <color theme="1" tint="0.499984740745262"/>
      <name val="Calibri"/>
      <family val="2"/>
      <scheme val="minor"/>
    </font>
    <font>
      <sz val="7"/>
      <color theme="1"/>
      <name val="Calibri"/>
      <family val="2"/>
      <scheme val="minor"/>
    </font>
    <font>
      <sz val="9"/>
      <color rgb="FF000000"/>
      <name val="Calibri"/>
      <family val="2"/>
      <scheme val="minor"/>
    </font>
    <font>
      <sz val="10"/>
      <color rgb="FF000000"/>
      <name val="Calibri Light"/>
      <family val="1"/>
      <scheme val="major"/>
    </font>
    <font>
      <b/>
      <sz val="9"/>
      <color indexed="81"/>
      <name val="Tahoma"/>
      <family val="2"/>
    </font>
    <font>
      <sz val="8"/>
      <name val="Calibri"/>
      <family val="2"/>
    </font>
    <font>
      <sz val="9"/>
      <color rgb="FFFF0000"/>
      <name val="Calibri"/>
      <family val="2"/>
      <scheme val="minor"/>
    </font>
    <font>
      <sz val="9"/>
      <color indexed="81"/>
      <name val="Tahoma"/>
      <family val="2"/>
    </font>
  </fonts>
  <fills count="17">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00B0F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rgb="FF0AD093"/>
        <bgColor indexed="64"/>
      </patternFill>
    </fill>
    <fill>
      <patternFill patternType="solid">
        <fgColor rgb="FFFFFF00"/>
        <bgColor indexed="64"/>
      </patternFill>
    </fill>
    <fill>
      <patternFill patternType="solid">
        <fgColor theme="0" tint="-0.499984740745262"/>
        <bgColor indexed="64"/>
      </patternFill>
    </fill>
    <fill>
      <patternFill patternType="solid">
        <fgColor rgb="FFFF0000"/>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39997558519241921"/>
        <bgColor indexed="64"/>
      </patternFill>
    </fill>
    <fill>
      <patternFill patternType="solid">
        <fgColor rgb="FF92D050"/>
        <bgColor indexed="64"/>
      </patternFill>
    </fill>
    <fill>
      <patternFill patternType="solid">
        <fgColor theme="7" tint="0.5999938962981048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medium">
        <color theme="0"/>
      </top>
      <bottom/>
      <diagonal/>
    </border>
    <border>
      <left/>
      <right/>
      <top style="hair">
        <color theme="0"/>
      </top>
      <bottom style="hair">
        <color theme="0"/>
      </bottom>
      <diagonal/>
    </border>
    <border>
      <left style="thin">
        <color theme="0"/>
      </left>
      <right style="thin">
        <color theme="0"/>
      </right>
      <top style="thin">
        <color theme="0"/>
      </top>
      <bottom style="thin">
        <color theme="0"/>
      </bottom>
      <diagonal/>
    </border>
    <border>
      <left style="thin">
        <color theme="0"/>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15" fillId="0" borderId="0"/>
  </cellStyleXfs>
  <cellXfs count="180">
    <xf numFmtId="0" fontId="0" fillId="0" borderId="0" xfId="0"/>
    <xf numFmtId="49" fontId="2" fillId="2" borderId="1" xfId="0" applyNumberFormat="1" applyFont="1" applyFill="1" applyBorder="1" applyAlignment="1">
      <alignment vertical="center"/>
    </xf>
    <xf numFmtId="49" fontId="0" fillId="2" borderId="0" xfId="0" applyNumberFormat="1" applyFill="1" applyAlignment="1">
      <alignment horizontal="center"/>
    </xf>
    <xf numFmtId="0" fontId="0" fillId="2" borderId="0" xfId="0" applyFill="1"/>
    <xf numFmtId="0" fontId="0" fillId="2" borderId="0" xfId="0" applyFill="1" applyAlignment="1">
      <alignment horizontal="center"/>
    </xf>
    <xf numFmtId="49" fontId="4" fillId="2" borderId="0" xfId="0" applyNumberFormat="1" applyFont="1" applyFill="1" applyAlignment="1">
      <alignment vertical="center"/>
    </xf>
    <xf numFmtId="10" fontId="4" fillId="2" borderId="0" xfId="0" applyNumberFormat="1" applyFont="1" applyFill="1" applyAlignment="1">
      <alignment vertical="center"/>
    </xf>
    <xf numFmtId="49" fontId="2"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49" fontId="7" fillId="2" borderId="0" xfId="0" applyNumberFormat="1" applyFont="1" applyFill="1" applyAlignment="1">
      <alignment vertical="center"/>
    </xf>
    <xf numFmtId="49" fontId="8" fillId="2" borderId="0" xfId="0" applyNumberFormat="1" applyFont="1" applyFill="1" applyAlignment="1">
      <alignment vertical="center"/>
    </xf>
    <xf numFmtId="49" fontId="2" fillId="2" borderId="0" xfId="0" applyNumberFormat="1" applyFont="1" applyFill="1" applyAlignment="1">
      <alignment vertical="center" wrapText="1"/>
    </xf>
    <xf numFmtId="0" fontId="0" fillId="2" borderId="0" xfId="0" applyFill="1" applyAlignment="1">
      <alignment horizontal="left" vertical="center"/>
    </xf>
    <xf numFmtId="49" fontId="8" fillId="3" borderId="2" xfId="0" applyNumberFormat="1" applyFont="1" applyFill="1" applyBorder="1" applyAlignment="1">
      <alignment horizontal="left" vertical="center"/>
    </xf>
    <xf numFmtId="49" fontId="8" fillId="3" borderId="3" xfId="0" applyNumberFormat="1" applyFont="1" applyFill="1" applyBorder="1" applyAlignment="1">
      <alignment horizontal="left" vertical="center"/>
    </xf>
    <xf numFmtId="49" fontId="4" fillId="3" borderId="3" xfId="0" applyNumberFormat="1" applyFont="1" applyFill="1" applyBorder="1" applyAlignment="1">
      <alignment horizontal="left" vertical="center"/>
    </xf>
    <xf numFmtId="49" fontId="9" fillId="3" borderId="3" xfId="0" applyNumberFormat="1" applyFont="1" applyFill="1" applyBorder="1" applyAlignment="1">
      <alignment horizontal="center" vertical="center"/>
    </xf>
    <xf numFmtId="0" fontId="10" fillId="3" borderId="4" xfId="0" applyFont="1" applyFill="1" applyBorder="1" applyAlignment="1" applyProtection="1">
      <alignment horizontal="center" vertical="center" wrapText="1"/>
      <protection locked="0"/>
    </xf>
    <xf numFmtId="0" fontId="11" fillId="4" borderId="1" xfId="0" applyFont="1" applyFill="1" applyBorder="1" applyAlignment="1" applyProtection="1">
      <alignment horizontal="center" vertical="center" wrapText="1"/>
      <protection locked="0"/>
    </xf>
    <xf numFmtId="10" fontId="11" fillId="4" borderId="1" xfId="0" applyNumberFormat="1" applyFont="1" applyFill="1" applyBorder="1" applyAlignment="1" applyProtection="1">
      <alignment horizontal="center" vertical="center" wrapText="1"/>
      <protection locked="0"/>
    </xf>
    <xf numFmtId="0" fontId="14" fillId="4"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justify" vertical="center" wrapText="1"/>
    </xf>
    <xf numFmtId="0" fontId="18" fillId="0" borderId="6" xfId="0" applyFont="1" applyBorder="1" applyAlignment="1">
      <alignment horizontal="center" vertical="center"/>
    </xf>
    <xf numFmtId="9" fontId="6" fillId="0" borderId="1" xfId="1" applyFont="1" applyFill="1" applyBorder="1" applyAlignment="1" applyProtection="1">
      <alignment horizontal="center" vertical="center"/>
    </xf>
    <xf numFmtId="0" fontId="6" fillId="0" borderId="1" xfId="0" applyFont="1" applyBorder="1" applyAlignment="1">
      <alignment horizontal="center" vertical="center"/>
    </xf>
    <xf numFmtId="9" fontId="6" fillId="6" borderId="1" xfId="1" applyFont="1" applyFill="1" applyBorder="1" applyAlignment="1" applyProtection="1">
      <alignment horizontal="center" vertical="center"/>
    </xf>
    <xf numFmtId="9" fontId="6" fillId="7" borderId="1" xfId="1" applyFont="1" applyFill="1" applyBorder="1" applyAlignment="1">
      <alignment horizontal="center" vertical="center"/>
    </xf>
    <xf numFmtId="9" fontId="20" fillId="2" borderId="1" xfId="1" applyFont="1" applyFill="1" applyBorder="1" applyAlignment="1">
      <alignment horizontal="center" vertical="center" wrapText="1"/>
    </xf>
    <xf numFmtId="0" fontId="18" fillId="0" borderId="1" xfId="0" applyFont="1" applyBorder="1" applyAlignment="1">
      <alignment horizontal="left" vertical="center" wrapText="1"/>
    </xf>
    <xf numFmtId="3" fontId="6" fillId="0" borderId="1" xfId="1" applyNumberFormat="1" applyFont="1" applyFill="1" applyBorder="1" applyAlignment="1" applyProtection="1">
      <alignment horizontal="center" vertical="center"/>
    </xf>
    <xf numFmtId="1" fontId="6" fillId="6" borderId="1" xfId="1" applyNumberFormat="1" applyFont="1" applyFill="1" applyBorder="1" applyAlignment="1" applyProtection="1">
      <alignment horizontal="center" vertical="center"/>
    </xf>
    <xf numFmtId="9" fontId="6" fillId="10" borderId="1" xfId="1" applyFont="1" applyFill="1" applyBorder="1" applyAlignment="1" applyProtection="1">
      <alignment horizontal="center" vertical="center"/>
    </xf>
    <xf numFmtId="3" fontId="6" fillId="2" borderId="1" xfId="1" applyNumberFormat="1" applyFont="1" applyFill="1" applyBorder="1" applyAlignment="1" applyProtection="1">
      <alignment horizontal="center" vertical="center"/>
    </xf>
    <xf numFmtId="0" fontId="24" fillId="0" borderId="1" xfId="0" applyFont="1" applyBorder="1" applyAlignment="1">
      <alignment horizontal="center" vertical="center" wrapText="1"/>
    </xf>
    <xf numFmtId="1" fontId="6" fillId="6" borderId="1" xfId="0" applyNumberFormat="1" applyFont="1" applyFill="1" applyBorder="1" applyAlignment="1">
      <alignment horizontal="center" vertical="center"/>
    </xf>
    <xf numFmtId="1" fontId="6" fillId="0" borderId="1" xfId="0" applyNumberFormat="1" applyFont="1" applyBorder="1" applyAlignment="1">
      <alignment horizontal="center" vertical="center"/>
    </xf>
    <xf numFmtId="0" fontId="25" fillId="12" borderId="1" xfId="2" applyFont="1" applyFill="1" applyBorder="1" applyAlignment="1">
      <alignment horizontal="center" vertical="center"/>
    </xf>
    <xf numFmtId="0" fontId="26" fillId="12" borderId="1" xfId="2" applyFont="1" applyFill="1" applyBorder="1" applyAlignment="1">
      <alignment horizontal="center" vertical="center" wrapText="1"/>
    </xf>
    <xf numFmtId="1" fontId="6" fillId="2" borderId="1" xfId="0" applyNumberFormat="1" applyFont="1" applyFill="1" applyBorder="1" applyAlignment="1">
      <alignment horizontal="center" vertical="center"/>
    </xf>
    <xf numFmtId="0" fontId="25" fillId="6" borderId="1" xfId="2" applyFont="1" applyFill="1" applyBorder="1" applyAlignment="1">
      <alignment horizontal="center" vertical="center"/>
    </xf>
    <xf numFmtId="0" fontId="26" fillId="6" borderId="1" xfId="2" applyFont="1" applyFill="1" applyBorder="1" applyAlignment="1">
      <alignment horizontal="center" vertical="center" wrapText="1"/>
    </xf>
    <xf numFmtId="0" fontId="25" fillId="13" borderId="1" xfId="2" applyFont="1" applyFill="1" applyBorder="1" applyAlignment="1">
      <alignment horizontal="center" vertical="center"/>
    </xf>
    <xf numFmtId="0" fontId="26" fillId="13" borderId="1" xfId="2" applyFont="1" applyFill="1" applyBorder="1" applyAlignment="1">
      <alignment horizontal="center" vertical="center" wrapText="1"/>
    </xf>
    <xf numFmtId="0" fontId="6" fillId="2" borderId="0" xfId="0" applyFont="1" applyFill="1" applyAlignment="1">
      <alignment vertical="center"/>
    </xf>
    <xf numFmtId="0" fontId="0" fillId="2" borderId="0" xfId="0" applyFill="1" applyAlignment="1">
      <alignment vertical="center"/>
    </xf>
    <xf numFmtId="10" fontId="0" fillId="2" borderId="0" xfId="0" applyNumberFormat="1" applyFill="1"/>
    <xf numFmtId="0" fontId="28" fillId="2" borderId="0" xfId="0" applyFont="1" applyFill="1"/>
    <xf numFmtId="0" fontId="6" fillId="2" borderId="0" xfId="0" applyFont="1" applyFill="1" applyAlignment="1">
      <alignment horizontal="justify" vertical="center"/>
    </xf>
    <xf numFmtId="9" fontId="0" fillId="2" borderId="0" xfId="0" applyNumberFormat="1" applyFill="1" applyAlignment="1">
      <alignment horizontal="center" vertical="center"/>
    </xf>
    <xf numFmtId="164" fontId="0" fillId="2" borderId="0" xfId="0" applyNumberFormat="1" applyFill="1"/>
    <xf numFmtId="164" fontId="0" fillId="2" borderId="0" xfId="0" applyNumberFormat="1" applyFill="1" applyAlignment="1">
      <alignment horizontal="center" vertical="center"/>
    </xf>
    <xf numFmtId="49" fontId="0" fillId="2" borderId="7" xfId="0" applyNumberFormat="1" applyFill="1" applyBorder="1" applyAlignment="1">
      <alignment horizontal="center"/>
    </xf>
    <xf numFmtId="0" fontId="0" fillId="2" borderId="8" xfId="0" applyFill="1" applyBorder="1"/>
    <xf numFmtId="0" fontId="0" fillId="2" borderId="8" xfId="0" applyFill="1" applyBorder="1" applyAlignment="1">
      <alignment horizontal="center"/>
    </xf>
    <xf numFmtId="0" fontId="0" fillId="2" borderId="6" xfId="0" applyFill="1" applyBorder="1"/>
    <xf numFmtId="49" fontId="29" fillId="2" borderId="0" xfId="0" applyNumberFormat="1" applyFont="1" applyFill="1" applyAlignment="1">
      <alignment vertical="center"/>
    </xf>
    <xf numFmtId="49" fontId="4" fillId="7" borderId="9" xfId="0" applyNumberFormat="1" applyFont="1" applyFill="1" applyBorder="1" applyAlignment="1">
      <alignment vertical="center"/>
    </xf>
    <xf numFmtId="0" fontId="0" fillId="8" borderId="10" xfId="0" applyFill="1" applyBorder="1"/>
    <xf numFmtId="49" fontId="4" fillId="10" borderId="10" xfId="0" applyNumberFormat="1" applyFont="1" applyFill="1" applyBorder="1" applyAlignment="1">
      <alignment vertical="center"/>
    </xf>
    <xf numFmtId="0" fontId="0" fillId="6" borderId="9" xfId="0" applyFill="1" applyBorder="1" applyAlignment="1">
      <alignment horizontal="center" vertical="center"/>
    </xf>
    <xf numFmtId="0" fontId="6" fillId="14" borderId="11" xfId="0" applyFont="1" applyFill="1" applyBorder="1" applyAlignment="1">
      <alignment horizontal="left" vertical="center" wrapText="1"/>
    </xf>
    <xf numFmtId="10" fontId="31" fillId="2" borderId="0" xfId="0" applyNumberFormat="1" applyFont="1" applyFill="1" applyAlignment="1">
      <alignment wrapText="1"/>
    </xf>
    <xf numFmtId="1" fontId="31" fillId="2" borderId="0" xfId="0" applyNumberFormat="1" applyFont="1" applyFill="1"/>
    <xf numFmtId="0" fontId="18" fillId="2" borderId="1" xfId="0" applyFont="1" applyFill="1" applyBorder="1" applyAlignment="1">
      <alignment vertical="center"/>
    </xf>
    <xf numFmtId="0" fontId="33" fillId="0" borderId="1" xfId="0" applyFont="1" applyBorder="1" applyAlignment="1">
      <alignment horizontal="justify" vertical="center" wrapText="1"/>
    </xf>
    <xf numFmtId="165" fontId="6" fillId="0" borderId="1" xfId="1" applyNumberFormat="1" applyFont="1" applyBorder="1" applyAlignment="1" applyProtection="1">
      <alignment horizontal="center" vertical="center"/>
    </xf>
    <xf numFmtId="9" fontId="6" fillId="0" borderId="1" xfId="1" applyNumberFormat="1" applyFont="1" applyBorder="1" applyAlignment="1" applyProtection="1">
      <alignment horizontal="center" vertical="center"/>
    </xf>
    <xf numFmtId="0" fontId="0" fillId="0" borderId="0" xfId="0" applyFill="1"/>
    <xf numFmtId="49" fontId="5" fillId="0" borderId="0" xfId="0" applyNumberFormat="1" applyFont="1" applyFill="1" applyAlignment="1">
      <alignment vertical="center"/>
    </xf>
    <xf numFmtId="0" fontId="27" fillId="0" borderId="0" xfId="0" applyFont="1" applyFill="1"/>
    <xf numFmtId="9" fontId="19" fillId="6" borderId="1" xfId="1" applyFont="1" applyFill="1" applyBorder="1" applyAlignment="1" applyProtection="1">
      <alignment horizontal="center" vertical="center"/>
    </xf>
    <xf numFmtId="3" fontId="19" fillId="6" borderId="1" xfId="1" applyNumberFormat="1" applyFont="1" applyFill="1" applyBorder="1" applyAlignment="1" applyProtection="1">
      <alignment horizontal="center" vertical="center"/>
    </xf>
    <xf numFmtId="3" fontId="19" fillId="6" borderId="1" xfId="0" applyNumberFormat="1" applyFont="1" applyFill="1" applyBorder="1" applyAlignment="1">
      <alignment horizontal="center" vertical="center"/>
    </xf>
    <xf numFmtId="1" fontId="19" fillId="6" borderId="1" xfId="0" applyNumberFormat="1" applyFont="1" applyFill="1" applyBorder="1" applyAlignment="1">
      <alignment horizontal="center" vertical="center"/>
    </xf>
    <xf numFmtId="0" fontId="6" fillId="6" borderId="1" xfId="0" applyFont="1" applyFill="1" applyBorder="1" applyAlignment="1">
      <alignment horizontal="center" vertical="center"/>
    </xf>
    <xf numFmtId="0" fontId="19" fillId="6" borderId="1" xfId="0" applyFont="1" applyFill="1" applyBorder="1" applyAlignment="1">
      <alignment horizontal="center" vertical="center"/>
    </xf>
    <xf numFmtId="3" fontId="6" fillId="6" borderId="1" xfId="1" applyNumberFormat="1" applyFont="1" applyFill="1" applyBorder="1" applyAlignment="1" applyProtection="1">
      <alignment horizontal="center" vertical="center"/>
    </xf>
    <xf numFmtId="3" fontId="6" fillId="6" borderId="1" xfId="0" applyNumberFormat="1" applyFont="1" applyFill="1" applyBorder="1" applyAlignment="1">
      <alignment horizontal="center" vertical="center"/>
    </xf>
    <xf numFmtId="0" fontId="6" fillId="0" borderId="1" xfId="1" applyNumberFormat="1" applyFont="1" applyBorder="1" applyAlignment="1" applyProtection="1">
      <alignment horizontal="center" vertical="center"/>
    </xf>
    <xf numFmtId="9" fontId="6" fillId="15" borderId="1" xfId="1" applyFont="1" applyFill="1" applyBorder="1" applyAlignment="1">
      <alignment horizontal="center" vertical="center"/>
    </xf>
    <xf numFmtId="0" fontId="6" fillId="10" borderId="9" xfId="0" applyFont="1" applyFill="1" applyBorder="1" applyAlignment="1">
      <alignment horizontal="center" vertical="center"/>
    </xf>
    <xf numFmtId="0" fontId="6" fillId="8" borderId="1" xfId="0" applyFont="1" applyFill="1" applyBorder="1" applyAlignment="1">
      <alignment horizontal="center" vertical="center"/>
    </xf>
    <xf numFmtId="3" fontId="6" fillId="8" borderId="1" xfId="0" applyNumberFormat="1" applyFont="1" applyFill="1" applyBorder="1" applyAlignment="1">
      <alignment horizontal="center" vertical="center"/>
    </xf>
    <xf numFmtId="165" fontId="6" fillId="0" borderId="1" xfId="1" applyNumberFormat="1" applyFont="1" applyFill="1" applyBorder="1" applyAlignment="1" applyProtection="1">
      <alignment horizontal="center" vertical="center"/>
    </xf>
    <xf numFmtId="0" fontId="0" fillId="0" borderId="0" xfId="0" applyFill="1" applyBorder="1"/>
    <xf numFmtId="10" fontId="11" fillId="4" borderId="7" xfId="0" applyNumberFormat="1" applyFont="1" applyFill="1" applyBorder="1" applyAlignment="1" applyProtection="1">
      <alignment horizontal="center" vertical="center" wrapText="1"/>
      <protection locked="0"/>
    </xf>
    <xf numFmtId="165" fontId="6" fillId="15" borderId="7" xfId="1" applyNumberFormat="1" applyFont="1" applyFill="1" applyBorder="1" applyAlignment="1">
      <alignment horizontal="center" vertical="center"/>
    </xf>
    <xf numFmtId="10" fontId="20" fillId="2" borderId="7" xfId="1" applyNumberFormat="1" applyFont="1" applyFill="1" applyBorder="1" applyAlignment="1">
      <alignment horizontal="center" vertical="center" wrapText="1"/>
    </xf>
    <xf numFmtId="9" fontId="6" fillId="10" borderId="7" xfId="1" applyFont="1" applyFill="1" applyBorder="1" applyAlignment="1" applyProtection="1">
      <alignment horizontal="center" vertical="center"/>
    </xf>
    <xf numFmtId="9" fontId="6" fillId="15" borderId="7" xfId="1" applyFont="1" applyFill="1" applyBorder="1" applyAlignment="1" applyProtection="1">
      <alignment horizontal="center" vertical="center"/>
    </xf>
    <xf numFmtId="9" fontId="6" fillId="15" borderId="7" xfId="1" applyFont="1" applyFill="1" applyBorder="1" applyAlignment="1">
      <alignment horizontal="center" vertical="center"/>
    </xf>
    <xf numFmtId="9" fontId="6" fillId="10" borderId="7" xfId="1" applyFont="1" applyFill="1" applyBorder="1" applyAlignment="1">
      <alignment horizontal="center" vertical="center"/>
    </xf>
    <xf numFmtId="9" fontId="6" fillId="7" borderId="7" xfId="1" applyFont="1" applyFill="1" applyBorder="1" applyAlignment="1">
      <alignment horizontal="center" vertical="center"/>
    </xf>
    <xf numFmtId="9" fontId="6" fillId="8" borderId="7" xfId="1" applyFont="1" applyFill="1" applyBorder="1" applyAlignment="1" applyProtection="1">
      <alignment horizontal="center" vertical="center"/>
    </xf>
    <xf numFmtId="0" fontId="11" fillId="4" borderId="6" xfId="0" applyFont="1" applyFill="1" applyBorder="1" applyAlignment="1" applyProtection="1">
      <alignment horizontal="center" vertical="center" wrapText="1"/>
      <protection locked="0"/>
    </xf>
    <xf numFmtId="0" fontId="11" fillId="4" borderId="17" xfId="0" applyFont="1" applyFill="1" applyBorder="1" applyAlignment="1" applyProtection="1">
      <alignment horizontal="center" vertical="center" wrapText="1"/>
      <protection locked="0"/>
    </xf>
    <xf numFmtId="10" fontId="11" fillId="4" borderId="13" xfId="0" applyNumberFormat="1" applyFont="1" applyFill="1" applyBorder="1" applyAlignment="1" applyProtection="1">
      <alignment horizontal="center" vertical="center" wrapText="1"/>
      <protection locked="0"/>
    </xf>
    <xf numFmtId="9" fontId="6" fillId="12" borderId="17" xfId="1" applyFont="1" applyFill="1" applyBorder="1" applyAlignment="1" applyProtection="1">
      <alignment horizontal="center" vertical="center"/>
    </xf>
    <xf numFmtId="9" fontId="20" fillId="15" borderId="13" xfId="1" applyFont="1" applyFill="1" applyBorder="1" applyAlignment="1">
      <alignment horizontal="center" vertical="center" wrapText="1"/>
    </xf>
    <xf numFmtId="1" fontId="6" fillId="12" borderId="17" xfId="1" applyNumberFormat="1" applyFont="1" applyFill="1" applyBorder="1" applyAlignment="1" applyProtection="1">
      <alignment horizontal="center" vertical="center"/>
    </xf>
    <xf numFmtId="9" fontId="6" fillId="8" borderId="13" xfId="1" applyFont="1" applyFill="1" applyBorder="1" applyAlignment="1" applyProtection="1">
      <alignment horizontal="center" vertical="center"/>
    </xf>
    <xf numFmtId="9" fontId="6" fillId="10" borderId="13" xfId="1" applyFont="1" applyFill="1" applyBorder="1" applyAlignment="1" applyProtection="1">
      <alignment horizontal="center" vertical="center"/>
    </xf>
    <xf numFmtId="9" fontId="6" fillId="15" borderId="13" xfId="1" applyFont="1" applyFill="1" applyBorder="1" applyAlignment="1" applyProtection="1">
      <alignment horizontal="center" vertical="center"/>
    </xf>
    <xf numFmtId="0" fontId="6" fillId="2" borderId="6" xfId="0" applyFont="1" applyFill="1" applyBorder="1" applyAlignment="1">
      <alignment horizontal="center" vertical="center" wrapText="1"/>
    </xf>
    <xf numFmtId="9" fontId="6" fillId="6" borderId="17" xfId="1" applyFont="1" applyFill="1" applyBorder="1" applyAlignment="1" applyProtection="1">
      <alignment horizontal="center" vertical="center"/>
    </xf>
    <xf numFmtId="9" fontId="19" fillId="10" borderId="13" xfId="1" applyFont="1" applyFill="1" applyBorder="1" applyAlignment="1" applyProtection="1">
      <alignment horizontal="center" vertical="center"/>
    </xf>
    <xf numFmtId="9" fontId="6" fillId="10" borderId="14" xfId="1" applyFont="1" applyFill="1" applyBorder="1" applyAlignment="1" applyProtection="1">
      <alignment horizontal="center" vertical="center"/>
    </xf>
    <xf numFmtId="9" fontId="6" fillId="6" borderId="1" xfId="1" applyNumberFormat="1" applyFont="1" applyFill="1" applyBorder="1" applyAlignment="1" applyProtection="1">
      <alignment horizontal="center" vertical="center"/>
    </xf>
    <xf numFmtId="165" fontId="6" fillId="6" borderId="1" xfId="1" applyNumberFormat="1" applyFont="1" applyFill="1" applyBorder="1" applyAlignment="1" applyProtection="1">
      <alignment horizontal="center" vertical="center"/>
    </xf>
    <xf numFmtId="3" fontId="6" fillId="16" borderId="17" xfId="1" applyNumberFormat="1" applyFont="1" applyFill="1" applyBorder="1" applyAlignment="1" applyProtection="1">
      <alignment horizontal="center" vertical="center"/>
    </xf>
    <xf numFmtId="0" fontId="35" fillId="2" borderId="4" xfId="0" applyFont="1" applyFill="1" applyBorder="1" applyAlignment="1">
      <alignment horizontal="center" vertical="center" wrapText="1"/>
    </xf>
    <xf numFmtId="0" fontId="35" fillId="2" borderId="1" xfId="0" applyFont="1" applyFill="1" applyBorder="1" applyAlignment="1">
      <alignment horizontal="center" vertical="center" wrapText="1"/>
    </xf>
    <xf numFmtId="0" fontId="35" fillId="2" borderId="5" xfId="0" applyFont="1" applyFill="1" applyBorder="1" applyAlignment="1">
      <alignment horizontal="center" vertical="center" wrapText="1"/>
    </xf>
    <xf numFmtId="0" fontId="35" fillId="0" borderId="18" xfId="0" applyFont="1" applyBorder="1" applyAlignment="1">
      <alignment horizontal="center" vertical="center" wrapText="1"/>
    </xf>
    <xf numFmtId="0" fontId="35" fillId="0" borderId="19" xfId="0" applyFont="1" applyBorder="1" applyAlignment="1">
      <alignment horizontal="center" vertical="center" wrapText="1"/>
    </xf>
    <xf numFmtId="3" fontId="6" fillId="6" borderId="1" xfId="0" applyNumberFormat="1" applyFont="1" applyFill="1" applyBorder="1" applyAlignment="1">
      <alignment horizontal="center" vertical="center" wrapText="1"/>
    </xf>
    <xf numFmtId="10" fontId="20" fillId="10" borderId="7" xfId="1" applyNumberFormat="1" applyFont="1" applyFill="1" applyBorder="1" applyAlignment="1">
      <alignment horizontal="center" vertical="center" wrapText="1"/>
    </xf>
    <xf numFmtId="9" fontId="6" fillId="0" borderId="1" xfId="1" applyNumberFormat="1" applyFont="1" applyFill="1" applyBorder="1" applyAlignment="1" applyProtection="1">
      <alignment horizontal="center" vertical="center"/>
    </xf>
    <xf numFmtId="9" fontId="6" fillId="8" borderId="1" xfId="1" applyFont="1" applyFill="1" applyBorder="1" applyAlignment="1" applyProtection="1">
      <alignment horizontal="center" vertical="center"/>
    </xf>
    <xf numFmtId="3" fontId="6" fillId="8" borderId="1" xfId="1" applyNumberFormat="1" applyFont="1" applyFill="1" applyBorder="1" applyAlignment="1" applyProtection="1">
      <alignment horizontal="center" vertical="center"/>
    </xf>
    <xf numFmtId="9" fontId="19" fillId="0" borderId="1" xfId="1" applyFont="1" applyFill="1" applyBorder="1" applyAlignment="1" applyProtection="1">
      <alignment horizontal="center" vertical="center"/>
    </xf>
    <xf numFmtId="3" fontId="19" fillId="0" borderId="1" xfId="1" applyNumberFormat="1" applyFont="1" applyFill="1" applyBorder="1" applyAlignment="1" applyProtection="1">
      <alignment horizontal="center" vertical="center"/>
    </xf>
    <xf numFmtId="3" fontId="19" fillId="0" borderId="1" xfId="0" applyNumberFormat="1" applyFont="1" applyFill="1" applyBorder="1" applyAlignment="1">
      <alignment horizontal="center" vertical="center"/>
    </xf>
    <xf numFmtId="1" fontId="19"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19" fillId="0" borderId="1" xfId="0" applyFont="1" applyFill="1" applyBorder="1" applyAlignment="1">
      <alignment horizontal="center" vertical="center"/>
    </xf>
    <xf numFmtId="49" fontId="9" fillId="3" borderId="20" xfId="0" applyNumberFormat="1" applyFont="1" applyFill="1" applyBorder="1" applyAlignment="1">
      <alignment horizontal="center" vertical="center"/>
    </xf>
    <xf numFmtId="0" fontId="10" fillId="3" borderId="21" xfId="0" applyFont="1" applyFill="1" applyBorder="1" applyAlignment="1" applyProtection="1">
      <alignment horizontal="center" vertical="center" wrapText="1"/>
      <protection locked="0"/>
    </xf>
    <xf numFmtId="9" fontId="19" fillId="6" borderId="4" xfId="1" applyFont="1" applyFill="1" applyBorder="1" applyAlignment="1" applyProtection="1">
      <alignment horizontal="center" vertical="center"/>
    </xf>
    <xf numFmtId="9" fontId="6" fillId="6" borderId="4" xfId="1" applyFont="1" applyFill="1" applyBorder="1" applyAlignment="1" applyProtection="1">
      <alignment horizontal="center" vertical="center"/>
    </xf>
    <xf numFmtId="49" fontId="9" fillId="3" borderId="2" xfId="0" applyNumberFormat="1" applyFont="1" applyFill="1" applyBorder="1" applyAlignment="1">
      <alignment horizontal="center" vertical="center"/>
    </xf>
    <xf numFmtId="0" fontId="10" fillId="3" borderId="22"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23" fillId="2" borderId="1" xfId="0" applyFont="1" applyFill="1" applyBorder="1" applyAlignment="1">
      <alignment horizontal="justify" vertical="center" wrapText="1"/>
    </xf>
    <xf numFmtId="0" fontId="11" fillId="4" borderId="3" xfId="0" applyFont="1" applyFill="1" applyBorder="1" applyAlignment="1" applyProtection="1">
      <alignment horizontal="center" vertical="center" wrapText="1"/>
      <protection locked="0"/>
    </xf>
    <xf numFmtId="0" fontId="21" fillId="0" borderId="1" xfId="0" applyFont="1" applyBorder="1" applyAlignment="1">
      <alignment vertical="top" wrapText="1"/>
    </xf>
    <xf numFmtId="0" fontId="19" fillId="0" borderId="1" xfId="0" applyFont="1" applyBorder="1" applyAlignment="1">
      <alignment vertical="top" wrapText="1"/>
    </xf>
    <xf numFmtId="0" fontId="19" fillId="0" borderId="1" xfId="0" applyFont="1" applyBorder="1" applyAlignment="1">
      <alignment horizontal="justify" vertical="top" wrapText="1"/>
    </xf>
    <xf numFmtId="0" fontId="21" fillId="0" borderId="1" xfId="0" applyFont="1" applyBorder="1" applyAlignment="1">
      <alignment horizontal="justify" vertical="top" wrapText="1"/>
    </xf>
    <xf numFmtId="0" fontId="22" fillId="2" borderId="1" xfId="0" applyFont="1" applyFill="1" applyBorder="1" applyAlignment="1">
      <alignment horizontal="justify" vertical="center" wrapText="1"/>
    </xf>
    <xf numFmtId="165" fontId="6" fillId="12" borderId="17" xfId="1" applyNumberFormat="1" applyFont="1" applyFill="1" applyBorder="1" applyAlignment="1" applyProtection="1">
      <alignment horizontal="center" vertical="center"/>
    </xf>
    <xf numFmtId="9" fontId="19" fillId="0" borderId="1" xfId="1" applyNumberFormat="1" applyFont="1" applyFill="1" applyBorder="1" applyAlignment="1" applyProtection="1">
      <alignment horizontal="center" vertical="center"/>
    </xf>
    <xf numFmtId="165" fontId="20" fillId="15" borderId="13" xfId="1" applyNumberFormat="1" applyFont="1" applyFill="1" applyBorder="1" applyAlignment="1">
      <alignment horizontal="center" vertical="center" wrapText="1"/>
    </xf>
    <xf numFmtId="0" fontId="19" fillId="0" borderId="1" xfId="0" applyFont="1" applyBorder="1" applyAlignment="1">
      <alignment horizontal="center" vertical="center"/>
    </xf>
    <xf numFmtId="165" fontId="19" fillId="0" borderId="1" xfId="1" applyNumberFormat="1" applyFont="1" applyFill="1" applyBorder="1" applyAlignment="1" applyProtection="1">
      <alignment horizontal="center" vertical="center"/>
    </xf>
    <xf numFmtId="10" fontId="6" fillId="15" borderId="1" xfId="1" applyNumberFormat="1" applyFont="1" applyFill="1" applyBorder="1" applyAlignment="1">
      <alignment horizontal="center" vertical="center"/>
    </xf>
    <xf numFmtId="49" fontId="0" fillId="2" borderId="1" xfId="0" applyNumberFormat="1" applyFill="1" applyBorder="1" applyAlignment="1">
      <alignment horizontal="center"/>
    </xf>
    <xf numFmtId="0" fontId="3" fillId="2" borderId="1"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4" fillId="2" borderId="7" xfId="0" applyNumberFormat="1" applyFont="1" applyFill="1" applyBorder="1" applyAlignment="1">
      <alignment horizontal="center" vertical="center"/>
    </xf>
    <xf numFmtId="49" fontId="2" fillId="2" borderId="16" xfId="0" applyNumberFormat="1" applyFont="1" applyFill="1" applyBorder="1" applyAlignment="1">
      <alignment horizontal="center" vertical="center" wrapText="1"/>
    </xf>
    <xf numFmtId="49" fontId="2" fillId="2" borderId="15" xfId="0" applyNumberFormat="1" applyFont="1" applyFill="1" applyBorder="1" applyAlignment="1">
      <alignment horizontal="center" vertical="center" wrapText="1"/>
    </xf>
    <xf numFmtId="49" fontId="4" fillId="2" borderId="16" xfId="0" applyNumberFormat="1" applyFont="1" applyFill="1" applyBorder="1" applyAlignment="1">
      <alignment horizontal="center" vertical="center"/>
    </xf>
    <xf numFmtId="49" fontId="4" fillId="2" borderId="15" xfId="0" applyNumberFormat="1" applyFont="1" applyFill="1" applyBorder="1" applyAlignment="1">
      <alignment horizontal="center" vertical="center"/>
    </xf>
    <xf numFmtId="49" fontId="4" fillId="2" borderId="6" xfId="0" applyNumberFormat="1" applyFont="1" applyFill="1" applyBorder="1" applyAlignment="1">
      <alignment horizontal="center" vertical="center"/>
    </xf>
    <xf numFmtId="49" fontId="4" fillId="2" borderId="8" xfId="0" applyNumberFormat="1" applyFont="1" applyFill="1" applyBorder="1" applyAlignment="1">
      <alignment horizontal="center" vertical="center"/>
    </xf>
    <xf numFmtId="0" fontId="16" fillId="5" borderId="5" xfId="2" applyFont="1" applyFill="1" applyBorder="1" applyAlignment="1">
      <alignment horizontal="center" vertical="center" wrapText="1"/>
    </xf>
    <xf numFmtId="0" fontId="16" fillId="5" borderId="4" xfId="2" applyFont="1" applyFill="1" applyBorder="1" applyAlignment="1">
      <alignment horizontal="center" vertical="center" wrapText="1"/>
    </xf>
    <xf numFmtId="0" fontId="16" fillId="5" borderId="5"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6" fillId="9" borderId="3" xfId="2" applyFont="1" applyFill="1" applyBorder="1" applyAlignment="1">
      <alignment horizontal="center" vertical="center" wrapText="1"/>
    </xf>
    <xf numFmtId="0" fontId="16" fillId="9" borderId="5" xfId="2" applyFont="1" applyFill="1" applyBorder="1" applyAlignment="1">
      <alignment horizontal="center" vertical="center" wrapText="1"/>
    </xf>
    <xf numFmtId="0" fontId="16" fillId="9" borderId="3" xfId="0" applyFont="1" applyFill="1" applyBorder="1" applyAlignment="1">
      <alignment horizontal="center" vertical="center" wrapText="1"/>
    </xf>
    <xf numFmtId="0" fontId="16" fillId="9" borderId="5" xfId="0" applyFont="1" applyFill="1" applyBorder="1" applyAlignment="1">
      <alignment horizontal="center" vertical="center" wrapText="1"/>
    </xf>
    <xf numFmtId="0" fontId="16" fillId="9" borderId="4" xfId="0" applyFont="1" applyFill="1" applyBorder="1" applyAlignment="1">
      <alignment horizontal="center" vertical="center" wrapText="1"/>
    </xf>
    <xf numFmtId="0" fontId="16" fillId="11" borderId="3" xfId="2" applyFont="1" applyFill="1" applyBorder="1" applyAlignment="1">
      <alignment horizontal="center" vertical="center" wrapText="1"/>
    </xf>
    <xf numFmtId="0" fontId="16" fillId="11" borderId="5" xfId="2" applyFont="1" applyFill="1" applyBorder="1" applyAlignment="1">
      <alignment horizontal="center" vertical="center" wrapText="1"/>
    </xf>
    <xf numFmtId="0" fontId="16" fillId="11" borderId="4" xfId="2"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6" fillId="11" borderId="4" xfId="0" applyFont="1" applyFill="1" applyBorder="1" applyAlignment="1">
      <alignment horizontal="center" vertical="center" wrapText="1"/>
    </xf>
    <xf numFmtId="49" fontId="1" fillId="2" borderId="0" xfId="0" applyNumberFormat="1" applyFont="1" applyFill="1" applyAlignment="1">
      <alignment horizontal="left" vertical="center" wrapText="1"/>
    </xf>
    <xf numFmtId="0" fontId="6" fillId="2" borderId="1" xfId="0" applyFont="1" applyFill="1" applyBorder="1" applyAlignment="1">
      <alignment horizontal="center" vertical="center"/>
    </xf>
    <xf numFmtId="0" fontId="32" fillId="0" borderId="1" xfId="0" applyFont="1" applyBorder="1" applyAlignment="1">
      <alignment horizontal="center" vertical="center"/>
    </xf>
    <xf numFmtId="0" fontId="20" fillId="0" borderId="1" xfId="0" applyFont="1" applyBorder="1" applyAlignment="1">
      <alignment horizontal="center" vertical="center" wrapText="1" readingOrder="1"/>
    </xf>
    <xf numFmtId="0" fontId="33" fillId="0" borderId="1" xfId="0" applyFont="1" applyBorder="1" applyAlignment="1">
      <alignment horizontal="left" vertical="center" wrapText="1"/>
    </xf>
    <xf numFmtId="0" fontId="7" fillId="14" borderId="12" xfId="0" applyFont="1" applyFill="1" applyBorder="1" applyAlignment="1">
      <alignment horizontal="center" vertical="center" wrapText="1"/>
    </xf>
    <xf numFmtId="0" fontId="7" fillId="14" borderId="6" xfId="0" applyFont="1" applyFill="1" applyBorder="1" applyAlignment="1">
      <alignment horizontal="center" vertical="center" wrapText="1"/>
    </xf>
    <xf numFmtId="49" fontId="1" fillId="2" borderId="0" xfId="0" applyNumberFormat="1" applyFont="1" applyFill="1" applyAlignment="1">
      <alignment horizontal="left" vertical="center"/>
    </xf>
  </cellXfs>
  <cellStyles count="3">
    <cellStyle name="Normal" xfId="0" builtinId="0"/>
    <cellStyle name="Normal_Hoja2" xfId="2" xr:uid="{00000000-0005-0000-0000-000001000000}"/>
    <cellStyle name="Porcentaje" xfId="1" builtinId="5"/>
  </cellStyles>
  <dxfs count="19">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
      <fill>
        <patternFill>
          <bgColor rgb="FFFFFF00"/>
        </patternFill>
      </fill>
    </dxf>
    <dxf>
      <fill>
        <patternFill>
          <bgColor rgb="FF6AF23A"/>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25449</xdr:rowOff>
    </xdr:from>
    <xdr:to>
      <xdr:col>3</xdr:col>
      <xdr:colOff>505353</xdr:colOff>
      <xdr:row>4</xdr:row>
      <xdr:rowOff>153952</xdr:rowOff>
    </xdr:to>
    <xdr:pic>
      <xdr:nvPicPr>
        <xdr:cNvPr id="2" name="Imagen 1">
          <a:extLst>
            <a:ext uri="{FF2B5EF4-FFF2-40B4-BE49-F238E27FC236}">
              <a16:creationId xmlns:a16="http://schemas.microsoft.com/office/drawing/2014/main" id="{E0F940CD-582F-1344-AC42-7CA1BEE5D740}"/>
            </a:ext>
          </a:extLst>
        </xdr:cNvPr>
        <xdr:cNvPicPr/>
      </xdr:nvPicPr>
      <xdr:blipFill>
        <a:blip xmlns:r="http://schemas.openxmlformats.org/officeDocument/2006/relationships" r:embed="rId1"/>
        <a:stretch>
          <a:fillRect/>
        </a:stretch>
      </xdr:blipFill>
      <xdr:spPr>
        <a:xfrm>
          <a:off x="0" y="25449"/>
          <a:ext cx="1386416" cy="110640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42"/>
  <sheetViews>
    <sheetView tabSelected="1" zoomScale="90" zoomScaleNormal="90" workbookViewId="0">
      <pane xSplit="4" ySplit="7" topLeftCell="E8" activePane="bottomRight" state="frozen"/>
      <selection pane="topRight" activeCell="E1" sqref="E1"/>
      <selection pane="bottomLeft" activeCell="A8" sqref="A8"/>
      <selection pane="bottomRight" activeCell="AE8" sqref="AE8"/>
    </sheetView>
  </sheetViews>
  <sheetFormatPr baseColWidth="10" defaultRowHeight="15.6" x14ac:dyDescent="0.3"/>
  <cols>
    <col min="1" max="1" width="20.8984375" hidden="1" customWidth="1"/>
    <col min="2" max="2" width="21.09765625" hidden="1" customWidth="1"/>
    <col min="3" max="3" width="11.59765625" customWidth="1"/>
    <col min="4" max="4" width="35" customWidth="1"/>
    <col min="5" max="5" width="8.5" customWidth="1"/>
    <col min="6" max="6" width="7.3984375" customWidth="1"/>
    <col min="7" max="7" width="9.59765625" customWidth="1"/>
    <col min="8" max="9" width="8.69921875" customWidth="1"/>
    <col min="10" max="10" width="7.3984375" customWidth="1"/>
    <col min="11" max="13" width="9.09765625" customWidth="1"/>
    <col min="14" max="14" width="7.59765625" style="68" customWidth="1"/>
    <col min="15" max="15" width="5.5" customWidth="1"/>
    <col min="16" max="16" width="6" customWidth="1"/>
    <col min="17" max="17" width="5.5" customWidth="1"/>
    <col min="18" max="18" width="4.3984375" customWidth="1"/>
    <col min="19" max="19" width="4.59765625" customWidth="1"/>
    <col min="20" max="20" width="4.5" customWidth="1"/>
    <col min="21" max="22" width="11" customWidth="1"/>
    <col min="23" max="28" width="6.19921875" customWidth="1"/>
    <col min="29" max="29" width="11" customWidth="1"/>
    <col min="30" max="30" width="15.09765625" customWidth="1"/>
    <col min="31" max="31" width="11" customWidth="1"/>
    <col min="32" max="32" width="18.3984375" customWidth="1"/>
    <col min="33" max="33" width="11" customWidth="1"/>
    <col min="34" max="34" width="16.8984375" customWidth="1"/>
    <col min="35" max="35" width="11" customWidth="1"/>
    <col min="36" max="36" width="94.8984375" customWidth="1"/>
  </cols>
  <sheetData>
    <row r="1" spans="1:43" x14ac:dyDescent="0.3">
      <c r="A1" s="147"/>
      <c r="B1" s="148" t="s">
        <v>0</v>
      </c>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c r="AI1" s="148"/>
      <c r="AJ1" s="1" t="s">
        <v>1</v>
      </c>
    </row>
    <row r="2" spans="1:43" ht="36" customHeight="1" x14ac:dyDescent="0.3">
      <c r="A2" s="147"/>
      <c r="B2" s="148"/>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 t="s">
        <v>2</v>
      </c>
    </row>
    <row r="3" spans="1:43" ht="15" customHeight="1" x14ac:dyDescent="0.3">
      <c r="A3" s="147"/>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 t="s">
        <v>3</v>
      </c>
    </row>
    <row r="4" spans="1:43" ht="27" customHeight="1" x14ac:dyDescent="0.3">
      <c r="A4" s="147"/>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 t="s">
        <v>4</v>
      </c>
    </row>
    <row r="5" spans="1:43" ht="29.1" customHeight="1" thickBot="1" x14ac:dyDescent="0.35">
      <c r="A5" s="2"/>
      <c r="B5" s="3"/>
      <c r="C5" s="3"/>
      <c r="D5" s="3"/>
      <c r="E5" s="4"/>
      <c r="F5" s="3"/>
      <c r="G5" s="3"/>
      <c r="H5" s="3"/>
      <c r="I5" s="3"/>
      <c r="J5" s="3"/>
      <c r="K5" s="5"/>
      <c r="L5" s="5"/>
      <c r="M5" s="5"/>
      <c r="N5" s="69"/>
      <c r="O5" s="5"/>
      <c r="P5" s="5"/>
      <c r="Q5" s="5"/>
      <c r="R5" s="5"/>
      <c r="S5" s="5"/>
      <c r="T5" s="5"/>
      <c r="U5" s="5"/>
      <c r="V5" s="6"/>
      <c r="W5" s="7"/>
      <c r="X5" s="7"/>
      <c r="Y5" s="7"/>
      <c r="Z5" s="7"/>
      <c r="AA5" s="7"/>
      <c r="AB5" s="7"/>
      <c r="AC5" s="7"/>
      <c r="AD5" s="7"/>
      <c r="AE5" s="7"/>
      <c r="AF5" s="5"/>
      <c r="AG5" s="8"/>
      <c r="AH5" s="6"/>
      <c r="AI5" s="9"/>
      <c r="AJ5" s="10"/>
    </row>
    <row r="6" spans="1:43" ht="39.75" customHeight="1" x14ac:dyDescent="0.3">
      <c r="A6" s="13"/>
      <c r="B6" s="14"/>
      <c r="C6" s="15"/>
      <c r="D6" s="15"/>
      <c r="E6" s="15"/>
      <c r="F6" s="16"/>
      <c r="G6" s="16"/>
      <c r="H6" s="16"/>
      <c r="I6" s="16"/>
      <c r="J6" s="16"/>
      <c r="K6" s="127"/>
      <c r="L6" s="16"/>
      <c r="M6" s="131"/>
      <c r="N6" s="150" t="s">
        <v>102</v>
      </c>
      <c r="O6" s="156"/>
      <c r="P6" s="156"/>
      <c r="Q6" s="156"/>
      <c r="R6" s="156"/>
      <c r="S6" s="156"/>
      <c r="T6" s="156"/>
      <c r="U6" s="156"/>
      <c r="V6" s="155"/>
      <c r="W6" s="149" t="s">
        <v>103</v>
      </c>
      <c r="X6" s="149"/>
      <c r="Y6" s="149"/>
      <c r="Z6" s="149"/>
      <c r="AA6" s="149"/>
      <c r="AB6" s="149"/>
      <c r="AC6" s="149"/>
      <c r="AD6" s="150"/>
      <c r="AE6" s="151" t="s">
        <v>5</v>
      </c>
      <c r="AF6" s="152"/>
      <c r="AG6" s="153" t="s">
        <v>6</v>
      </c>
      <c r="AH6" s="154"/>
      <c r="AI6" s="155" t="s">
        <v>7</v>
      </c>
      <c r="AJ6" s="149"/>
    </row>
    <row r="7" spans="1:43" ht="57.9" customHeight="1" x14ac:dyDescent="0.3">
      <c r="A7" s="17" t="s">
        <v>8</v>
      </c>
      <c r="B7" s="17" t="s">
        <v>9</v>
      </c>
      <c r="C7" s="17" t="s">
        <v>10</v>
      </c>
      <c r="D7" s="17" t="s">
        <v>11</v>
      </c>
      <c r="E7" s="17" t="s">
        <v>12</v>
      </c>
      <c r="F7" s="17" t="s">
        <v>13</v>
      </c>
      <c r="G7" s="17" t="s">
        <v>14</v>
      </c>
      <c r="H7" s="17" t="s">
        <v>95</v>
      </c>
      <c r="I7" s="17" t="s">
        <v>96</v>
      </c>
      <c r="J7" s="17" t="s">
        <v>15</v>
      </c>
      <c r="K7" s="128" t="s">
        <v>93</v>
      </c>
      <c r="L7" s="17" t="s">
        <v>105</v>
      </c>
      <c r="M7" s="132" t="s">
        <v>106</v>
      </c>
      <c r="N7" s="133" t="s">
        <v>104</v>
      </c>
      <c r="O7" s="18" t="s">
        <v>16</v>
      </c>
      <c r="P7" s="18" t="s">
        <v>17</v>
      </c>
      <c r="Q7" s="18" t="s">
        <v>18</v>
      </c>
      <c r="R7" s="18" t="s">
        <v>19</v>
      </c>
      <c r="S7" s="18" t="s">
        <v>20</v>
      </c>
      <c r="T7" s="18" t="s">
        <v>21</v>
      </c>
      <c r="U7" s="18" t="s">
        <v>22</v>
      </c>
      <c r="V7" s="19" t="s">
        <v>23</v>
      </c>
      <c r="W7" s="20" t="s">
        <v>24</v>
      </c>
      <c r="X7" s="20" t="s">
        <v>25</v>
      </c>
      <c r="Y7" s="20" t="s">
        <v>26</v>
      </c>
      <c r="Z7" s="20" t="s">
        <v>27</v>
      </c>
      <c r="AA7" s="20" t="s">
        <v>28</v>
      </c>
      <c r="AB7" s="20" t="s">
        <v>29</v>
      </c>
      <c r="AC7" s="18" t="s">
        <v>30</v>
      </c>
      <c r="AD7" s="86" t="s">
        <v>31</v>
      </c>
      <c r="AE7" s="96" t="s">
        <v>32</v>
      </c>
      <c r="AF7" s="97" t="s">
        <v>33</v>
      </c>
      <c r="AG7" s="96" t="s">
        <v>94</v>
      </c>
      <c r="AH7" s="97" t="s">
        <v>34</v>
      </c>
      <c r="AI7" s="95" t="s">
        <v>35</v>
      </c>
      <c r="AJ7" s="135" t="s">
        <v>36</v>
      </c>
    </row>
    <row r="8" spans="1:43" ht="84.9" customHeight="1" x14ac:dyDescent="0.3">
      <c r="A8" s="157">
        <v>200402</v>
      </c>
      <c r="B8" s="159" t="s">
        <v>37</v>
      </c>
      <c r="C8" s="21" t="s">
        <v>38</v>
      </c>
      <c r="D8" s="22" t="s">
        <v>39</v>
      </c>
      <c r="E8" s="23" t="s">
        <v>40</v>
      </c>
      <c r="F8" s="119">
        <v>1</v>
      </c>
      <c r="G8" s="82" t="s">
        <v>41</v>
      </c>
      <c r="H8" s="71">
        <v>0.18</v>
      </c>
      <c r="I8" s="71">
        <v>0.18</v>
      </c>
      <c r="J8" s="71">
        <v>0.35</v>
      </c>
      <c r="K8" s="26">
        <v>0.35</v>
      </c>
      <c r="L8" s="129">
        <v>0.24</v>
      </c>
      <c r="M8" s="130">
        <v>0.24</v>
      </c>
      <c r="N8" s="142">
        <v>0.23</v>
      </c>
      <c r="O8" s="24">
        <v>5.0000000000000001E-3</v>
      </c>
      <c r="P8" s="84">
        <v>0.02</v>
      </c>
      <c r="Q8" s="84">
        <v>0.02</v>
      </c>
      <c r="R8" s="145">
        <v>0.02</v>
      </c>
      <c r="S8" s="84">
        <v>0.02</v>
      </c>
      <c r="T8" s="84"/>
      <c r="U8" s="109">
        <f>(O8+P8+Q8+R8+S8+T8)</f>
        <v>8.5000000000000006E-2</v>
      </c>
      <c r="V8" s="146">
        <f>(U8/N8)/4</f>
        <v>9.2391304347826095E-2</v>
      </c>
      <c r="W8" s="66"/>
      <c r="X8" s="66"/>
      <c r="Y8" s="66"/>
      <c r="Z8" s="84"/>
      <c r="AA8" s="66"/>
      <c r="AB8" s="67"/>
      <c r="AC8" s="109">
        <f t="shared" ref="AC8:AC20" si="0">SUM(W8:AB8)</f>
        <v>0</v>
      </c>
      <c r="AD8" s="87">
        <f>AC8/N8</f>
        <v>0</v>
      </c>
      <c r="AE8" s="141">
        <f>AC8+U8</f>
        <v>8.5000000000000006E-2</v>
      </c>
      <c r="AF8" s="143">
        <f>AE8/N8</f>
        <v>0.36956521739130438</v>
      </c>
      <c r="AG8" s="105">
        <f>(I8+K8+M8+U8+AC8)</f>
        <v>0.85499999999999998</v>
      </c>
      <c r="AH8" s="103">
        <f>AG8/F8</f>
        <v>0.85499999999999998</v>
      </c>
      <c r="AI8" s="104" t="s">
        <v>97</v>
      </c>
      <c r="AJ8" s="136" t="s">
        <v>113</v>
      </c>
    </row>
    <row r="9" spans="1:43" ht="48" customHeight="1" x14ac:dyDescent="0.3">
      <c r="A9" s="158"/>
      <c r="B9" s="160"/>
      <c r="C9" s="21" t="s">
        <v>42</v>
      </c>
      <c r="D9" s="22" t="s">
        <v>43</v>
      </c>
      <c r="E9" s="23" t="s">
        <v>40</v>
      </c>
      <c r="F9" s="119">
        <v>1</v>
      </c>
      <c r="G9" s="82" t="s">
        <v>41</v>
      </c>
      <c r="H9" s="71">
        <v>1</v>
      </c>
      <c r="I9" s="71">
        <v>1</v>
      </c>
      <c r="J9" s="71">
        <v>1</v>
      </c>
      <c r="K9" s="26">
        <v>1</v>
      </c>
      <c r="L9" s="71">
        <v>1</v>
      </c>
      <c r="M9" s="26">
        <v>1</v>
      </c>
      <c r="N9" s="121">
        <v>1</v>
      </c>
      <c r="O9" s="118">
        <v>0.02</v>
      </c>
      <c r="P9" s="24">
        <v>0.06</v>
      </c>
      <c r="Q9" s="24">
        <v>0.08</v>
      </c>
      <c r="R9" s="121">
        <v>0.08</v>
      </c>
      <c r="S9" s="24">
        <v>0.08</v>
      </c>
      <c r="T9" s="24"/>
      <c r="U9" s="26">
        <f>(O9+P9+Q9+R9+S9+T9)</f>
        <v>0.32</v>
      </c>
      <c r="V9" s="28">
        <f>U9/N9</f>
        <v>0.32</v>
      </c>
      <c r="W9" s="66"/>
      <c r="X9" s="66"/>
      <c r="Y9" s="66"/>
      <c r="Z9" s="118"/>
      <c r="AA9" s="67"/>
      <c r="AB9" s="67"/>
      <c r="AC9" s="108">
        <f t="shared" si="0"/>
        <v>0</v>
      </c>
      <c r="AD9" s="88">
        <f>AC9/N9</f>
        <v>0</v>
      </c>
      <c r="AE9" s="98">
        <f t="shared" ref="AE9:AE10" si="1">AC9+U9</f>
        <v>0.32</v>
      </c>
      <c r="AF9" s="99">
        <f>AE9/N9</f>
        <v>0.32</v>
      </c>
      <c r="AG9" s="105">
        <f>(I9+K9+M9+U9+AC9)/4</f>
        <v>0.83</v>
      </c>
      <c r="AH9" s="103">
        <f>+AG9/F9</f>
        <v>0.83</v>
      </c>
      <c r="AI9" s="104" t="s">
        <v>97</v>
      </c>
      <c r="AJ9" s="137" t="s">
        <v>125</v>
      </c>
    </row>
    <row r="10" spans="1:43" ht="78" customHeight="1" x14ac:dyDescent="0.3">
      <c r="A10" s="161">
        <v>200403</v>
      </c>
      <c r="B10" s="163" t="s">
        <v>44</v>
      </c>
      <c r="C10" s="21" t="s">
        <v>45</v>
      </c>
      <c r="D10" s="29" t="s">
        <v>46</v>
      </c>
      <c r="E10" s="23" t="s">
        <v>47</v>
      </c>
      <c r="F10" s="120">
        <v>200</v>
      </c>
      <c r="G10" s="82" t="s">
        <v>41</v>
      </c>
      <c r="H10" s="75">
        <v>0</v>
      </c>
      <c r="I10" s="75">
        <v>0</v>
      </c>
      <c r="J10" s="72">
        <v>0</v>
      </c>
      <c r="K10" s="77">
        <v>0</v>
      </c>
      <c r="L10" s="72">
        <v>0</v>
      </c>
      <c r="M10" s="77">
        <v>0</v>
      </c>
      <c r="N10" s="122">
        <v>0</v>
      </c>
      <c r="O10" s="30">
        <v>0</v>
      </c>
      <c r="P10" s="30">
        <v>0</v>
      </c>
      <c r="Q10" s="30">
        <v>0</v>
      </c>
      <c r="R10" s="122">
        <v>0</v>
      </c>
      <c r="S10" s="30">
        <v>0</v>
      </c>
      <c r="T10" s="30"/>
      <c r="U10" s="31">
        <f>O10+P10+Q10+R10+S10</f>
        <v>0</v>
      </c>
      <c r="V10" s="32">
        <v>0</v>
      </c>
      <c r="W10" s="33"/>
      <c r="X10" s="33"/>
      <c r="Y10" s="33"/>
      <c r="Z10" s="33"/>
      <c r="AA10" s="33"/>
      <c r="AB10" s="33"/>
      <c r="AC10" s="77">
        <f t="shared" si="0"/>
        <v>0</v>
      </c>
      <c r="AD10" s="117">
        <v>0</v>
      </c>
      <c r="AE10" s="100">
        <f t="shared" si="1"/>
        <v>0</v>
      </c>
      <c r="AF10" s="99">
        <v>0</v>
      </c>
      <c r="AG10" s="110">
        <f t="shared" ref="AG10:AG22" si="2">(I10+K10+M10+U10+AC10)</f>
        <v>0</v>
      </c>
      <c r="AH10" s="106">
        <f>+AG10/F10</f>
        <v>0</v>
      </c>
      <c r="AI10" s="111" t="s">
        <v>98</v>
      </c>
      <c r="AJ10" s="138" t="s">
        <v>114</v>
      </c>
      <c r="AK10" s="68"/>
      <c r="AL10" s="68"/>
      <c r="AM10" s="68"/>
      <c r="AN10" s="68"/>
      <c r="AO10" s="68"/>
      <c r="AP10" s="68"/>
      <c r="AQ10" s="68"/>
    </row>
    <row r="11" spans="1:43" ht="72" customHeight="1" x14ac:dyDescent="0.3">
      <c r="A11" s="162"/>
      <c r="B11" s="164"/>
      <c r="C11" s="21" t="s">
        <v>48</v>
      </c>
      <c r="D11" s="29" t="s">
        <v>49</v>
      </c>
      <c r="E11" s="23" t="s">
        <v>47</v>
      </c>
      <c r="F11" s="120">
        <v>8000</v>
      </c>
      <c r="G11" s="82" t="s">
        <v>41</v>
      </c>
      <c r="H11" s="75">
        <v>0</v>
      </c>
      <c r="I11" s="75">
        <v>0</v>
      </c>
      <c r="J11" s="72">
        <v>1000</v>
      </c>
      <c r="K11" s="77">
        <v>2483</v>
      </c>
      <c r="L11" s="72">
        <v>3500</v>
      </c>
      <c r="M11" s="77">
        <v>1209</v>
      </c>
      <c r="N11" s="122">
        <v>1777</v>
      </c>
      <c r="O11" s="30">
        <v>0</v>
      </c>
      <c r="P11" s="30">
        <v>0</v>
      </c>
      <c r="Q11" s="30">
        <v>0</v>
      </c>
      <c r="R11" s="122">
        <v>0</v>
      </c>
      <c r="S11" s="30">
        <v>0</v>
      </c>
      <c r="T11" s="30"/>
      <c r="U11" s="31">
        <f>O11+P11+Q11+R11+S11+T11</f>
        <v>0</v>
      </c>
      <c r="V11" s="32">
        <f t="shared" ref="V11:V16" si="3">U11/N11</f>
        <v>0</v>
      </c>
      <c r="W11" s="33"/>
      <c r="X11" s="33"/>
      <c r="Y11" s="79"/>
      <c r="Z11" s="79"/>
      <c r="AA11" s="33"/>
      <c r="AB11" s="33"/>
      <c r="AC11" s="77">
        <f t="shared" si="0"/>
        <v>0</v>
      </c>
      <c r="AD11" s="89">
        <f t="shared" ref="AD11" si="4">AC11/N11</f>
        <v>0</v>
      </c>
      <c r="AE11" s="100">
        <f t="shared" ref="AE11:AE22" si="5">AC11+U11</f>
        <v>0</v>
      </c>
      <c r="AF11" s="99">
        <f t="shared" ref="AF11:AF22" si="6">AE11/N11</f>
        <v>0</v>
      </c>
      <c r="AG11" s="110">
        <f t="shared" si="2"/>
        <v>3692</v>
      </c>
      <c r="AH11" s="102">
        <f>AG11/F11</f>
        <v>0.46150000000000002</v>
      </c>
      <c r="AI11" s="112" t="s">
        <v>99</v>
      </c>
      <c r="AJ11" s="138" t="s">
        <v>107</v>
      </c>
      <c r="AK11" s="68"/>
      <c r="AL11" s="68"/>
      <c r="AM11" s="68"/>
      <c r="AN11" s="68"/>
      <c r="AO11" s="68"/>
      <c r="AP11" s="68"/>
      <c r="AQ11" s="68"/>
    </row>
    <row r="12" spans="1:43" ht="72" customHeight="1" x14ac:dyDescent="0.3">
      <c r="A12" s="162"/>
      <c r="B12" s="164"/>
      <c r="C12" s="21" t="s">
        <v>50</v>
      </c>
      <c r="D12" s="29" t="s">
        <v>51</v>
      </c>
      <c r="E12" s="23" t="s">
        <v>47</v>
      </c>
      <c r="F12" s="120">
        <v>1000</v>
      </c>
      <c r="G12" s="82" t="s">
        <v>41</v>
      </c>
      <c r="H12" s="75">
        <v>0</v>
      </c>
      <c r="I12" s="75">
        <v>0</v>
      </c>
      <c r="J12" s="72">
        <v>162</v>
      </c>
      <c r="K12" s="77">
        <v>124</v>
      </c>
      <c r="L12" s="72">
        <v>468</v>
      </c>
      <c r="M12" s="77">
        <v>50</v>
      </c>
      <c r="N12" s="122">
        <v>419</v>
      </c>
      <c r="O12" s="30">
        <v>3</v>
      </c>
      <c r="P12" s="30">
        <v>39</v>
      </c>
      <c r="Q12" s="30">
        <v>4</v>
      </c>
      <c r="R12" s="122">
        <v>4</v>
      </c>
      <c r="S12" s="30">
        <v>9</v>
      </c>
      <c r="T12" s="30"/>
      <c r="U12" s="31">
        <f>O12+P12+Q12+R12+S12+T12</f>
        <v>59</v>
      </c>
      <c r="V12" s="32">
        <f>U12/N12</f>
        <v>0.14081145584725538</v>
      </c>
      <c r="W12" s="33"/>
      <c r="X12" s="30"/>
      <c r="Y12" s="30"/>
      <c r="Z12" s="30"/>
      <c r="AA12" s="30"/>
      <c r="AB12" s="33"/>
      <c r="AC12" s="77">
        <f t="shared" si="0"/>
        <v>0</v>
      </c>
      <c r="AD12" s="89">
        <f>AC12/N12</f>
        <v>0</v>
      </c>
      <c r="AE12" s="100">
        <f t="shared" si="5"/>
        <v>59</v>
      </c>
      <c r="AF12" s="99">
        <f>AE12/N12</f>
        <v>0.14081145584725538</v>
      </c>
      <c r="AG12" s="110">
        <f t="shared" si="2"/>
        <v>233</v>
      </c>
      <c r="AH12" s="102">
        <f>AG12/F12</f>
        <v>0.23300000000000001</v>
      </c>
      <c r="AI12" s="111" t="s">
        <v>98</v>
      </c>
      <c r="AJ12" s="138" t="s">
        <v>124</v>
      </c>
      <c r="AK12" s="68"/>
      <c r="AL12" s="68"/>
      <c r="AM12" s="68"/>
      <c r="AN12" s="68"/>
      <c r="AO12" s="68"/>
      <c r="AP12" s="68"/>
      <c r="AQ12" s="68"/>
    </row>
    <row r="13" spans="1:43" ht="75.900000000000006" customHeight="1" x14ac:dyDescent="0.3">
      <c r="A13" s="162"/>
      <c r="B13" s="165"/>
      <c r="C13" s="21" t="s">
        <v>52</v>
      </c>
      <c r="D13" s="29" t="s">
        <v>53</v>
      </c>
      <c r="E13" s="23" t="s">
        <v>47</v>
      </c>
      <c r="F13" s="120">
        <v>4720</v>
      </c>
      <c r="G13" s="82" t="s">
        <v>41</v>
      </c>
      <c r="H13" s="75">
        <v>940</v>
      </c>
      <c r="I13" s="75">
        <v>260</v>
      </c>
      <c r="J13" s="72">
        <v>379</v>
      </c>
      <c r="K13" s="78">
        <v>478</v>
      </c>
      <c r="L13" s="72">
        <v>1142</v>
      </c>
      <c r="M13" s="77">
        <v>84</v>
      </c>
      <c r="N13" s="122">
        <v>2065</v>
      </c>
      <c r="O13" s="30">
        <v>1</v>
      </c>
      <c r="P13" s="30">
        <v>50</v>
      </c>
      <c r="Q13" s="30">
        <v>5</v>
      </c>
      <c r="R13" s="122">
        <v>3</v>
      </c>
      <c r="S13" s="30">
        <v>53</v>
      </c>
      <c r="T13" s="30"/>
      <c r="U13" s="31">
        <f>O13+P13+Q13+R13+S13+T13</f>
        <v>112</v>
      </c>
      <c r="V13" s="32">
        <f t="shared" si="3"/>
        <v>5.4237288135593219E-2</v>
      </c>
      <c r="W13" s="33"/>
      <c r="X13" s="30"/>
      <c r="Y13" s="79"/>
      <c r="Z13" s="79"/>
      <c r="AA13" s="79"/>
      <c r="AB13" s="33"/>
      <c r="AC13" s="77">
        <f>SUM(W13:AB13)</f>
        <v>0</v>
      </c>
      <c r="AD13" s="90">
        <f>AC13/N13</f>
        <v>0</v>
      </c>
      <c r="AE13" s="100">
        <f t="shared" si="5"/>
        <v>112</v>
      </c>
      <c r="AF13" s="99">
        <f t="shared" si="6"/>
        <v>5.4237288135593219E-2</v>
      </c>
      <c r="AG13" s="110">
        <f>(I13+K13+M13+U13+AC13)</f>
        <v>934</v>
      </c>
      <c r="AH13" s="102">
        <f>AG13/F13</f>
        <v>0.19788135593220338</v>
      </c>
      <c r="AI13" s="113" t="s">
        <v>98</v>
      </c>
      <c r="AJ13" s="137" t="s">
        <v>115</v>
      </c>
      <c r="AK13" s="85"/>
      <c r="AL13" s="68"/>
      <c r="AM13" s="68"/>
      <c r="AN13" s="68"/>
      <c r="AO13" s="68"/>
      <c r="AP13" s="68"/>
      <c r="AQ13" s="68"/>
    </row>
    <row r="14" spans="1:43" ht="57" customHeight="1" thickBot="1" x14ac:dyDescent="0.35">
      <c r="A14" s="166">
        <v>200404</v>
      </c>
      <c r="B14" s="169" t="s">
        <v>54</v>
      </c>
      <c r="C14" s="34" t="s">
        <v>55</v>
      </c>
      <c r="D14" s="29" t="s">
        <v>56</v>
      </c>
      <c r="E14" s="23" t="s">
        <v>47</v>
      </c>
      <c r="F14" s="83">
        <v>7527</v>
      </c>
      <c r="G14" s="83" t="s">
        <v>41</v>
      </c>
      <c r="H14" s="78">
        <v>1327</v>
      </c>
      <c r="I14" s="116">
        <v>1724</v>
      </c>
      <c r="J14" s="73">
        <v>800</v>
      </c>
      <c r="K14" s="78">
        <v>696</v>
      </c>
      <c r="L14" s="73">
        <v>1267</v>
      </c>
      <c r="M14" s="78">
        <v>1144</v>
      </c>
      <c r="N14" s="123">
        <v>1424</v>
      </c>
      <c r="O14" s="25">
        <v>0</v>
      </c>
      <c r="P14" s="125">
        <v>1423</v>
      </c>
      <c r="Q14" s="125">
        <v>18</v>
      </c>
      <c r="R14" s="25">
        <v>0</v>
      </c>
      <c r="S14" s="30">
        <v>0</v>
      </c>
      <c r="T14" s="30"/>
      <c r="U14" s="35">
        <f t="shared" ref="U14:U20" si="7">O14+P14+Q14+R14+S14+T14</f>
        <v>1441</v>
      </c>
      <c r="V14" s="80">
        <f t="shared" si="3"/>
        <v>1.011938202247191</v>
      </c>
      <c r="W14" s="36"/>
      <c r="X14" s="36"/>
      <c r="Y14" s="36"/>
      <c r="Z14" s="36"/>
      <c r="AA14" s="36"/>
      <c r="AB14" s="36"/>
      <c r="AC14" s="35">
        <f t="shared" si="0"/>
        <v>0</v>
      </c>
      <c r="AD14" s="91">
        <f>AC14/N14</f>
        <v>0</v>
      </c>
      <c r="AE14" s="100">
        <f t="shared" si="5"/>
        <v>1441</v>
      </c>
      <c r="AF14" s="99">
        <f t="shared" si="6"/>
        <v>1.011938202247191</v>
      </c>
      <c r="AG14" s="110">
        <f t="shared" si="2"/>
        <v>5005</v>
      </c>
      <c r="AH14" s="102">
        <f>+AG14/F14</f>
        <v>0.66493955094991364</v>
      </c>
      <c r="AI14" s="104" t="s">
        <v>57</v>
      </c>
      <c r="AJ14" s="137" t="s">
        <v>116</v>
      </c>
      <c r="AK14" s="85"/>
    </row>
    <row r="15" spans="1:43" ht="66" customHeight="1" x14ac:dyDescent="0.3">
      <c r="A15" s="167"/>
      <c r="B15" s="170"/>
      <c r="C15" s="34" t="s">
        <v>58</v>
      </c>
      <c r="D15" s="29" t="s">
        <v>59</v>
      </c>
      <c r="E15" s="23" t="s">
        <v>47</v>
      </c>
      <c r="F15" s="120">
        <v>300</v>
      </c>
      <c r="G15" s="83" t="s">
        <v>41</v>
      </c>
      <c r="H15" s="78">
        <v>0</v>
      </c>
      <c r="I15" s="116">
        <v>0</v>
      </c>
      <c r="J15" s="72" t="s">
        <v>60</v>
      </c>
      <c r="K15" s="77">
        <v>2</v>
      </c>
      <c r="L15" s="72">
        <v>150</v>
      </c>
      <c r="M15" s="77">
        <v>65</v>
      </c>
      <c r="N15" s="122">
        <v>113</v>
      </c>
      <c r="O15" s="30">
        <v>0</v>
      </c>
      <c r="P15" s="30">
        <v>0</v>
      </c>
      <c r="Q15" s="30">
        <v>0</v>
      </c>
      <c r="R15" s="30">
        <v>0</v>
      </c>
      <c r="S15" s="30">
        <v>0</v>
      </c>
      <c r="T15" s="30"/>
      <c r="U15" s="31">
        <f t="shared" si="7"/>
        <v>0</v>
      </c>
      <c r="V15" s="81">
        <v>0</v>
      </c>
      <c r="W15" s="30"/>
      <c r="X15" s="30"/>
      <c r="Y15" s="30"/>
      <c r="Z15" s="30"/>
      <c r="AA15" s="30"/>
      <c r="AB15" s="36"/>
      <c r="AC15" s="35">
        <f t="shared" si="0"/>
        <v>0</v>
      </c>
      <c r="AD15" s="92">
        <v>0</v>
      </c>
      <c r="AE15" s="100">
        <f t="shared" si="5"/>
        <v>0</v>
      </c>
      <c r="AF15" s="99">
        <f t="shared" si="6"/>
        <v>0</v>
      </c>
      <c r="AG15" s="110">
        <f t="shared" si="2"/>
        <v>67</v>
      </c>
      <c r="AH15" s="102">
        <f>+AG15/F15</f>
        <v>0.22333333333333333</v>
      </c>
      <c r="AI15" s="104" t="s">
        <v>57</v>
      </c>
      <c r="AJ15" s="136" t="s">
        <v>117</v>
      </c>
      <c r="AK15" s="85"/>
    </row>
    <row r="16" spans="1:43" ht="83.1" customHeight="1" x14ac:dyDescent="0.3">
      <c r="A16" s="167"/>
      <c r="B16" s="170"/>
      <c r="C16" s="34" t="s">
        <v>61</v>
      </c>
      <c r="D16" s="29" t="s">
        <v>62</v>
      </c>
      <c r="E16" s="23" t="s">
        <v>47</v>
      </c>
      <c r="F16" s="83">
        <v>1500</v>
      </c>
      <c r="G16" s="83" t="s">
        <v>41</v>
      </c>
      <c r="H16" s="78">
        <v>0</v>
      </c>
      <c r="I16" s="116">
        <v>0</v>
      </c>
      <c r="J16" s="73">
        <v>150</v>
      </c>
      <c r="K16" s="78">
        <v>555</v>
      </c>
      <c r="L16" s="73">
        <v>370</v>
      </c>
      <c r="M16" s="78">
        <v>370</v>
      </c>
      <c r="N16" s="123">
        <v>75</v>
      </c>
      <c r="O16" s="25">
        <v>0</v>
      </c>
      <c r="P16" s="125">
        <v>75</v>
      </c>
      <c r="Q16" s="125">
        <v>0</v>
      </c>
      <c r="R16" s="25">
        <v>0</v>
      </c>
      <c r="S16" s="30">
        <v>0</v>
      </c>
      <c r="T16" s="30"/>
      <c r="U16" s="35">
        <f t="shared" si="7"/>
        <v>75</v>
      </c>
      <c r="V16" s="80">
        <f t="shared" si="3"/>
        <v>1</v>
      </c>
      <c r="W16" s="36"/>
      <c r="X16" s="36"/>
      <c r="Y16" s="36"/>
      <c r="Z16" s="36"/>
      <c r="AA16" s="36"/>
      <c r="AB16" s="36"/>
      <c r="AC16" s="35">
        <f t="shared" si="0"/>
        <v>0</v>
      </c>
      <c r="AD16" s="91">
        <f>AC16/N16</f>
        <v>0</v>
      </c>
      <c r="AE16" s="100">
        <f t="shared" si="5"/>
        <v>75</v>
      </c>
      <c r="AF16" s="99">
        <f t="shared" si="6"/>
        <v>1</v>
      </c>
      <c r="AG16" s="110">
        <f t="shared" si="2"/>
        <v>1000</v>
      </c>
      <c r="AH16" s="101">
        <f t="shared" ref="AH16:AH22" si="8">AG16/F16</f>
        <v>0.66666666666666663</v>
      </c>
      <c r="AI16" s="104" t="s">
        <v>57</v>
      </c>
      <c r="AJ16" s="136" t="s">
        <v>118</v>
      </c>
      <c r="AK16" s="85"/>
    </row>
    <row r="17" spans="1:37" ht="59.1" customHeight="1" x14ac:dyDescent="0.3">
      <c r="A17" s="168"/>
      <c r="B17" s="171"/>
      <c r="C17" s="34" t="s">
        <v>63</v>
      </c>
      <c r="D17" s="29" t="s">
        <v>64</v>
      </c>
      <c r="E17" s="23" t="s">
        <v>47</v>
      </c>
      <c r="F17" s="83">
        <v>1500</v>
      </c>
      <c r="G17" s="83" t="s">
        <v>41</v>
      </c>
      <c r="H17" s="78">
        <v>0</v>
      </c>
      <c r="I17" s="116">
        <v>0</v>
      </c>
      <c r="J17" s="73">
        <v>150</v>
      </c>
      <c r="K17" s="78">
        <v>579</v>
      </c>
      <c r="L17" s="73">
        <v>400</v>
      </c>
      <c r="M17" s="78">
        <v>400</v>
      </c>
      <c r="N17" s="123">
        <v>71</v>
      </c>
      <c r="O17" s="25">
        <v>0</v>
      </c>
      <c r="P17" s="125">
        <v>71</v>
      </c>
      <c r="Q17" s="125">
        <v>0</v>
      </c>
      <c r="R17" s="25">
        <v>0</v>
      </c>
      <c r="S17" s="30">
        <v>0</v>
      </c>
      <c r="T17" s="30"/>
      <c r="U17" s="35">
        <f t="shared" si="7"/>
        <v>71</v>
      </c>
      <c r="V17" s="80">
        <f>U17/N17</f>
        <v>1</v>
      </c>
      <c r="W17" s="36"/>
      <c r="X17" s="36"/>
      <c r="Y17" s="36"/>
      <c r="Z17" s="36"/>
      <c r="AA17" s="36"/>
      <c r="AB17" s="36"/>
      <c r="AC17" s="35">
        <f t="shared" si="0"/>
        <v>0</v>
      </c>
      <c r="AD17" s="91">
        <f t="shared" ref="AD17:AD21" si="9">AC17/N17</f>
        <v>0</v>
      </c>
      <c r="AE17" s="100">
        <f t="shared" si="5"/>
        <v>71</v>
      </c>
      <c r="AF17" s="99">
        <f t="shared" si="6"/>
        <v>1</v>
      </c>
      <c r="AG17" s="110">
        <f t="shared" si="2"/>
        <v>1050</v>
      </c>
      <c r="AH17" s="101">
        <f t="shared" si="8"/>
        <v>0.7</v>
      </c>
      <c r="AI17" s="104" t="s">
        <v>57</v>
      </c>
      <c r="AJ17" s="138" t="s">
        <v>119</v>
      </c>
      <c r="AK17" s="85"/>
    </row>
    <row r="18" spans="1:37" ht="65.099999999999994" customHeight="1" thickBot="1" x14ac:dyDescent="0.35">
      <c r="A18" s="37">
        <v>200405</v>
      </c>
      <c r="B18" s="38" t="s">
        <v>65</v>
      </c>
      <c r="C18" s="34" t="s">
        <v>66</v>
      </c>
      <c r="D18" s="29" t="s">
        <v>67</v>
      </c>
      <c r="E18" s="23" t="s">
        <v>47</v>
      </c>
      <c r="F18" s="82">
        <v>3</v>
      </c>
      <c r="G18" s="82" t="s">
        <v>41</v>
      </c>
      <c r="H18" s="75">
        <v>0</v>
      </c>
      <c r="I18" s="75">
        <v>0</v>
      </c>
      <c r="J18" s="74">
        <v>1</v>
      </c>
      <c r="K18" s="75">
        <v>0</v>
      </c>
      <c r="L18" s="74">
        <v>1</v>
      </c>
      <c r="M18" s="75">
        <v>0</v>
      </c>
      <c r="N18" s="124">
        <v>2</v>
      </c>
      <c r="O18" s="25">
        <v>0</v>
      </c>
      <c r="P18" s="125">
        <v>0</v>
      </c>
      <c r="Q18" s="125">
        <v>0</v>
      </c>
      <c r="R18" s="144">
        <v>0</v>
      </c>
      <c r="S18" s="30">
        <v>0</v>
      </c>
      <c r="T18" s="30"/>
      <c r="U18" s="35">
        <f t="shared" si="7"/>
        <v>0</v>
      </c>
      <c r="V18" s="32">
        <f>U18/F18</f>
        <v>0</v>
      </c>
      <c r="W18" s="36"/>
      <c r="X18" s="39"/>
      <c r="Y18" s="39"/>
      <c r="Z18" s="39"/>
      <c r="AA18" s="39"/>
      <c r="AB18" s="39"/>
      <c r="AC18" s="35">
        <f t="shared" si="0"/>
        <v>0</v>
      </c>
      <c r="AD18" s="90">
        <f t="shared" si="9"/>
        <v>0</v>
      </c>
      <c r="AE18" s="100">
        <f t="shared" si="5"/>
        <v>0</v>
      </c>
      <c r="AF18" s="99">
        <f t="shared" si="6"/>
        <v>0</v>
      </c>
      <c r="AG18" s="110">
        <f t="shared" si="2"/>
        <v>0</v>
      </c>
      <c r="AH18" s="103">
        <f t="shared" si="8"/>
        <v>0</v>
      </c>
      <c r="AI18" s="114" t="s">
        <v>100</v>
      </c>
      <c r="AJ18" s="136" t="s">
        <v>120</v>
      </c>
      <c r="AK18" s="85"/>
    </row>
    <row r="19" spans="1:37" ht="72" customHeight="1" thickBot="1" x14ac:dyDescent="0.35">
      <c r="A19" s="40">
        <v>200406</v>
      </c>
      <c r="B19" s="41" t="s">
        <v>68</v>
      </c>
      <c r="C19" s="34" t="s">
        <v>69</v>
      </c>
      <c r="D19" s="29" t="s">
        <v>70</v>
      </c>
      <c r="E19" s="23" t="s">
        <v>47</v>
      </c>
      <c r="F19" s="83">
        <v>6400</v>
      </c>
      <c r="G19" s="82" t="s">
        <v>41</v>
      </c>
      <c r="H19" s="75">
        <v>300</v>
      </c>
      <c r="I19" s="75">
        <v>335</v>
      </c>
      <c r="J19" s="75">
        <v>1034</v>
      </c>
      <c r="K19" s="75">
        <v>992</v>
      </c>
      <c r="L19" s="75">
        <v>2100</v>
      </c>
      <c r="M19" s="75">
        <v>950</v>
      </c>
      <c r="N19" s="125">
        <v>1563</v>
      </c>
      <c r="O19" s="25">
        <v>62</v>
      </c>
      <c r="P19" s="125">
        <v>0</v>
      </c>
      <c r="Q19" s="125">
        <v>81</v>
      </c>
      <c r="R19" s="25">
        <v>17</v>
      </c>
      <c r="S19" s="30">
        <v>0</v>
      </c>
      <c r="T19" s="30"/>
      <c r="U19" s="35">
        <f t="shared" si="7"/>
        <v>160</v>
      </c>
      <c r="V19" s="32">
        <f>U19/N19</f>
        <v>0.10236724248240563</v>
      </c>
      <c r="W19" s="39"/>
      <c r="X19" s="39"/>
      <c r="Y19" s="39"/>
      <c r="Z19" s="39"/>
      <c r="AA19" s="39"/>
      <c r="AB19" s="39"/>
      <c r="AC19" s="35">
        <f t="shared" si="0"/>
        <v>0</v>
      </c>
      <c r="AD19" s="90">
        <f t="shared" si="9"/>
        <v>0</v>
      </c>
      <c r="AE19" s="100">
        <f t="shared" si="5"/>
        <v>160</v>
      </c>
      <c r="AF19" s="99">
        <f t="shared" si="6"/>
        <v>0.10236724248240563</v>
      </c>
      <c r="AG19" s="110">
        <f t="shared" si="2"/>
        <v>2437</v>
      </c>
      <c r="AH19" s="102">
        <f t="shared" si="8"/>
        <v>0.38078125000000002</v>
      </c>
      <c r="AI19" s="104" t="s">
        <v>71</v>
      </c>
      <c r="AJ19" s="139" t="s">
        <v>121</v>
      </c>
      <c r="AK19" s="85"/>
    </row>
    <row r="20" spans="1:37" ht="54" customHeight="1" x14ac:dyDescent="0.3">
      <c r="A20" s="42">
        <v>200407</v>
      </c>
      <c r="B20" s="43" t="s">
        <v>72</v>
      </c>
      <c r="C20" s="34" t="s">
        <v>73</v>
      </c>
      <c r="D20" s="29" t="s">
        <v>74</v>
      </c>
      <c r="E20" s="23" t="s">
        <v>47</v>
      </c>
      <c r="F20" s="83">
        <v>1030</v>
      </c>
      <c r="G20" s="82" t="s">
        <v>41</v>
      </c>
      <c r="H20" s="75">
        <v>357</v>
      </c>
      <c r="I20" s="75">
        <v>219</v>
      </c>
      <c r="J20" s="76">
        <v>120</v>
      </c>
      <c r="K20" s="75">
        <v>135</v>
      </c>
      <c r="L20" s="76">
        <v>325</v>
      </c>
      <c r="M20" s="75">
        <v>352</v>
      </c>
      <c r="N20" s="126">
        <v>325</v>
      </c>
      <c r="O20" s="25">
        <v>0</v>
      </c>
      <c r="P20" s="125">
        <v>3</v>
      </c>
      <c r="Q20" s="125">
        <v>35</v>
      </c>
      <c r="R20" s="25">
        <v>96</v>
      </c>
      <c r="S20" s="30">
        <v>19</v>
      </c>
      <c r="T20" s="30"/>
      <c r="U20" s="35">
        <f t="shared" si="7"/>
        <v>153</v>
      </c>
      <c r="V20" s="27">
        <f>U20/N20</f>
        <v>0.47076923076923077</v>
      </c>
      <c r="W20" s="39"/>
      <c r="X20" s="39"/>
      <c r="Y20" s="39"/>
      <c r="Z20" s="39"/>
      <c r="AA20" s="39"/>
      <c r="AB20" s="39"/>
      <c r="AC20" s="35">
        <f t="shared" si="0"/>
        <v>0</v>
      </c>
      <c r="AD20" s="93">
        <f t="shared" si="9"/>
        <v>0</v>
      </c>
      <c r="AE20" s="100">
        <f t="shared" si="5"/>
        <v>153</v>
      </c>
      <c r="AF20" s="99">
        <f t="shared" si="6"/>
        <v>0.47076923076923077</v>
      </c>
      <c r="AG20" s="110">
        <f t="shared" si="2"/>
        <v>859</v>
      </c>
      <c r="AH20" s="103">
        <f t="shared" si="8"/>
        <v>0.83398058252427187</v>
      </c>
      <c r="AI20" s="115" t="s">
        <v>101</v>
      </c>
      <c r="AJ20" s="139" t="s">
        <v>122</v>
      </c>
      <c r="AK20" s="85"/>
    </row>
    <row r="21" spans="1:37" ht="76.2" customHeight="1" x14ac:dyDescent="0.3">
      <c r="A21" s="177" t="s">
        <v>75</v>
      </c>
      <c r="B21" s="178"/>
      <c r="C21" s="34" t="s">
        <v>76</v>
      </c>
      <c r="D21" s="29" t="s">
        <v>112</v>
      </c>
      <c r="E21" s="23" t="s">
        <v>47</v>
      </c>
      <c r="F21" s="83">
        <v>5720</v>
      </c>
      <c r="G21" s="82" t="s">
        <v>41</v>
      </c>
      <c r="H21" s="75">
        <v>940</v>
      </c>
      <c r="I21" s="75">
        <v>467</v>
      </c>
      <c r="J21" s="76">
        <v>1430</v>
      </c>
      <c r="K21" s="75">
        <v>61</v>
      </c>
      <c r="L21" s="76">
        <v>2300</v>
      </c>
      <c r="M21" s="75">
        <v>446</v>
      </c>
      <c r="N21" s="126">
        <v>1131</v>
      </c>
      <c r="O21" s="25">
        <v>4</v>
      </c>
      <c r="P21" s="125">
        <v>4</v>
      </c>
      <c r="Q21" s="126">
        <v>8</v>
      </c>
      <c r="R21" s="144">
        <v>0</v>
      </c>
      <c r="S21" s="30">
        <v>11</v>
      </c>
      <c r="T21" s="30"/>
      <c r="U21" s="35">
        <f>O21+P21+Q21+R21+S21+T21</f>
        <v>27</v>
      </c>
      <c r="V21" s="32">
        <f>U21/N21</f>
        <v>2.3872679045092837E-2</v>
      </c>
      <c r="W21" s="39"/>
      <c r="X21" s="39"/>
      <c r="Y21" s="39"/>
      <c r="Z21" s="39"/>
      <c r="AA21" s="39"/>
      <c r="AB21" s="39"/>
      <c r="AC21" s="35">
        <f>SUM(W21:AB21)</f>
        <v>0</v>
      </c>
      <c r="AD21" s="89">
        <f t="shared" si="9"/>
        <v>0</v>
      </c>
      <c r="AE21" s="100">
        <f t="shared" si="5"/>
        <v>27</v>
      </c>
      <c r="AF21" s="99">
        <f t="shared" si="6"/>
        <v>2.3872679045092837E-2</v>
      </c>
      <c r="AG21" s="110">
        <f t="shared" si="2"/>
        <v>1001</v>
      </c>
      <c r="AH21" s="102">
        <f t="shared" si="8"/>
        <v>0.17499999999999999</v>
      </c>
      <c r="AI21" s="104" t="s">
        <v>77</v>
      </c>
      <c r="AJ21" s="140" t="s">
        <v>123</v>
      </c>
      <c r="AK21" s="85"/>
    </row>
    <row r="22" spans="1:37" ht="76.2" customHeight="1" thickBot="1" x14ac:dyDescent="0.35">
      <c r="A22" s="177" t="s">
        <v>75</v>
      </c>
      <c r="B22" s="178"/>
      <c r="C22" s="34" t="s">
        <v>78</v>
      </c>
      <c r="D22" s="29" t="s">
        <v>111</v>
      </c>
      <c r="E22" s="23" t="s">
        <v>47</v>
      </c>
      <c r="F22" s="83">
        <v>19527</v>
      </c>
      <c r="G22" s="82" t="s">
        <v>41</v>
      </c>
      <c r="H22" s="75">
        <v>2430</v>
      </c>
      <c r="I22" s="78">
        <v>4953</v>
      </c>
      <c r="J22" s="76">
        <v>3064</v>
      </c>
      <c r="K22" s="75">
        <v>2508</v>
      </c>
      <c r="L22" s="76">
        <v>6629</v>
      </c>
      <c r="M22" s="75">
        <v>6013</v>
      </c>
      <c r="N22" s="126">
        <v>4683</v>
      </c>
      <c r="O22" s="25">
        <v>85</v>
      </c>
      <c r="P22" s="125">
        <v>94</v>
      </c>
      <c r="Q22" s="123">
        <v>1207</v>
      </c>
      <c r="R22" s="144">
        <v>260</v>
      </c>
      <c r="S22" s="30">
        <v>479</v>
      </c>
      <c r="T22" s="30"/>
      <c r="U22" s="35">
        <f>SUM(O22:T22)</f>
        <v>2125</v>
      </c>
      <c r="V22" s="32">
        <f>SUM(J22:T22)/F22</f>
        <v>1.2814052337788704</v>
      </c>
      <c r="W22" s="39"/>
      <c r="X22" s="39"/>
      <c r="Y22" s="39"/>
      <c r="Z22" s="39"/>
      <c r="AA22" s="39"/>
      <c r="AB22" s="39"/>
      <c r="AC22" s="35">
        <f>SUM(W22:AB22)</f>
        <v>0</v>
      </c>
      <c r="AD22" s="94">
        <f>AC22/N22</f>
        <v>0</v>
      </c>
      <c r="AE22" s="100">
        <f t="shared" si="5"/>
        <v>2125</v>
      </c>
      <c r="AF22" s="99">
        <f t="shared" si="6"/>
        <v>0.45376895152679908</v>
      </c>
      <c r="AG22" s="110">
        <f t="shared" si="2"/>
        <v>15599</v>
      </c>
      <c r="AH22" s="107">
        <f t="shared" si="8"/>
        <v>0.79884262815588669</v>
      </c>
      <c r="AI22" s="104" t="s">
        <v>77</v>
      </c>
      <c r="AJ22" s="134" t="s">
        <v>110</v>
      </c>
      <c r="AK22" s="85"/>
    </row>
    <row r="23" spans="1:37" x14ac:dyDescent="0.3">
      <c r="A23" s="44"/>
      <c r="B23" s="44"/>
      <c r="C23" s="45"/>
      <c r="D23" s="12"/>
      <c r="E23" s="12"/>
      <c r="F23" s="3"/>
      <c r="G23" s="3"/>
      <c r="H23" s="3"/>
      <c r="I23" s="3"/>
      <c r="J23" s="3"/>
      <c r="K23" s="3"/>
      <c r="L23" s="3"/>
      <c r="M23" s="3"/>
      <c r="N23" s="70"/>
      <c r="O23" s="3"/>
      <c r="P23" s="3"/>
      <c r="Q23" s="3"/>
      <c r="R23" s="3"/>
      <c r="S23" s="3"/>
      <c r="T23" s="3"/>
      <c r="U23" s="3"/>
      <c r="V23" s="46"/>
      <c r="W23" s="46"/>
      <c r="X23" s="46"/>
      <c r="Y23" s="46"/>
      <c r="Z23" s="46"/>
      <c r="AA23" s="46"/>
      <c r="AB23" s="46"/>
      <c r="AC23" s="46"/>
      <c r="AD23" s="46"/>
      <c r="AE23" s="46"/>
      <c r="AF23" s="46"/>
      <c r="AG23" s="3"/>
      <c r="AH23" s="46"/>
      <c r="AI23" s="47"/>
      <c r="AJ23" s="48"/>
    </row>
    <row r="24" spans="1:37" x14ac:dyDescent="0.3">
      <c r="A24" s="44"/>
      <c r="B24" s="44"/>
      <c r="C24" s="45"/>
      <c r="D24" s="12"/>
      <c r="E24" s="12"/>
      <c r="F24" s="3"/>
      <c r="G24" s="3"/>
      <c r="H24" s="3"/>
      <c r="I24" s="3"/>
      <c r="J24" s="3"/>
      <c r="K24" s="3"/>
      <c r="L24" s="3"/>
      <c r="M24" s="3"/>
      <c r="N24" s="70"/>
      <c r="O24" s="3"/>
      <c r="P24" s="3"/>
      <c r="Q24" s="3"/>
      <c r="R24" s="3"/>
      <c r="S24" s="3"/>
      <c r="T24" s="3"/>
      <c r="U24" s="3"/>
      <c r="V24" s="46"/>
      <c r="W24" s="46"/>
      <c r="X24" s="46"/>
      <c r="Y24" s="46"/>
      <c r="Z24" s="46"/>
      <c r="AA24" s="46"/>
      <c r="AB24" s="46"/>
      <c r="AC24" s="46"/>
      <c r="AD24" s="46"/>
      <c r="AE24" s="46"/>
      <c r="AF24" s="46"/>
      <c r="AG24" s="3"/>
      <c r="AH24" s="46"/>
      <c r="AI24" s="47"/>
      <c r="AJ24" s="48"/>
    </row>
    <row r="25" spans="1:37" x14ac:dyDescent="0.3">
      <c r="A25" s="44"/>
      <c r="B25" s="44"/>
      <c r="C25" s="45"/>
      <c r="D25" s="12"/>
      <c r="E25" s="12"/>
      <c r="F25" s="3"/>
      <c r="G25" s="3"/>
      <c r="H25" s="3"/>
      <c r="I25" s="3"/>
      <c r="J25" s="3"/>
      <c r="K25" s="3"/>
      <c r="L25" s="3"/>
      <c r="M25" s="3"/>
      <c r="N25" s="70"/>
      <c r="O25" s="3"/>
      <c r="P25" s="3"/>
      <c r="Q25" s="3"/>
      <c r="R25" s="3"/>
      <c r="S25" s="3"/>
      <c r="T25" s="3"/>
      <c r="U25" s="3"/>
      <c r="V25" s="46"/>
      <c r="W25" s="46"/>
      <c r="X25" s="46"/>
      <c r="Y25" s="46"/>
      <c r="Z25" s="46"/>
      <c r="AA25" s="46"/>
      <c r="AB25" s="46"/>
      <c r="AC25" s="46"/>
      <c r="AD25" s="46"/>
      <c r="AE25" s="46"/>
      <c r="AF25" s="46"/>
      <c r="AG25" s="3"/>
      <c r="AH25" s="46"/>
      <c r="AI25" s="47"/>
      <c r="AJ25" s="48"/>
    </row>
    <row r="26" spans="1:37" x14ac:dyDescent="0.3">
      <c r="A26" s="44"/>
      <c r="B26" s="44"/>
      <c r="C26" s="45"/>
      <c r="D26" s="12"/>
      <c r="E26" s="12"/>
      <c r="F26" s="3"/>
      <c r="G26" s="3"/>
      <c r="H26" s="3"/>
      <c r="I26" s="3"/>
      <c r="J26" s="3"/>
      <c r="K26" s="3"/>
      <c r="L26" s="3"/>
      <c r="M26" s="3"/>
      <c r="N26" s="70"/>
      <c r="O26" s="3"/>
      <c r="P26" s="3"/>
      <c r="Q26" s="3"/>
      <c r="R26" s="3"/>
      <c r="S26" s="3"/>
      <c r="T26" s="3"/>
      <c r="U26" s="3"/>
      <c r="V26" s="46"/>
      <c r="W26" s="46"/>
      <c r="X26" s="46"/>
      <c r="Y26" s="46"/>
      <c r="Z26" s="46"/>
      <c r="AA26" s="46"/>
      <c r="AB26" s="46"/>
      <c r="AC26" s="46"/>
      <c r="AD26" s="46"/>
      <c r="AE26" s="46"/>
      <c r="AF26" s="46"/>
      <c r="AG26" s="3"/>
      <c r="AH26" s="46"/>
      <c r="AI26" s="47"/>
      <c r="AJ26" s="48"/>
    </row>
    <row r="27" spans="1:37" x14ac:dyDescent="0.3">
      <c r="A27" s="44"/>
      <c r="B27" s="44"/>
      <c r="C27" s="45"/>
      <c r="D27" s="12"/>
      <c r="E27" s="12"/>
      <c r="F27" s="3"/>
      <c r="G27" s="3"/>
      <c r="H27" s="3"/>
      <c r="I27" s="3"/>
      <c r="J27" s="3"/>
      <c r="K27" s="3"/>
      <c r="L27" s="3"/>
      <c r="M27" s="3"/>
      <c r="N27" s="70"/>
      <c r="O27" s="3"/>
      <c r="P27" s="3"/>
      <c r="Q27" s="3"/>
      <c r="R27" s="3"/>
      <c r="S27" s="3"/>
      <c r="T27" s="3"/>
      <c r="U27" s="3"/>
      <c r="V27" s="46"/>
      <c r="W27" s="46"/>
      <c r="X27" s="46"/>
      <c r="Y27" s="46"/>
      <c r="Z27" s="46"/>
      <c r="AA27" s="46"/>
      <c r="AB27" s="46"/>
      <c r="AC27" s="46"/>
      <c r="AD27" s="46"/>
      <c r="AE27" s="46"/>
      <c r="AF27" s="46"/>
      <c r="AG27" s="3"/>
      <c r="AH27" s="46"/>
      <c r="AI27" s="47"/>
      <c r="AJ27" s="48"/>
    </row>
    <row r="28" spans="1:37" ht="21" x14ac:dyDescent="0.3">
      <c r="A28" s="5" t="s">
        <v>79</v>
      </c>
      <c r="B28" s="3"/>
      <c r="C28" s="3"/>
      <c r="D28" s="3"/>
      <c r="E28" s="4"/>
      <c r="F28" s="3"/>
      <c r="G28" s="3"/>
      <c r="H28" s="3"/>
      <c r="I28" s="3"/>
      <c r="J28" s="3"/>
      <c r="K28" s="3"/>
      <c r="L28" s="3"/>
      <c r="M28" s="3"/>
      <c r="O28" s="3"/>
      <c r="P28" s="3"/>
      <c r="Q28" s="3"/>
      <c r="R28" s="3"/>
      <c r="S28" s="3"/>
      <c r="T28" s="3"/>
      <c r="U28" s="3"/>
      <c r="V28" s="3"/>
      <c r="W28" s="3"/>
      <c r="X28" s="3"/>
      <c r="Y28" s="3"/>
      <c r="Z28" s="49"/>
      <c r="AA28" s="50"/>
      <c r="AB28" s="50"/>
      <c r="AC28" s="50"/>
      <c r="AD28" s="50"/>
      <c r="AE28" s="51"/>
      <c r="AF28" s="51"/>
      <c r="AG28" s="51"/>
      <c r="AH28" s="51"/>
      <c r="AI28" s="3"/>
      <c r="AJ28" s="3"/>
    </row>
    <row r="29" spans="1:37" x14ac:dyDescent="0.3">
      <c r="A29" s="52"/>
      <c r="B29" s="53"/>
      <c r="C29" s="53"/>
      <c r="D29" s="53"/>
      <c r="E29" s="54"/>
      <c r="F29" s="55"/>
      <c r="G29" s="3"/>
      <c r="H29" s="3"/>
      <c r="I29" s="3"/>
      <c r="J29" s="3"/>
      <c r="K29" s="3"/>
      <c r="L29" s="3"/>
      <c r="M29" s="3"/>
      <c r="O29" s="3"/>
      <c r="P29" s="3"/>
      <c r="Q29" s="3"/>
      <c r="R29" s="3"/>
      <c r="S29" s="3"/>
      <c r="T29" s="3"/>
      <c r="U29" s="3"/>
      <c r="V29" s="3"/>
      <c r="W29" s="3"/>
      <c r="X29" s="3"/>
      <c r="Y29" s="3"/>
      <c r="Z29" s="49"/>
      <c r="AA29" s="50"/>
      <c r="AB29" s="50"/>
      <c r="AC29" s="50"/>
      <c r="AD29" s="50"/>
      <c r="AE29" s="51"/>
      <c r="AF29" s="51"/>
      <c r="AG29" s="51"/>
      <c r="AH29" s="51"/>
      <c r="AI29" s="3"/>
      <c r="AJ29" s="3"/>
    </row>
    <row r="30" spans="1:37" x14ac:dyDescent="0.3">
      <c r="A30" s="2"/>
      <c r="B30" s="3"/>
      <c r="C30" s="3"/>
      <c r="D30" s="3"/>
      <c r="E30" s="4"/>
      <c r="F30" s="3"/>
      <c r="G30" s="3"/>
      <c r="H30" s="3"/>
      <c r="I30" s="3"/>
      <c r="J30" s="3"/>
      <c r="K30" s="3"/>
      <c r="L30" s="3"/>
      <c r="M30" s="3"/>
      <c r="O30" s="3"/>
      <c r="P30" s="3"/>
      <c r="Q30" s="3"/>
      <c r="R30" s="3"/>
      <c r="S30" s="3"/>
      <c r="T30" s="3"/>
      <c r="U30" s="3"/>
      <c r="V30" s="3"/>
      <c r="W30" s="3"/>
      <c r="X30" s="3"/>
      <c r="Y30" s="3"/>
      <c r="Z30" s="49"/>
      <c r="AA30" s="50"/>
      <c r="AB30" s="50"/>
      <c r="AC30" s="50"/>
      <c r="AD30" s="50"/>
      <c r="AE30" s="51"/>
      <c r="AF30" s="51"/>
      <c r="AG30" s="51"/>
      <c r="AH30" s="51"/>
      <c r="AI30" s="3"/>
      <c r="AJ30" s="3"/>
    </row>
    <row r="31" spans="1:37" x14ac:dyDescent="0.3">
      <c r="A31" s="2"/>
      <c r="B31" s="3"/>
      <c r="C31" s="3"/>
      <c r="D31" s="3"/>
      <c r="E31" s="4"/>
      <c r="F31" s="3"/>
      <c r="G31" s="3"/>
      <c r="H31" s="3"/>
      <c r="I31" s="3"/>
      <c r="J31" s="3"/>
      <c r="K31" s="3"/>
      <c r="L31" s="3"/>
      <c r="M31" s="3"/>
      <c r="O31" s="3"/>
      <c r="P31" s="3"/>
      <c r="Q31" s="3"/>
      <c r="R31" s="3"/>
      <c r="S31" s="3"/>
      <c r="T31" s="3"/>
      <c r="U31" s="3"/>
      <c r="V31" s="3"/>
      <c r="W31" s="3"/>
      <c r="X31" s="3"/>
      <c r="Y31" s="3"/>
      <c r="Z31" s="49"/>
      <c r="AA31" s="50"/>
      <c r="AB31" s="50"/>
      <c r="AC31" s="50"/>
      <c r="AD31" s="50"/>
      <c r="AE31" s="51"/>
      <c r="AF31" s="51"/>
      <c r="AG31" s="51"/>
      <c r="AH31" s="51"/>
      <c r="AI31" s="3"/>
      <c r="AJ31" s="3"/>
    </row>
    <row r="32" spans="1:37" ht="18.600000000000001" thickBot="1" x14ac:dyDescent="0.35">
      <c r="A32" s="56" t="s">
        <v>80</v>
      </c>
      <c r="B32" s="3"/>
      <c r="C32" s="45"/>
      <c r="D32" s="12"/>
      <c r="E32" s="12"/>
      <c r="F32" s="3"/>
      <c r="G32" s="3"/>
      <c r="H32" s="3"/>
      <c r="I32" s="3"/>
      <c r="J32" s="3"/>
      <c r="K32" s="3"/>
      <c r="L32" s="3"/>
      <c r="M32" s="3"/>
      <c r="N32" s="70"/>
      <c r="O32" s="3"/>
      <c r="P32" s="3"/>
      <c r="Q32" s="3"/>
      <c r="R32" s="3"/>
      <c r="S32" s="3"/>
      <c r="T32" s="3"/>
      <c r="U32" s="3"/>
      <c r="V32" s="46"/>
      <c r="W32" s="46"/>
      <c r="X32" s="46"/>
      <c r="Y32" s="46"/>
      <c r="Z32" s="46"/>
      <c r="AA32" s="46"/>
      <c r="AB32" s="46"/>
      <c r="AC32" s="46"/>
      <c r="AD32" s="46"/>
      <c r="AE32" s="46"/>
      <c r="AF32" s="46"/>
      <c r="AG32" s="3"/>
      <c r="AH32" s="46"/>
      <c r="AI32" s="47"/>
      <c r="AJ32" s="48"/>
    </row>
    <row r="33" spans="1:36" ht="21" x14ac:dyDescent="0.3">
      <c r="A33" s="179" t="s">
        <v>81</v>
      </c>
      <c r="B33" s="179"/>
      <c r="C33" s="45"/>
      <c r="D33" s="57"/>
      <c r="E33" s="12"/>
      <c r="F33" s="3"/>
      <c r="G33" s="3"/>
      <c r="H33" s="3"/>
      <c r="I33" s="3"/>
      <c r="J33" s="3"/>
      <c r="K33" s="3"/>
      <c r="L33" s="3"/>
      <c r="M33" s="3"/>
      <c r="N33" s="70"/>
      <c r="O33" s="3"/>
      <c r="P33" s="3"/>
      <c r="Q33" s="3"/>
      <c r="R33" s="3"/>
      <c r="S33" s="3"/>
      <c r="T33" s="3"/>
      <c r="U33" s="3"/>
      <c r="V33" s="46"/>
      <c r="W33" s="46"/>
      <c r="X33" s="46"/>
      <c r="Y33" s="46"/>
      <c r="Z33" s="46"/>
      <c r="AA33" s="46"/>
      <c r="AB33" s="46"/>
      <c r="AC33" s="46"/>
      <c r="AD33" s="46"/>
      <c r="AE33" s="46"/>
      <c r="AF33" s="46"/>
      <c r="AG33" s="3"/>
      <c r="AH33" s="46"/>
      <c r="AI33" s="47"/>
      <c r="AJ33" s="48"/>
    </row>
    <row r="34" spans="1:36" x14ac:dyDescent="0.3">
      <c r="A34" s="172" t="s">
        <v>82</v>
      </c>
      <c r="B34" s="172"/>
      <c r="C34" s="45"/>
      <c r="D34" s="58"/>
      <c r="E34" s="12"/>
      <c r="F34" s="3"/>
      <c r="G34" s="3"/>
      <c r="H34" s="3"/>
      <c r="I34" s="3"/>
      <c r="J34" s="3"/>
      <c r="K34" s="3"/>
      <c r="L34" s="3"/>
      <c r="M34" s="3"/>
      <c r="N34" s="70"/>
      <c r="O34" s="3"/>
      <c r="P34" s="3"/>
      <c r="Q34" s="3"/>
      <c r="R34" s="3"/>
      <c r="S34" s="3"/>
      <c r="T34" s="3"/>
      <c r="U34" s="3"/>
      <c r="V34" s="46"/>
      <c r="W34" s="46"/>
      <c r="X34" s="46"/>
      <c r="Y34" s="46"/>
      <c r="Z34" s="46"/>
      <c r="AA34" s="46"/>
      <c r="AB34" s="46"/>
      <c r="AC34" s="46"/>
      <c r="AD34" s="46"/>
      <c r="AE34" s="46"/>
      <c r="AF34" s="46"/>
      <c r="AG34" s="3"/>
      <c r="AH34" s="46"/>
      <c r="AI34" s="47"/>
      <c r="AJ34" s="48"/>
    </row>
    <row r="35" spans="1:36" ht="21.6" thickBot="1" x14ac:dyDescent="0.35">
      <c r="A35" s="179" t="s">
        <v>83</v>
      </c>
      <c r="B35" s="179"/>
      <c r="C35" s="45"/>
      <c r="D35" s="59"/>
      <c r="E35" s="12"/>
      <c r="F35" s="3"/>
      <c r="G35" s="3"/>
      <c r="H35" s="3"/>
      <c r="I35" s="3"/>
      <c r="J35" s="3"/>
      <c r="K35" s="3"/>
      <c r="L35" s="3"/>
      <c r="M35" s="3"/>
      <c r="N35" s="70"/>
      <c r="O35" s="3"/>
      <c r="P35" s="3"/>
      <c r="Q35" s="3"/>
      <c r="R35" s="3"/>
      <c r="S35" s="3"/>
      <c r="T35" s="3"/>
      <c r="U35" s="3"/>
      <c r="V35" s="46"/>
      <c r="W35" s="46"/>
      <c r="X35" s="46"/>
      <c r="Y35" s="46"/>
      <c r="Z35" s="46"/>
      <c r="AA35" s="46"/>
      <c r="AB35" s="46"/>
      <c r="AC35" s="46"/>
      <c r="AD35" s="46"/>
      <c r="AE35" s="46"/>
      <c r="AF35" s="46"/>
      <c r="AG35" s="3"/>
      <c r="AH35" s="46"/>
      <c r="AI35" s="47"/>
      <c r="AJ35" s="48"/>
    </row>
    <row r="36" spans="1:36" x14ac:dyDescent="0.3">
      <c r="A36" s="172" t="s">
        <v>84</v>
      </c>
      <c r="B36" s="172"/>
      <c r="C36" s="45"/>
      <c r="D36" s="60"/>
      <c r="E36" s="12"/>
      <c r="F36" s="3"/>
      <c r="G36" s="3"/>
      <c r="H36" s="3"/>
      <c r="I36" s="3"/>
      <c r="J36" s="3"/>
      <c r="K36" s="3"/>
      <c r="L36" s="3"/>
      <c r="M36" s="3"/>
      <c r="N36" s="70"/>
      <c r="O36" s="3"/>
      <c r="P36" s="3"/>
      <c r="Q36" s="3"/>
      <c r="R36" s="3"/>
      <c r="S36" s="3"/>
      <c r="T36" s="3"/>
      <c r="U36" s="3"/>
      <c r="V36" s="46"/>
      <c r="W36" s="46"/>
      <c r="X36" s="46"/>
      <c r="Y36" s="46"/>
      <c r="Z36" s="46"/>
      <c r="AA36" s="46"/>
      <c r="AB36" s="46"/>
      <c r="AC36" s="46"/>
      <c r="AD36" s="46"/>
      <c r="AE36" s="46"/>
      <c r="AF36" s="46"/>
      <c r="AG36" s="3"/>
      <c r="AH36" s="46"/>
      <c r="AI36" s="47"/>
      <c r="AJ36" s="48"/>
    </row>
    <row r="37" spans="1:36" x14ac:dyDescent="0.3">
      <c r="A37" s="172" t="s">
        <v>85</v>
      </c>
      <c r="B37" s="172"/>
      <c r="C37" s="45"/>
      <c r="D37" s="61"/>
      <c r="E37" s="12"/>
      <c r="F37" s="3"/>
      <c r="G37" s="3"/>
      <c r="H37" s="3"/>
      <c r="I37" s="3"/>
      <c r="J37" s="3"/>
      <c r="K37" s="3"/>
      <c r="L37" s="3"/>
      <c r="M37" s="3"/>
      <c r="N37" s="70"/>
      <c r="O37" s="3"/>
      <c r="P37" s="3"/>
      <c r="Q37" s="3"/>
      <c r="R37" s="3"/>
      <c r="S37" s="3"/>
      <c r="T37" s="3"/>
      <c r="U37" s="3"/>
      <c r="V37" s="62"/>
      <c r="W37" s="62"/>
      <c r="X37" s="62"/>
      <c r="Y37" s="62"/>
      <c r="Z37" s="62"/>
      <c r="AA37" s="62"/>
      <c r="AB37" s="62"/>
      <c r="AC37" s="62"/>
      <c r="AD37" s="62"/>
      <c r="AE37" s="62"/>
      <c r="AF37" s="62"/>
      <c r="AG37" s="3"/>
      <c r="AH37" s="46"/>
      <c r="AI37" s="63"/>
      <c r="AJ37" s="48"/>
    </row>
    <row r="38" spans="1:36" x14ac:dyDescent="0.3">
      <c r="A38" s="11"/>
      <c r="B38" s="11"/>
      <c r="C38" s="45"/>
      <c r="D38" s="12"/>
      <c r="E38" s="12"/>
      <c r="F38" s="3"/>
      <c r="G38" s="3"/>
      <c r="H38" s="3"/>
      <c r="I38" s="3"/>
      <c r="J38" s="3"/>
      <c r="K38" s="3"/>
      <c r="L38" s="3"/>
      <c r="M38" s="3"/>
      <c r="N38" s="70"/>
      <c r="O38" s="3"/>
      <c r="P38" s="3"/>
      <c r="Q38" s="3"/>
      <c r="R38" s="3"/>
      <c r="S38" s="3"/>
      <c r="T38" s="3"/>
      <c r="U38" s="3"/>
      <c r="V38" s="62"/>
      <c r="W38" s="62"/>
      <c r="X38" s="62"/>
      <c r="Y38" s="62"/>
      <c r="Z38" s="62"/>
      <c r="AA38" s="62"/>
      <c r="AB38" s="62"/>
      <c r="AC38" s="62"/>
      <c r="AD38" s="62"/>
      <c r="AE38" s="62"/>
      <c r="AF38" s="62"/>
      <c r="AG38" s="3"/>
      <c r="AH38" s="46"/>
      <c r="AI38" s="63"/>
      <c r="AJ38" s="48"/>
    </row>
    <row r="39" spans="1:36" x14ac:dyDescent="0.3">
      <c r="A39" s="11"/>
      <c r="B39" s="11"/>
      <c r="C39" s="45"/>
      <c r="D39" s="12"/>
      <c r="E39" s="12"/>
      <c r="F39" s="3"/>
      <c r="G39" s="3"/>
      <c r="H39" s="3"/>
      <c r="I39" s="3"/>
      <c r="J39" s="3"/>
      <c r="K39" s="3"/>
      <c r="L39" s="3"/>
      <c r="M39" s="3"/>
      <c r="N39" s="70"/>
      <c r="O39" s="3"/>
      <c r="P39" s="3"/>
      <c r="Q39" s="3"/>
      <c r="R39" s="3"/>
      <c r="S39" s="3"/>
      <c r="T39" s="3"/>
      <c r="U39" s="3"/>
      <c r="V39" s="62"/>
      <c r="W39" s="62"/>
      <c r="X39" s="62"/>
      <c r="Y39" s="62"/>
      <c r="Z39" s="62"/>
      <c r="AA39" s="62"/>
      <c r="AB39" s="62"/>
      <c r="AC39" s="62"/>
      <c r="AD39" s="62"/>
      <c r="AE39" s="62"/>
      <c r="AF39" s="62"/>
      <c r="AG39" s="3"/>
      <c r="AH39" s="46"/>
      <c r="AI39" s="63"/>
      <c r="AJ39" s="48"/>
    </row>
    <row r="40" spans="1:36" x14ac:dyDescent="0.3">
      <c r="A40" s="11"/>
      <c r="B40" s="11"/>
      <c r="C40" s="45"/>
      <c r="D40" s="12"/>
      <c r="E40" s="12"/>
      <c r="F40" s="3"/>
      <c r="G40" s="3"/>
      <c r="H40" s="3"/>
      <c r="I40" s="3"/>
      <c r="J40" s="3"/>
      <c r="K40" s="3"/>
      <c r="L40" s="3"/>
      <c r="M40" s="3"/>
      <c r="N40" s="70"/>
      <c r="O40" s="3"/>
      <c r="P40" s="3"/>
      <c r="Q40" s="3"/>
      <c r="R40" s="3"/>
      <c r="S40" s="3"/>
      <c r="T40" s="3"/>
      <c r="U40" s="3"/>
      <c r="V40" s="62"/>
      <c r="W40" s="62"/>
      <c r="X40" s="62"/>
      <c r="Y40" s="62"/>
      <c r="Z40" s="62"/>
      <c r="AA40" s="62"/>
      <c r="AB40" s="62"/>
      <c r="AC40" s="62"/>
      <c r="AD40" s="62"/>
      <c r="AE40" s="62"/>
      <c r="AF40" s="62"/>
      <c r="AG40" s="3"/>
      <c r="AH40" s="46"/>
      <c r="AI40" s="63"/>
      <c r="AJ40" s="48"/>
    </row>
    <row r="41" spans="1:36" x14ac:dyDescent="0.3">
      <c r="A41" s="173" t="s">
        <v>86</v>
      </c>
      <c r="B41" s="64" t="s">
        <v>87</v>
      </c>
      <c r="C41" s="174" t="s">
        <v>88</v>
      </c>
      <c r="D41" s="65" t="s">
        <v>108</v>
      </c>
      <c r="E41" s="175" t="s">
        <v>89</v>
      </c>
      <c r="F41" s="176" t="s">
        <v>91</v>
      </c>
      <c r="G41" s="176"/>
      <c r="H41" s="176"/>
      <c r="I41" s="176"/>
      <c r="J41" s="176"/>
      <c r="K41" s="176"/>
      <c r="L41" s="176"/>
      <c r="M41" s="176"/>
      <c r="N41" s="176"/>
      <c r="O41" s="176"/>
      <c r="P41" s="176"/>
      <c r="Q41" s="176"/>
      <c r="R41" s="3"/>
      <c r="S41" s="3"/>
      <c r="T41" s="3"/>
      <c r="U41" s="3"/>
      <c r="V41" s="46"/>
      <c r="W41" s="46"/>
      <c r="X41" s="46"/>
      <c r="Y41" s="46"/>
      <c r="Z41" s="46"/>
      <c r="AA41" s="46"/>
      <c r="AB41" s="46"/>
      <c r="AC41" s="46"/>
      <c r="AD41" s="46"/>
      <c r="AE41" s="46"/>
      <c r="AF41" s="46"/>
      <c r="AG41" s="3"/>
      <c r="AH41" s="46"/>
      <c r="AI41" s="47"/>
      <c r="AJ41" s="48"/>
    </row>
    <row r="42" spans="1:36" x14ac:dyDescent="0.3">
      <c r="A42" s="173"/>
      <c r="B42" s="64" t="s">
        <v>90</v>
      </c>
      <c r="C42" s="174"/>
      <c r="D42" s="65" t="s">
        <v>109</v>
      </c>
      <c r="E42" s="175"/>
      <c r="F42" s="176" t="s">
        <v>92</v>
      </c>
      <c r="G42" s="176"/>
      <c r="H42" s="176"/>
      <c r="I42" s="176"/>
      <c r="J42" s="176"/>
      <c r="K42" s="176"/>
      <c r="L42" s="176"/>
      <c r="M42" s="176"/>
      <c r="N42" s="176"/>
      <c r="O42" s="176"/>
      <c r="P42" s="176"/>
      <c r="Q42" s="176"/>
      <c r="R42" s="3"/>
      <c r="S42" s="3"/>
      <c r="T42" s="3"/>
      <c r="U42" s="3"/>
      <c r="V42" s="46"/>
      <c r="W42" s="46"/>
      <c r="X42" s="46"/>
      <c r="Y42" s="46"/>
      <c r="Z42" s="46"/>
      <c r="AA42" s="46"/>
      <c r="AB42" s="46"/>
      <c r="AC42" s="46"/>
      <c r="AD42" s="46"/>
      <c r="AE42" s="46"/>
      <c r="AF42" s="46"/>
      <c r="AG42" s="3"/>
      <c r="AH42" s="46"/>
      <c r="AI42" s="47"/>
      <c r="AJ42" s="48"/>
    </row>
  </sheetData>
  <mergeCells count="25">
    <mergeCell ref="A36:B36"/>
    <mergeCell ref="A21:B21"/>
    <mergeCell ref="A22:B22"/>
    <mergeCell ref="A33:B33"/>
    <mergeCell ref="A34:B34"/>
    <mergeCell ref="A35:B35"/>
    <mergeCell ref="A37:B37"/>
    <mergeCell ref="A41:A42"/>
    <mergeCell ref="C41:C42"/>
    <mergeCell ref="E41:E42"/>
    <mergeCell ref="F41:Q41"/>
    <mergeCell ref="F42:Q42"/>
    <mergeCell ref="A8:A9"/>
    <mergeCell ref="B8:B9"/>
    <mergeCell ref="A10:A13"/>
    <mergeCell ref="B10:B13"/>
    <mergeCell ref="A14:A17"/>
    <mergeCell ref="B14:B17"/>
    <mergeCell ref="A1:A4"/>
    <mergeCell ref="B1:AI4"/>
    <mergeCell ref="W6:AD6"/>
    <mergeCell ref="AE6:AF6"/>
    <mergeCell ref="AG6:AH6"/>
    <mergeCell ref="AI6:AJ6"/>
    <mergeCell ref="N6:V6"/>
  </mergeCells>
  <conditionalFormatting sqref="V9">
    <cfRule type="cellIs" dxfId="18" priority="21" operator="lessThanOrEqual">
      <formula>0.083</formula>
    </cfRule>
    <cfRule type="cellIs" dxfId="17" priority="22" operator="between">
      <formula>0.083</formula>
      <formula>0.17</formula>
    </cfRule>
    <cfRule type="cellIs" dxfId="16" priority="23" operator="greaterThanOrEqual">
      <formula>0.171</formula>
    </cfRule>
  </conditionalFormatting>
  <conditionalFormatting sqref="V9">
    <cfRule type="cellIs" dxfId="15" priority="20" operator="lessThan">
      <formula>"0.33"</formula>
    </cfRule>
  </conditionalFormatting>
  <conditionalFormatting sqref="AD9">
    <cfRule type="cellIs" dxfId="14" priority="17" operator="lessThanOrEqual">
      <formula>0.083</formula>
    </cfRule>
    <cfRule type="cellIs" dxfId="13" priority="18" operator="between">
      <formula>0.083</formula>
      <formula>0.17</formula>
    </cfRule>
    <cfRule type="cellIs" dxfId="12" priority="19" operator="greaterThanOrEqual">
      <formula>0.171</formula>
    </cfRule>
  </conditionalFormatting>
  <conditionalFormatting sqref="AD9">
    <cfRule type="cellIs" dxfId="11" priority="16" operator="lessThan">
      <formula>"0.33"</formula>
    </cfRule>
  </conditionalFormatting>
  <conditionalFormatting sqref="AF8:AF22">
    <cfRule type="cellIs" dxfId="10" priority="13" operator="lessThanOrEqual">
      <formula>0.083</formula>
    </cfRule>
    <cfRule type="cellIs" dxfId="9" priority="14" operator="between">
      <formula>0.083</formula>
      <formula>0.17</formula>
    </cfRule>
    <cfRule type="cellIs" dxfId="8" priority="15" operator="greaterThanOrEqual">
      <formula>0.171</formula>
    </cfRule>
  </conditionalFormatting>
  <conditionalFormatting sqref="V8">
    <cfRule type="cellIs" priority="12" operator="greaterThan">
      <formula>0.41</formula>
    </cfRule>
  </conditionalFormatting>
  <conditionalFormatting sqref="V22">
    <cfRule type="cellIs" dxfId="7" priority="11" operator="greaterThan">
      <formula>0.21</formula>
    </cfRule>
  </conditionalFormatting>
  <conditionalFormatting sqref="AD22">
    <cfRule type="cellIs" dxfId="6" priority="8" operator="lessThan">
      <formula>0.4</formula>
    </cfRule>
  </conditionalFormatting>
  <conditionalFormatting sqref="V20">
    <cfRule type="cellIs" dxfId="5" priority="7" operator="lessThan">
      <formula>50</formula>
    </cfRule>
  </conditionalFormatting>
  <conditionalFormatting sqref="AD20">
    <cfRule type="cellIs" dxfId="4" priority="6" operator="lessThan">
      <formula>50</formula>
    </cfRule>
  </conditionalFormatting>
  <conditionalFormatting sqref="AD10">
    <cfRule type="cellIs" dxfId="3" priority="2" operator="lessThanOrEqual">
      <formula>0.083</formula>
    </cfRule>
    <cfRule type="cellIs" dxfId="2" priority="3" operator="between">
      <formula>0.083</formula>
      <formula>0.17</formula>
    </cfRule>
    <cfRule type="cellIs" dxfId="1" priority="4" operator="greaterThanOrEqual">
      <formula>0.171</formula>
    </cfRule>
  </conditionalFormatting>
  <conditionalFormatting sqref="AD10">
    <cfRule type="cellIs" dxfId="0" priority="1" operator="lessThan">
      <formula>"0.33"</formula>
    </cfRule>
  </conditionalFormatting>
  <pageMargins left="0.7" right="0.7" top="0.75" bottom="0.75" header="0.3" footer="0.3"/>
  <pageSetup orientation="portrait" r:id="rId1"/>
  <ignoredErrors>
    <ignoredError sqref="AH14" formula="1"/>
    <ignoredError sqref="AC15" formulaRange="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Julian Humberto Henao Zapata</cp:lastModifiedBy>
  <dcterms:created xsi:type="dcterms:W3CDTF">2021-06-04T18:58:02Z</dcterms:created>
  <dcterms:modified xsi:type="dcterms:W3CDTF">2024-07-19T23:15:16Z</dcterms:modified>
</cp:coreProperties>
</file>