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Claudia\Desktop\ISVIMED 2024\PLAN DE ACCIÓN 2024\8-AGOSTO 2024\"/>
    </mc:Choice>
  </mc:AlternateContent>
  <xr:revisionPtr revIDLastSave="0" documentId="13_ncr:1_{81E5EE82-5F87-4848-973C-316ECCAE3D3F}" xr6:coauthVersionLast="47" xr6:coauthVersionMax="47" xr10:uidLastSave="{00000000-0000-0000-0000-000000000000}"/>
  <bookViews>
    <workbookView xWindow="-120" yWindow="-120" windowWidth="20730" windowHeight="11160" xr2:uid="{00000000-000D-0000-FFFF-FFFF00000000}"/>
  </bookViews>
  <sheets>
    <sheet name="SGTO Plan Indicativo 2024" sheetId="4" r:id="rId1"/>
    <sheet name="Resumen" sheetId="5" state="hidden" r:id="rId2"/>
  </sheets>
  <externalReferences>
    <externalReference r:id="rId3"/>
  </externalReferences>
  <definedNames>
    <definedName name="Años_préstamo">[1]amortization!$C$10</definedName>
    <definedName name="_xlnm.Print_Area" localSheetId="0">'SGTO Plan Indicativo 2024'!$A$10:$AI$17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2024'!$10:$10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12" i="4" l="1"/>
  <c r="AE12" i="4" s="1"/>
  <c r="AD11" i="4"/>
  <c r="AE11" i="4" s="1"/>
  <c r="V11" i="4"/>
  <c r="W11" i="4" s="1"/>
  <c r="W15" i="4"/>
  <c r="W12" i="4"/>
  <c r="W13" i="4"/>
  <c r="W14" i="4"/>
  <c r="W16" i="4"/>
  <c r="W17" i="4"/>
  <c r="W18" i="4"/>
  <c r="W19" i="4"/>
  <c r="V12" i="4"/>
  <c r="AF12" i="4" l="1"/>
  <c r="AF11" i="4"/>
  <c r="V15" i="4"/>
  <c r="AD15" i="4"/>
  <c r="AF15" i="4" l="1"/>
  <c r="AE15" i="4"/>
  <c r="AG12" i="4"/>
  <c r="AH12" i="4"/>
  <c r="AI12" i="4" s="1"/>
  <c r="AH11" i="4"/>
  <c r="AI11" i="4" s="1"/>
  <c r="AG11" i="4"/>
  <c r="AD18" i="4"/>
  <c r="AD19" i="4"/>
  <c r="V19" i="4"/>
  <c r="V18" i="4"/>
  <c r="AD17" i="4"/>
  <c r="V17" i="4"/>
  <c r="AF19" i="4" l="1"/>
  <c r="AE19" i="4"/>
  <c r="AG15" i="4"/>
  <c r="AH15" i="4"/>
  <c r="AI15" i="4" s="1"/>
  <c r="AE17" i="4"/>
  <c r="AF17" i="4"/>
  <c r="AE18" i="4"/>
  <c r="AF18" i="4"/>
  <c r="AD16" i="4"/>
  <c r="V16" i="4"/>
  <c r="AD14" i="4"/>
  <c r="V14" i="4"/>
  <c r="AG19" i="4" l="1"/>
  <c r="AH19" i="4"/>
  <c r="AI19" i="4" s="1"/>
  <c r="AF16" i="4"/>
  <c r="AE16" i="4"/>
  <c r="AE14" i="4"/>
  <c r="AF14" i="4"/>
  <c r="AH18" i="4"/>
  <c r="AI18" i="4" s="1"/>
  <c r="AG18" i="4"/>
  <c r="AH17" i="4"/>
  <c r="AI17" i="4" s="1"/>
  <c r="AG17" i="4"/>
  <c r="I19" i="4"/>
  <c r="I18" i="4"/>
  <c r="I17" i="4"/>
  <c r="I15" i="4"/>
  <c r="V13" i="4"/>
  <c r="AD13" i="4"/>
  <c r="AG16" i="4" l="1"/>
  <c r="AH16" i="4"/>
  <c r="AI16" i="4" s="1"/>
  <c r="AG14" i="4"/>
  <c r="AH14" i="4"/>
  <c r="AI14" i="4" s="1"/>
  <c r="I14" i="4"/>
  <c r="AE13" i="4"/>
  <c r="AF13" i="4"/>
  <c r="I16" i="4"/>
  <c r="I11" i="4"/>
  <c r="AG13" i="4" l="1"/>
  <c r="AH13" i="4"/>
  <c r="AI13" i="4" s="1"/>
  <c r="I13" i="4"/>
  <c r="I12" i="4"/>
  <c r="C85" i="5" l="1"/>
  <c r="C83" i="5"/>
  <c r="C84" i="5"/>
  <c r="C72" i="5"/>
  <c r="C67" i="5"/>
  <c r="B58" i="5"/>
  <c r="C25" i="5"/>
  <c r="B25" i="5"/>
  <c r="D24" i="5"/>
  <c r="D23" i="5"/>
  <c r="D22" i="5"/>
  <c r="D21" i="5"/>
  <c r="D20" i="5"/>
  <c r="D19" i="5"/>
  <c r="D18" i="5"/>
  <c r="D17" i="5"/>
  <c r="D16" i="5"/>
  <c r="D15" i="5"/>
  <c r="D14" i="5"/>
  <c r="C44" i="5"/>
  <c r="D13" i="5"/>
  <c r="C41" i="5"/>
  <c r="D12" i="5"/>
  <c r="D11" i="5"/>
  <c r="C39" i="5"/>
  <c r="D10" i="5"/>
  <c r="D9" i="5"/>
  <c r="D8" i="5"/>
  <c r="D7" i="5"/>
  <c r="C36" i="5"/>
  <c r="D6" i="5"/>
  <c r="C35" i="5"/>
  <c r="D5" i="5"/>
  <c r="C33" i="5"/>
  <c r="D4" i="5"/>
  <c r="C31" i="5"/>
  <c r="D3" i="5"/>
  <c r="D2" i="5"/>
  <c r="C48" i="5"/>
  <c r="B59" i="5"/>
  <c r="B62" i="5"/>
  <c r="D25" i="5"/>
  <c r="C74" i="5"/>
  <c r="C86" i="5"/>
  <c r="B52" i="5"/>
  <c r="B60" i="5"/>
  <c r="B61" i="5"/>
</calcChain>
</file>

<file path=xl/sharedStrings.xml><?xml version="1.0" encoding="utf-8"?>
<sst xmlns="http://schemas.openxmlformats.org/spreadsheetml/2006/main" count="272" uniqueCount="224">
  <si>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</si>
  <si>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</si>
  <si>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</si>
  <si>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</si>
  <si>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2024</t>
  </si>
  <si>
    <t>Segundo Semestre 2024</t>
  </si>
  <si>
    <t>Consolidado Seguimiento Año</t>
  </si>
  <si>
    <t>Seguimiento Cuatrienio</t>
  </si>
  <si>
    <t>Observaciones</t>
  </si>
  <si>
    <t>Código Programa / Proyecto</t>
  </si>
  <si>
    <t>Nombre Programa / Proyecto PDM</t>
  </si>
  <si>
    <t>Código Indicador</t>
  </si>
  <si>
    <t>Nombre Indicador</t>
  </si>
  <si>
    <t>Unidad</t>
  </si>
  <si>
    <r>
      <t xml:space="preserve">Meta Plan </t>
    </r>
    <r>
      <rPr>
        <b/>
        <sz val="16"/>
        <color theme="0" tint="-0.249977111117893"/>
        <rFont val="Calibri"/>
        <family val="2"/>
        <scheme val="minor"/>
      </rPr>
      <t>(a)</t>
    </r>
  </si>
  <si>
    <t>Sentido</t>
  </si>
  <si>
    <t>Meta 2024</t>
  </si>
  <si>
    <r>
      <t xml:space="preserve">Avance 2024 </t>
    </r>
    <r>
      <rPr>
        <b/>
        <sz val="16"/>
        <color theme="0" tint="-0.249977111117893"/>
        <rFont val="Calibri"/>
        <family val="2"/>
        <scheme val="minor"/>
      </rPr>
      <t>(b)</t>
    </r>
  </si>
  <si>
    <t>Meta 2025</t>
  </si>
  <si>
    <r>
      <t xml:space="preserve">Avance 2025 </t>
    </r>
    <r>
      <rPr>
        <b/>
        <sz val="16"/>
        <color theme="0" tint="-0.249977111117893"/>
        <rFont val="Calibri"/>
        <family val="2"/>
        <scheme val="minor"/>
      </rPr>
      <t>(b)</t>
    </r>
  </si>
  <si>
    <t>Meta 2026</t>
  </si>
  <si>
    <r>
      <t xml:space="preserve">Avance 2026 </t>
    </r>
    <r>
      <rPr>
        <b/>
        <sz val="16"/>
        <color theme="0" tint="-0.249977111117893"/>
        <rFont val="Calibri"/>
        <family val="2"/>
        <scheme val="minor"/>
      </rPr>
      <t>(b)</t>
    </r>
  </si>
  <si>
    <t>Meta 2027</t>
  </si>
  <si>
    <r>
      <t xml:space="preserve">Avance 2027 </t>
    </r>
    <r>
      <rPr>
        <b/>
        <sz val="16"/>
        <color theme="0" tint="-0.249977111117893"/>
        <rFont val="Calibri"/>
        <family val="2"/>
        <scheme val="minor"/>
      </rPr>
      <t>(b)</t>
    </r>
  </si>
  <si>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</si>
  <si>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</si>
  <si>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</si>
  <si>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</si>
  <si>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</si>
  <si>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</si>
  <si>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</si>
  <si>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</si>
  <si>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</si>
  <si>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</si>
  <si>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</si>
  <si>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</si>
  <si>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</si>
  <si>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</si>
  <si>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</si>
  <si>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</si>
  <si>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</si>
  <si>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</si>
  <si>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</si>
  <si>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</si>
  <si>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</si>
  <si>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 la meta 2024</t>
  </si>
  <si>
    <t>Observaciones al Seguimiento</t>
  </si>
  <si>
    <t xml:space="preserve">Pte por parte del Banco de Proyectos </t>
  </si>
  <si>
    <t>4.2.3.1</t>
  </si>
  <si>
    <t>Sesiones del Consejo Consultivo Distrital de Política Habitacional realizadas</t>
  </si>
  <si>
    <t xml:space="preserve">Número </t>
  </si>
  <si>
    <t>Creciente</t>
  </si>
  <si>
    <t xml:space="preserve">Subdirección Planeación            
Claudia Patricia Gòmez </t>
  </si>
  <si>
    <t>4.2.1.1</t>
  </si>
  <si>
    <t>Asistencia técnicas de acompañamiento  social realizadas</t>
  </si>
  <si>
    <t>Subdirección Poblacional - Claudia Rodriguez</t>
  </si>
  <si>
    <t>4.2.4.1</t>
  </si>
  <si>
    <t xml:space="preserve">Inquilinatos acompañados socialmente </t>
  </si>
  <si>
    <t xml:space="preserve">Subdirección Planeación           
 Claudia Patricia Gòmez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</si>
  <si>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</si>
  <si>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</si>
  <si>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</si>
  <si>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</si>
  <si>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</si>
  <si>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</si>
  <si>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</si>
  <si>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</si>
  <si>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</si>
  <si>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</si>
  <si>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</si>
  <si>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</si>
  <si>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</si>
  <si>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</si>
  <si>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Planeación - Julian Henao</t>
  </si>
  <si>
    <t>4.2.2</t>
  </si>
  <si>
    <t>Nuevos hogares que superan el déficit cualitativo de vivienda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</si>
  <si>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</si>
  <si>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</si>
  <si>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</si>
  <si>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</si>
  <si>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</si>
  <si>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</si>
  <si>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</si>
  <si>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</si>
  <si>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</si>
  <si>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</si>
  <si>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</si>
  <si>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</si>
  <si>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</si>
  <si>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</si>
  <si>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</si>
  <si>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</si>
  <si>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</si>
  <si>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</si>
  <si>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</si>
  <si>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</si>
  <si>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</si>
  <si>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</si>
  <si>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</si>
  <si>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</si>
  <si>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</si>
  <si>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</si>
  <si>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</si>
  <si>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</si>
  <si>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</si>
  <si>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</si>
  <si>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</si>
  <si>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</si>
  <si>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</si>
  <si>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</si>
  <si>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</si>
  <si>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</si>
  <si>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</si>
  <si>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</si>
  <si>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</si>
  <si>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</si>
  <si>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</si>
  <si>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</si>
  <si>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</si>
  <si>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</si>
  <si>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</si>
  <si>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</si>
  <si>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</si>
  <si>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</si>
  <si>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</si>
  <si>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</si>
  <si>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</si>
  <si>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</si>
  <si>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</si>
  <si>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</si>
  <si>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</si>
  <si>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</si>
  <si>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</si>
  <si>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</si>
  <si>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</si>
  <si>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</si>
  <si>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</si>
  <si>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</si>
  <si>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</si>
  <si>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</si>
  <si>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</si>
  <si>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</si>
  <si>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</si>
  <si>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</si>
  <si>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</si>
  <si>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</si>
  <si>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</si>
  <si>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</si>
  <si>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</si>
  <si>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</si>
  <si>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</si>
  <si>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</si>
  <si>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</si>
  <si>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</si>
  <si>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</si>
  <si>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</si>
  <si>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</si>
  <si>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</si>
  <si>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</si>
  <si>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</si>
  <si>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</si>
  <si>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</si>
  <si>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</si>
  <si>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</si>
  <si>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</si>
  <si>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</si>
  <si>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</si>
  <si>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</si>
  <si>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</si>
  <si>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</si>
  <si>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</si>
  <si>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</si>
  <si>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</si>
  <si>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</si>
  <si>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</si>
  <si>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</si>
  <si>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</si>
  <si>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</si>
  <si>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</si>
  <si>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</si>
  <si>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</si>
  <si>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</si>
  <si>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</si>
  <si>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</si>
  <si>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</si>
  <si>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</si>
  <si>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</si>
  <si>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</si>
  <si>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</si>
  <si>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</si>
  <si>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</si>
  <si>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</si>
  <si>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</si>
  <si>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</si>
  <si>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</si>
  <si>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</si>
  <si>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</si>
  <si>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</si>
  <si>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</si>
  <si>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</si>
  <si>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</si>
  <si>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</si>
  <si>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</si>
  <si>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</si>
  <si>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</si>
  <si>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</si>
  <si>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</si>
  <si>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</si>
  <si>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No tiene meta para la vigencia 2024</t>
  </si>
  <si>
    <r>
      <t xml:space="preserve">ENERO: </t>
    </r>
    <r>
      <rPr>
        <sz val="10"/>
        <rFont val="Arial"/>
        <family val="2"/>
      </rPr>
      <t xml:space="preserve">LA SUBDIRECCIÓN POBLACIONAL INFORMA MEDIANTE EL PROCESO DE GESTIÓN SOCIAL EN EL INDICADOR DE GESTIÓN GS-04 QUE PARA EL MES DE ENERO SE REALIZÓ LA ENTREGA DE UNA (1) UNIDAD DE VIVIENDA, LA CUAL CORRESPONDE A LA MODALIDAD DE VIVIENDA USADA, POBLACIÓN DE REASENTAMIENTO POR OBRA PÚBLICA. ES IMPORTANTE ACLARAR QUE PARA ESTE MES ESTA VIVIENDA ES LA UNICA QUE CONTABA CON VIABILIDAD JURIDICA POR PARTE DE LA SUBDIRECCION JURIDICA Y VIABILIDAD TECNICA POR PARTE DE LA SUBDIRECCION DE DOTACION, POR LO TANTO SE PUDO EFECTUAR SU ENTREGA SATISFACTORIAMENTE. </t>
    </r>
    <r>
      <rPr>
        <b/>
        <sz val="10"/>
        <rFont val="Arial"/>
        <family val="2"/>
      </rPr>
      <t xml:space="preserve">FEBRERO </t>
    </r>
    <r>
      <rPr>
        <sz val="10"/>
        <rFont val="Arial"/>
        <family val="2"/>
      </rPr>
      <t>LA SUBDIRECCIÓN POBLACIONAL INFORMA MEDIANTE EL PROCESO DE GESTIÓN SOCIAL EN EL INDICADOR DE GESTIÓN GS-04 QUE PARA EL MES DE FEBRERO NO SE REALIZARON ENTREGAS DE VIVIENDA EN NINGUNA MODALIDAD, YA QUE NO SE PRESENTARON VIABILIDADES JURIDICA POR PARTE DE LA SUBDIRECCION JURIDICA Y VIABILIDAD TECNICA POR PARTE DE LA SUBDIRECCION DE DOTACION PARA LA PROGRAMACION DE ENTREGAS DE VIVIENDA NUEVA Y USADA</t>
    </r>
    <r>
      <rPr>
        <b/>
        <sz val="10"/>
        <rFont val="Arial"/>
        <family val="2"/>
      </rPr>
      <t xml:space="preserve">. MARZO </t>
    </r>
    <r>
      <rPr>
        <sz val="10"/>
        <rFont val="Arial"/>
        <family val="2"/>
      </rPr>
      <t xml:space="preserve">PARA EL MES DE MARZO NO SE REALIZARON ENTREGAS DE VIVIENDA EN NINGUNA MODALIDAD, YA QUE NO SE PRESENTARON VIABILIDADES JURIDICAS POR PARTE DE LA SUBDIRECCION JURIDICA Y VIABILIDAD TECNICA POR PARTE DE LA SUBDIRECCION DE DOTACION PARA LA PROGRAMACION DE ENTREGAS DE VIVIENDA NUEVA Y USADA. </t>
    </r>
    <r>
      <rPr>
        <b/>
        <sz val="10"/>
        <rFont val="Arial"/>
        <family val="2"/>
      </rPr>
      <t xml:space="preserve">ABRIL </t>
    </r>
    <r>
      <rPr>
        <sz val="10"/>
        <rFont val="Arial"/>
        <family val="2"/>
      </rPr>
      <t xml:space="preserve">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Y/O USADA. </t>
    </r>
    <r>
      <rPr>
        <b/>
        <sz val="10"/>
        <rFont val="Arial"/>
        <family val="2"/>
      </rPr>
      <t xml:space="preserve">MAYO </t>
    </r>
    <r>
      <rPr>
        <sz val="10"/>
        <rFont val="Arial"/>
        <family val="2"/>
      </rPr>
      <t xml:space="preserve">LA SUBDIRECCIÓN POBLACIONAL INFORMA MEDIANTE EL PROCESO DE GESTIÓN SOCIAL EN EL INDICADOR DE GESTIÓN GS-04 QUE PARA EL MES DE MAYO SE REALIZÓ LA ENTREGA DE TRES (3) UNIDADES DE VIVIENDA EN LA MODALIDAD DE VIVIENDA USADA A LA POBLACIÓN REASENTADA POR OBRA PÚBLICA, DEL PROYECTO CONEXIÓN VIAL NORTE.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10"/>
        <rFont val="Arial"/>
        <family val="2"/>
      </rPr>
      <t xml:space="preserve">JUNIO 	</t>
    </r>
    <r>
      <rPr>
        <sz val="10"/>
        <rFont val="Arial"/>
        <family val="2"/>
      </rPr>
      <t xml:space="preserve">PARA EL MES DE JUNIO SE REALIZO LA ENTREGA DE UNA (1) UNIDAD DE VIVIENDA EN LA MODALIDAD DE VIVIENDA NUEVA A LA POBLACIÓN DE ARRENDAMIENTO TEMPORAL (RIESGOY/O DESASTRE) ES IMPORTANTE ACLARAR QUE PARA ESTE MES ESTA VIVIENDA ES LA UNICA QUE CONTO CON VIABILIDAD JURIDICA POR PARTE DE LA SUBDIRECCION JURIDICA Y VIABILIDAD TECNICA POR PARTE DE LA SUBDIRECCION DE DOTACION, POR LO TANTO SE PUDO EFECTUAR SU ENTREGA SATISFACTORIAMENTE. </t>
    </r>
    <r>
      <rPr>
        <b/>
        <sz val="10"/>
        <rFont val="Arial"/>
        <family val="2"/>
      </rPr>
      <t>JULIO</t>
    </r>
    <r>
      <rPr>
        <sz val="10"/>
        <rFont val="Arial"/>
        <family val="2"/>
      </rPr>
      <t xml:space="preserve"> LA SUBDIRECCIÓN POBLACIONAL INFORMA MEDIANTE EL PROCESO DE GESTIÓN SOCIAL EN EL INDICADOR DE GESTIÓN GS-04 QUE PARA EL MES DE JULIO NO SE REALIZARON ENTREGAS DE VIVIENDA EN NINGUNA MODALIDAD, YA QUE NO SE PRESENTARON VIABILIDADES JURIDICA POR PARTE DE LA SUBDIRECCION JURIDICA Y VIABILIDAD TECNICA POR PARTE DE LA SUBDIRECCION DE DOTACION PARA LA PROGRAMACION DE ENTREGAS DE VIVIENDA NUEVA Y USADA. </t>
    </r>
    <r>
      <rPr>
        <b/>
        <sz val="10"/>
        <rFont val="Arial"/>
        <family val="2"/>
      </rPr>
      <t xml:space="preserve">AGOSTO </t>
    </r>
    <r>
      <rPr>
        <sz val="10"/>
        <rFont val="Arial"/>
        <family val="2"/>
      </rPr>
      <t>EN EL MES DE AGOSTO, SE LOGRÓ CUMPLIR CON EL INDICADOR CUALITATIVO RELACIONADO CON LA ENTREGA DE VIVIENDAS A LA POBLACIÓN REASENTADA DE OBRA PÚBLICA. DURANTE ESTE PERÍODO, SE REALIZÓ LA ENTREGA SATISFACTORIA DE UNA (1) UNIDAD DE VIVIENDA EN LA MODALIDAD DE VIVIENDA USADA. ES RELEVANTE DESTACAR QUE ESTA UNIDAD ES LA ÚNICA QUE CUMPLIÓ CON TODOS LOS REQUISITOS NECESARIOS PARA SU ENTREGA EN ESTE MES. ESTE CUMPLIMIENTO DEL INDICADOR REFLEJA UN NIVEL ADECUADO DE CONTROL Y VALIDACIÓN DE LA CALIDAD EN EL PROCESO DE ENTREGA DE VIVIENDAS. SIN EMBARGO, ES IMPORTANTE SEGUIR MONITOREANDO Y OPTIMIZANDO LOS PROCESOS DE VIABILIDAD JURÍDICA Y TÉCNICA PARA FACILITAR UNA MAYOR CANTIDAD DE ENTREGAS EN EL FUTURO, MEJORANDO ASÍ LA EFICIENCIA Y LA SATISFACCIÓN GENERAL DE LA POBLACIÓN REASENTADA</t>
    </r>
  </si>
  <si>
    <r>
      <t xml:space="preserve">ENERO: </t>
    </r>
    <r>
      <rPr>
        <sz val="10"/>
        <rFont val="Arial"/>
        <family val="2"/>
      </rPr>
      <t xml:space="preserve">PARA EL MES DE ENERO LA SUBDIRECCIÓN DE DOTACIÓN INFORMA MEDIANTE EL PROCESO DE GESTIÓN DE DESARROLLO DE SOLUCIONES HABITACIONALES EN EL INDICADOR DE GESTIÓN GDS-03 QUE PARA EL MES DE ENERO NO SE REALIZÓ EL REPORTE DE MEJORAMIENTOS DE VIVIENDA EJECUTADOS, PUES NO SE CONTÓ CON PLANTA DE APOYO A LA SUPERVISIÓN. ADEMÁS, LA SECRETARÍA DE GESTIÓN Y CONTROL TERRITORIAL NO REPORTÓ CONEXIONES A SSPP. </t>
    </r>
    <r>
      <rPr>
        <b/>
        <sz val="10"/>
        <rFont val="Arial"/>
        <family val="2"/>
      </rPr>
      <t xml:space="preserve">FEBRERO </t>
    </r>
    <r>
      <rPr>
        <sz val="10"/>
        <rFont val="Arial"/>
        <family val="2"/>
      </rPr>
      <t xml:space="preserve">LA SUBDIRECCIÓN DE DOTACIÓN INFORMA MEDIANTE EL PROCESO DE GESTIÓN DE DESARROLLO DE SOLUCIONES HABITACIONALES EN EL INDICADOR DE GESTIÓN GDS-03 QUE DURANTE EL MES DE FEBRERO FUERON REPORTADOS 43 EJECUCIONES DE LAS SIGUIENTES EJECUCIONES: SERPROAN RESOLUCIÓN 602 DE 2023 (40 EJECUCIONES) Y RESOLUCIÓN 872 DE 2023 (3). </t>
    </r>
    <r>
      <rPr>
        <b/>
        <sz val="10"/>
        <rFont val="Arial"/>
        <family val="2"/>
      </rPr>
      <t xml:space="preserve">MARZO </t>
    </r>
    <r>
      <rPr>
        <sz val="10"/>
        <rFont val="Arial"/>
        <family val="2"/>
      </rPr>
      <t>DURANTE EL MES DE MARZO SE EJECUTARON 106 MEJORAMIENTOS DE VIVIENDA ASÍ: SERPROAN: RESOLUCIÓN 602 DE 2023 :7, RESOLUCIÓN 755:10, RESOLUCIÓN 871: 25, RESOLUCIÓN 872:23. CORALES:RESOLUCIÓN 870: 41.</t>
    </r>
    <r>
      <rPr>
        <b/>
        <sz val="10"/>
        <rFont val="Arial"/>
        <family val="2"/>
      </rPr>
      <t xml:space="preserve"> ABRIL  </t>
    </r>
    <r>
      <rPr>
        <sz val="10"/>
        <rFont val="Arial"/>
        <family val="2"/>
      </rPr>
      <t xml:space="preserve">LA SUBDIRECCIÓN DOTACIÓN INFORMA MEDIANTE EL PROCESO DE GESTIÓN DE DESARROLLO DE SOLUCIONES HABITACIONALES EN EL INDICADOR DE GESTIÓN GDS-03 QUE PARA EL MES DE ABRIL FUERON EJECUTADOS 173 MEJORAMIENTOS DE VIVIENDA DE LOS OPERADORES SERPROAN (RESOLUCIÓN 602 DE 2023 : 8, RESOLUCIÓN 755: 45, RESOLUCIÓN 871: 43, RESOLUCIÓN 872: 45), OPERADOR CORALES (RESOLUCIÓN 870: 32). </t>
    </r>
    <r>
      <rPr>
        <b/>
        <sz val="10"/>
        <rFont val="Arial"/>
        <family val="2"/>
      </rPr>
      <t>MAYO L</t>
    </r>
    <r>
      <rPr>
        <sz val="10"/>
        <rFont val="Arial"/>
        <family val="2"/>
      </rPr>
      <t xml:space="preserve">A SUBDIRECCIÓN DOTACIÓN INFORMA MEDIANTE EL PROCESO DE GESTIÓN DE DESARROLLO DE SOLUCIONES HABITACIONALES EN EL INDICADOR DE GESTIÓN GDS-03 QUE PARA EL MES DE MAYO NO FUERON EJECUTADOS MEJORAMIENTOS DE VIVIENDA. </t>
    </r>
    <r>
      <rPr>
        <b/>
        <sz val="10"/>
        <rFont val="Arial"/>
        <family val="2"/>
      </rPr>
      <t xml:space="preserve">JUNIO 	</t>
    </r>
    <r>
      <rPr>
        <sz val="10"/>
        <rFont val="Arial"/>
        <family val="2"/>
      </rPr>
      <t xml:space="preserve">DURANTE EL MES DE JUNIO NO FUERON EJECUTADOS MEJROAMIENTOS DE VIVIENDA. ACTUALMENTE, EL ISVIMED, ARTICULA CON ENTIDADES NACIONALES (MVCT), DEPARTAMENTALES (VIVA) DISTRITALES, LA EJECUCIÓN DE LOS SUBSIDIOS PENDIENTES POR ASIGNACIÓN DE RECURSOS. </t>
    </r>
    <r>
      <rPr>
        <b/>
        <sz val="10"/>
        <rFont val="Arial"/>
        <family val="2"/>
      </rPr>
      <t>JULIO</t>
    </r>
    <r>
      <rPr>
        <sz val="10"/>
        <rFont val="Arial"/>
        <family val="2"/>
      </rPr>
      <t xml:space="preserve"> LA SUBDIRECCIÓN DOTACIÓN INFORMA MEDIANTE EL PROCESO DE GESTIÓN DE DESARROLLO DE SOLUCIONES HABITACIONALES EN EL INDICADOR DE GESTIÓN GDS-03 QUE DURANTE EL MES DE JULIO NO FUERON EJECUTADOS MEJORAMIENTOS DE VIVIENDA. ACTUALMENTE, EL ISVIMED, ARTICULA CON ENTIDADES NACIONALES (MVCT), DEPARTAMENTALES (VIVA) DISTRITALES, LA EJECUCIÓN DE LOS SUBSIDIOS PENDIENTES POR ASIGNACIÓN DE RECURSOS.</t>
    </r>
    <r>
      <rPr>
        <b/>
        <sz val="10"/>
        <rFont val="Arial"/>
        <family val="2"/>
      </rPr>
      <t xml:space="preserve"> AGOSTO</t>
    </r>
    <r>
      <rPr>
        <sz val="10"/>
        <rFont val="Arial"/>
        <family val="2"/>
      </rPr>
      <t xml:space="preserve">   EN EL MES DE AGOSTO, NO SE EJECUTARON MEJORAMIENTOS DE VIVIENDA, UN INDICADOR CLAVE EN LA EVALUACIÓN DE LA EFECTIVIDAD DE LAS INTERVENCIONES PARA LA MEJORA DE CONDICIONES HABITACIONALES. ESTE INDICADOR, QUE REFLEJA EL NÚMERO DE MEJORAMIENTOS DE VIVIENDA REALIZADOS, ES ESENCIAL PARA MEDIR EL IMPACTO DE LOS SUBSIDIOS Y PROGRAMAS DE MEJORA EN LA CALIDAD DE VIDA DE LOS BENEFICIARIOS. SE ESTA ABORDANDO MEDIANTE MEJORAS EN LA PLANIFICACIÓN, LA GESTIÓN DE RECURSOS Y LA COMUNICACIÓN. ACTUALMENTE, EL ISVIMED, ARTICULA CON ENTIDADES NACIONALES (MVCT), DEPARTAMENTALES (VIVA) DISTRITALES, LA EJECUCIÓN DE LOS SUBSIDIOS PENDIENTES POR ASIGNACIÓN DE RECURSOS.</t>
    </r>
  </si>
  <si>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xml:space="preserve">: 	PARA EL MES NO SE DINAMIZARON LAS INSTANCIAS DEL CONSEJO CONSULTIVO DISTRITAL DE LA POLÍTICA HABITACIONAL, SE APRUEBA EL PLAN DE DESARROLLO DISTRITAL “MEDELLÍN TE QUIERE”, DONDE SE DEFINIO EL INDICADOR: SESIONES DEL CONSEJO CONSULTIVO DISTRITAL DE LA POLÍTICA HABITACIONAL -CCDPH REALIZADAS. LO ANTERIOR IMPLICA LA REACTIVACION DEL FUNCIONAMIENTO DE LAS DIFERENTES INSTANCIAS DEL CCDPH, EN CABEZA DE LA SECRETARIA TECNICA DONDE SE DARAN LAS DIRECTRICES DE REACTIVACIÓN Y ACOMPAÑAMIENTO A LAS DIFERENTES INSTANCIAS. </t>
    </r>
    <r>
      <rPr>
        <b/>
        <sz val="9"/>
        <rFont val="Arial"/>
        <family val="2"/>
      </rPr>
      <t xml:space="preserve">JULIO </t>
    </r>
    <r>
      <rPr>
        <sz val="9"/>
        <rFont val="Arial"/>
        <family val="2"/>
      </rPr>
      <t xml:space="preserve">	EN EL MARCO DEL NUEVO INDICADOR DE PLAN DE DESARROLLO SE REALIZA UNA REUNIÓN DE LA SECRETARÍA TÉCNICA DEL CONSEJO CONSULTIVO DISTRITAL DE LA POLITICA HABITACIONAL, DONDE SE MIRA EL ESTADO ACTUAL DE LAS DIFERENTES INSTANCIAS DE DICHO CONSEJO E INICIAR RUTAS PARA CONTINUAR CON EL ACOMPAÑAMIENTO A LAS MESAS COMUNALES Y CORREGIMENTALES DE VIVIENDA E INICIAR CON LAS SESIONES DE LA MESA DISTRITAL DE VIVIENDA Y HÁBITAT. TAMBIEN SE HACE UNA REUNION CON LA MCVH90 SANTA ELENA DONDE SE CONVERSA EN TORNO A VARIAS DE LAS INQUIETUDES PLANTEADAS POR DICHA MESA, DE MANERA ESPECIAL LO RELACIONADO CON EL MEJORAMIENTO DE VIVIENDA RURAL, CONVENIO QUE SE TIENE CON EL MINISTERIO DE VIVIENDA.</t>
    </r>
    <r>
      <rPr>
        <b/>
        <sz val="9"/>
        <rFont val="Arial"/>
        <family val="2"/>
      </rPr>
      <t xml:space="preserve">AGOSTO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</si>
  <si>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 xml:space="preserve">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JULIO</t>
    </r>
    <r>
      <rPr>
        <sz val="9"/>
        <rFont val="Arial"/>
        <family val="2"/>
      </rPr>
      <t xml:space="preserve">: DURANTE ESTE MES SE REALIZARON 355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EN TOTAL SE CUENTAN CON 2.459 ACTIVIDADES DE ACOMPAÑAMIENTO SOCIAL REALIZADAS. EL ARCHIVO ADJUNTO DETALLA LAS ACTIVIDADES REALIZADAS Y LA RUTA DONDE REPOSAN LAS EVIDENCIAS. </t>
    </r>
    <r>
      <rPr>
        <b/>
        <sz val="9"/>
        <rFont val="Arial"/>
        <family val="2"/>
      </rPr>
      <t>AGOSTO</t>
    </r>
    <r>
      <rPr>
        <sz val="9"/>
        <rFont val="Arial"/>
        <family val="2"/>
      </rPr>
      <t xml:space="preserve">   DURANTE ESTE MES SE REALIZARON 415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CONVOCATORÍA "COMPRA TU CASA". EN TOTAL SE CUENTAN CON 2.874 ACTIVIDADES DE ACOMPAÑAMIENTO SOCIAL REALIZADAS. EL ARCHIVO ADJUNTO DETALLA LAS ACTIVIDADES REALIZADAS Y LA RUTA DONDE REPOSAN LAS EVIDENCIAS.</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</si>
  <si>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r>
      <rPr>
        <b/>
        <sz val="9"/>
        <rFont val="Arial"/>
        <family val="2"/>
      </rPr>
      <t xml:space="preserve"> JULIO </t>
    </r>
    <r>
      <rPr>
        <sz val="9"/>
        <rFont val="Arial"/>
        <family val="2"/>
      </rPr>
      <t xml:space="preserve">SE ASIGNARON 02 SUBSIDIOS DISTRITALES EN DINERO PARA ADQUIRIR VIVIENDA NUEVA A LA POBLACIÓN DE DEMANDA LIBRE, PARA EL PROYECTO HABITACIONAL LA COLINITA: C.C 30568276 AURY STELLA GONZALEZ RUIZ C.C 71651756 NORMAN ELIAS BETANCUR ORTIZ UN (01) SUBSIDIO PARA LA ADQUISICION DE VIVIENDA USADA POBLACION DESASTRE: C.C 43832190 ADRIANA LUCIA YEPES HERNANDEZ. </t>
    </r>
    <r>
      <rPr>
        <b/>
        <sz val="9"/>
        <rFont val="Arial"/>
        <family val="2"/>
      </rPr>
      <t>AGOSTO</t>
    </r>
    <r>
      <rPr>
        <sz val="9"/>
        <rFont val="Arial"/>
        <family val="2"/>
      </rPr>
      <t xml:space="preserve"> SE OTORGARON 39 SUBSIDIOS DISTRITALES DE VIVIENDA PARA ADQUISICIÓN DE VIVIENDA NUEVA Y USADA A SABER: 32 SDV DE LA POBLACIÓN DEMANDA LIBRE PARA ADQUISICIÓN DE VIVIENDA NUEVA, 3 SDV PARA ADQUISICIÓN DE VIVIENDA USADA A LA POBLACIÓN PERTENECIENTE A OBRA PÚBLICA Y 4 ASGINACIONES DE SDV A BENEFICIARIOS DE ARRENDAMIENTO TEMPORAL.</t>
    </r>
  </si>
  <si>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r>
      <rPr>
        <b/>
        <sz val="9"/>
        <rFont val="Arial"/>
        <family val="2"/>
      </rPr>
      <t xml:space="preserve"> JULIO </t>
    </r>
    <r>
      <rPr>
        <sz val="9"/>
        <rFont val="Arial"/>
        <family val="2"/>
      </rPr>
      <t xml:space="preserve">NO SE REGISTRO NINGÚN REPORTE. </t>
    </r>
    <r>
      <rPr>
        <b/>
        <sz val="9"/>
        <rFont val="Arial"/>
        <family val="2"/>
      </rPr>
      <t>AGOSTO</t>
    </r>
    <r>
      <rPr>
        <sz val="9"/>
        <rFont val="Arial"/>
        <family val="2"/>
      </rPr>
      <t xml:space="preserve"> 	PARA ESTE MES DE AGOSTO REPORTAMOS UN TOTAL DE 117 UNIDADES PREDIALES CEDIDAS Y REGISTRADAS EFECTIVAMENTE A LOS BENEFICIARIOS DEL PROGRAMA DE TITULACIÓN DE BIENES FISCALES URBANOS CORRESPONDIENTES A 37 RESOLUCIONES DEBIDAMENTE REGISTRADAS, DICHA INFORMACIÓN SE ENCUENTRA CONSOLIDADA EN EL FORMATO DE GEORREFERENCIACIÓN QUE SE ADJUNTA EN ESTE REGISTRO Y LAS CONSTANCIAS DE INSCRIPCION DE REGISTRO EN LA CARPETA DEL TEAMS TITULACION RESOLUCIONES REGISTRADAS.</t>
    </r>
  </si>
  <si>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 xml:space="preserve">EN EL MES DE JUNIO NO FUERON ASIGNADOS SUBSIDIOS PARA MEJORAMIENTO DE VIVIENDA. </t>
    </r>
    <r>
      <rPr>
        <b/>
        <sz val="9"/>
        <rFont val="Arial"/>
        <family val="2"/>
      </rPr>
      <t>JULIO</t>
    </r>
    <r>
      <rPr>
        <sz val="9"/>
        <rFont val="Arial"/>
        <family val="2"/>
      </rPr>
      <t xml:space="preserve"> EN EL MES DE JULIO NO FUERON ASIGNADOS SUBSIDIOS PARA MEJORAMIENTO DE VIVIENDA. ACTUALMENTE, EL ISVIMED, ARTICULA CON ENTIDADES NACIONALES (MVCT), DEPARTAMENTALES (VIVA) DISTRITALES, LA EJECUCIÓN DE LOS SUBSIDIOS PENDIENTES POR ASIGNACIÓN DE RECURSOS. </t>
    </r>
    <r>
      <rPr>
        <b/>
        <sz val="9"/>
        <rFont val="Arial"/>
        <family val="2"/>
      </rPr>
      <t xml:space="preserve">AGOSTO  </t>
    </r>
    <r>
      <rPr>
        <sz val="9"/>
        <rFont val="Arial"/>
        <family val="2"/>
      </rPr>
      <t>EN EL MES DE AGOSTO NO FUERON ASIGNADOS SUBSIDIOS AL INDICADOR HOGARES BENEFICIADOS CON SUBSIDIOS ASIGNADOS PARA MEJORAMIENTO DE VIVIENDA. ACTUALMENTE, EL ISVIMED, ARTICULA CON ENTIDADES NACIONALES (MVCT), DEPARTAMENTALES (VIVA) DISTRITALES, LA EJECUCIÓN DE LOS SUBSIDIOS PENDIENTES POR ASIGNACIÓN DE RECURSOS.</t>
    </r>
  </si>
  <si>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r>
      <rPr>
        <b/>
        <sz val="9"/>
        <rFont val="Arial"/>
        <family val="2"/>
      </rPr>
      <t xml:space="preserve"> JULIO </t>
    </r>
    <r>
      <rPr>
        <sz val="9"/>
        <rFont val="Arial"/>
        <family val="2"/>
      </rPr>
      <t xml:space="preserve">	EN EL MES DE JULIO SE RECIBIERON RESOLUCIONES DE 31 CBML, 60 UNIDADES DE VIVIENDA DE LA CURADURIA SEGUNDA Y DE LA CURADURIA CERO NO SE RECIBIERON RESOLUCIONES </t>
    </r>
    <r>
      <rPr>
        <b/>
        <sz val="9"/>
        <rFont val="Arial"/>
        <family val="2"/>
      </rPr>
      <t xml:space="preserve">AGOSTO </t>
    </r>
    <r>
      <rPr>
        <sz val="9"/>
        <rFont val="Arial"/>
        <family val="2"/>
      </rPr>
      <t xml:space="preserve">	EN   EL MES DE AGOSTO SE RECIBIERON RESOLUCIONES DE 39 CBML, 100 UNIDADES DE VIVIENDA DE LA CURADURIA SEGUNDA Y DE LA CURADURIA CERO NO SE RECIBIERON RESOLUCIONES.</t>
    </r>
  </si>
  <si>
    <t xml:space="preserve">Claudia Pineda Monsalve </t>
  </si>
  <si>
    <t xml:space="preserve">Profesional Contratista - Subdirección Planeación </t>
  </si>
  <si>
    <t xml:space="preserve">Subdirector de Planeación </t>
  </si>
  <si>
    <t>Julián Henao Zapata</t>
  </si>
  <si>
    <t>Subdirección Jurídica. 
David Gómez</t>
  </si>
  <si>
    <t>Johana María Toro Torres</t>
  </si>
  <si>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r>
      <rPr>
        <b/>
        <sz val="9"/>
        <rFont val="Arial"/>
        <family val="2"/>
      </rPr>
      <t xml:space="preserve"> JULIO </t>
    </r>
    <r>
      <rPr>
        <sz val="9"/>
        <rFont val="Arial"/>
        <family val="2"/>
      </rPr>
      <t xml:space="preserve">SE INICIA CON EL REGISTRO DEL NUEVO INDICADOR PARA LA POLÍTICA PÚBLICA PARA LOS INQUILINATOS. PARA EL 23 DE JULIO SE REALIZA DESDE LA COMISIÓN DE GARANTÍA DE DERECHOS DE LA MESA DE TRABAJO PARA LOS INQULINATOS, EL ACOMPAÑAMIENTO SOCIAL A 5 INQUILINATOS DONDE SE ACERCA LA OFERTA INSTITUTIONAL A APROXIMADAMENTE 30 PERSONAS, DE LAS CUALES FIRMAN ASISTENCIA 11, Y SE RELIZAN ACTIVIDADES PEDAGÓGICAS CON APROXIMADAMENTE 30 NNA. 4 INQUILINATOS DEL BARRIO PRADO CENTRO, Y UNO EN EL BARRIO VILLANUEVA. PARTICIPARON LA UNIDAD DE NIÑEZ, EL ICBF CON EL PROYECTO ERAM, AMAUTA, GERENCIA ÉTNICA, GERENCIA DE DIVERSIDADES E IDENTIDAD DE GÉNERO E ISVIMED, Y LA ONG CORPORACIÓN EDUCATIVA COMBOS. SE ADJUNTA EL ACTA DE LA COMISIÓN DE GARANTÍA DE DERECHOS DONDE SE DEFINEN LOS RECORRIDOS A INQUILINATOS. </t>
    </r>
    <r>
      <rPr>
        <b/>
        <sz val="9"/>
        <rFont val="Arial"/>
        <family val="2"/>
      </rPr>
      <t>AGOSTO</t>
    </r>
    <r>
      <rPr>
        <sz val="9"/>
        <rFont val="Arial"/>
        <family val="2"/>
      </rPr>
      <t xml:space="preserve"> SE REALIZA ACOMPAÑAMIENTO SOCIAL EN 19 INQUILINATOS, LLEGANDO A 119 PERSONAS APROXIMADAMENTE. DESDE LA COMISIÓN DE GARANTÍA DE DERECHOS DE LA METIM SE REALIZO UN RECORRIDO DE ACERCAMIENTO DE LA OFERTA INSTITUCIONAL A POBLACIÓN GENERAL, APROXIMADAMENTE 30 PERSONAS, DONDE 7 DEPENDENCIAS PARTICIPARON (BUEN COMIENZO, GERENCIA ÉTNICA, UNIDAD FAMILIA, UNIDAD DE NIÑEZ, INTÉGRATE, METROSALUD E ISVIMED). Y DESDE LA UNIDAD DE NIÑEZ REALIZAN 21 MICROTALLERES CON DIFERENTES TEMAS CON 11 ADMINISTRADORAS/ES Y 78 INTEGRANTES DE FAMILIAS HABITANTES DE INQUILINATOS. SE REPORTAN EN EL INDICADOR 18 PORQUE UN INQUILINATO FUE REPORTADO EL MES PASADO.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</si>
</sst>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68" x14ac:knownFonts="1">
    <font>
      <sz val="11"/>
      <color theme="1"/>
      <name val="Calibri"/>
      <family val="2"/>
      <scheme val="minor"/>
    </font>
    <font>
      <b/>
      <sz val="9"/>
      <color rgb="FFFFFFFF"/>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9"/>
      <color theme="0"/>
      <name val="Calibri"/>
      <family val="2"/>
      <scheme val="minor"/>
    </font>
    <font>
      <sz val="7"/>
      <color theme="1"/>
      <name val="Calibri"/>
      <family val="2"/>
      <scheme val="minor"/>
    </font>
    <font>
      <b/>
      <sz val="9"/>
      <color theme="0" tint="-0.14999847407452621"/>
      <name val="Calibri"/>
      <family val="2"/>
      <scheme val="minor"/>
    </font>
    <font>
      <b/>
      <sz val="14"/>
      <color theme="0" tint="-0.249977111117893"/>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sz val="11"/>
      <name val="Calibri"/>
      <family val="2"/>
      <scheme val="minor"/>
    </font>
    <font>
      <b/>
      <sz val="16"/>
      <name val="Calibri"/>
      <family val="2"/>
      <scheme val="minor"/>
    </font>
    <font>
      <b/>
      <sz val="16"/>
      <color theme="0"/>
      <name val="Calibri"/>
      <family val="2"/>
      <scheme val="minor"/>
    </font>
    <font>
      <sz val="12"/>
      <color theme="1"/>
      <name val="Calibri"/>
      <family val="2"/>
      <scheme val="minor"/>
    </font>
    <font>
      <b/>
      <sz val="14"/>
      <color theme="0"/>
      <name val="Calibri"/>
      <family val="2"/>
      <scheme val="minor"/>
    </font>
    <font>
      <b/>
      <sz val="16"/>
      <color theme="0" tint="-0.249977111117893"/>
      <name val="Calibri"/>
      <family val="2"/>
      <scheme val="minor"/>
    </font>
    <font>
      <sz val="12"/>
      <color theme="1" tint="0.499984740745262"/>
      <name val="Calibri"/>
      <family val="2"/>
      <scheme val="minor"/>
    </font>
    <font>
      <b/>
      <sz val="26"/>
      <color theme="1"/>
      <name val="Calibri"/>
      <family val="2"/>
      <scheme val="minor"/>
    </font>
    <font>
      <sz val="10"/>
      <color theme="1"/>
      <name val="Arial"/>
      <family val="2"/>
    </font>
    <font>
      <sz val="9"/>
      <color theme="1"/>
      <name val="Arial"/>
      <family val="2"/>
    </font>
    <font>
      <sz val="9"/>
      <name val="Arial"/>
      <family val="2"/>
    </font>
    <font>
      <b/>
      <sz val="9"/>
      <name val="Arial"/>
      <family val="2"/>
    </font>
    <font>
      <b/>
      <sz val="9"/>
      <color rgb="FFFF0000"/>
      <name val="Calibri"/>
      <family val="2"/>
    </font>
    <font>
      <b/>
      <sz val="9"/>
      <color theme="1"/>
      <name val="Calibri"/>
      <family val="2"/>
    </font>
    <font>
      <b/>
      <sz val="10"/>
      <name val="Arial"/>
      <family val="2"/>
    </font>
    <font>
      <sz val="9"/>
      <color rgb="FF000000"/>
      <name val="Arial"/>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99">
    <xf numFmtId="0" fontId="0" fillId="0" borderId="0"/>
    <xf numFmtId="9"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33" fillId="0" borderId="0"/>
    <xf numFmtId="0" fontId="34" fillId="0" borderId="0" applyNumberFormat="0" applyFill="0" applyBorder="0" applyAlignment="0" applyProtection="0">
      <alignment vertical="top"/>
      <protection locked="0"/>
    </xf>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43" fontId="24"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8" fontId="24"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72" fontId="24" fillId="0" borderId="0" applyFont="0" applyFill="0" applyBorder="0" applyAlignment="0" applyProtection="0"/>
    <xf numFmtId="168" fontId="2" fillId="0" borderId="0" applyFont="0" applyFill="0" applyBorder="0" applyAlignment="0" applyProtection="0"/>
    <xf numFmtId="180" fontId="24"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32"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43"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6" fontId="24"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81" fontId="32" fillId="0" borderId="0" applyFont="0" applyFill="0" applyBorder="0" applyAlignment="0" applyProtection="0"/>
    <xf numFmtId="166" fontId="2" fillId="0" borderId="0" applyFont="0" applyFill="0" applyBorder="0" applyAlignment="0" applyProtection="0"/>
    <xf numFmtId="165" fontId="36" fillId="0" borderId="0" applyFont="0" applyFill="0" applyBorder="0" applyAlignment="0" applyProtection="0"/>
    <xf numFmtId="167" fontId="32" fillId="0" borderId="0" applyFont="0" applyFill="0" applyBorder="0" applyAlignment="0" applyProtection="0"/>
    <xf numFmtId="165" fontId="2" fillId="0" borderId="0" applyFont="0" applyFill="0" applyBorder="0" applyAlignment="0" applyProtection="0"/>
    <xf numFmtId="167" fontId="2" fillId="0" borderId="0" applyFont="0" applyFill="0" applyBorder="0" applyAlignment="0" applyProtection="0"/>
    <xf numFmtId="182" fontId="32" fillId="0" borderId="0" applyFont="0" applyFill="0" applyBorder="0" applyAlignment="0" applyProtection="0"/>
    <xf numFmtId="181" fontId="32" fillId="0" borderId="0" applyFont="0" applyFill="0" applyBorder="0" applyAlignment="0" applyProtection="0"/>
    <xf numFmtId="167" fontId="32" fillId="0" borderId="0" applyFont="0" applyFill="0" applyBorder="0" applyAlignment="0" applyProtection="0"/>
    <xf numFmtId="166" fontId="2" fillId="0" borderId="0" applyFont="0" applyFill="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32" fillId="0" borderId="0"/>
    <xf numFmtId="173" fontId="32" fillId="0" borderId="0"/>
    <xf numFmtId="173" fontId="2" fillId="0" borderId="0"/>
    <xf numFmtId="173" fontId="2" fillId="0" borderId="0"/>
    <xf numFmtId="0" fontId="32" fillId="0" borderId="0"/>
    <xf numFmtId="0" fontId="2" fillId="0" borderId="0"/>
    <xf numFmtId="0" fontId="2" fillId="0" borderId="0"/>
    <xf numFmtId="0" fontId="2" fillId="0" borderId="0"/>
    <xf numFmtId="0" fontId="2" fillId="0" borderId="0"/>
    <xf numFmtId="173" fontId="2" fillId="0" borderId="0"/>
    <xf numFmtId="17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32" fillId="0" borderId="0"/>
    <xf numFmtId="0" fontId="38"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9"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40" fillId="0" borderId="0"/>
    <xf numFmtId="173" fontId="2" fillId="0" borderId="0"/>
    <xf numFmtId="0" fontId="32" fillId="0" borderId="0"/>
    <xf numFmtId="173" fontId="2" fillId="0" borderId="0"/>
    <xf numFmtId="173" fontId="2" fillId="0" borderId="0"/>
    <xf numFmtId="0" fontId="2" fillId="0" borderId="0"/>
    <xf numFmtId="0" fontId="32" fillId="0" borderId="0"/>
    <xf numFmtId="0" fontId="2" fillId="0" borderId="0"/>
    <xf numFmtId="0" fontId="2" fillId="0" borderId="0"/>
    <xf numFmtId="173" fontId="2" fillId="0" borderId="0"/>
    <xf numFmtId="173" fontId="2" fillId="0" borderId="0"/>
    <xf numFmtId="173" fontId="2" fillId="0" borderId="0"/>
    <xf numFmtId="0" fontId="2" fillId="0" borderId="0"/>
    <xf numFmtId="0" fontId="32" fillId="0" borderId="0"/>
    <xf numFmtId="0" fontId="36"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0" fontId="2" fillId="0" borderId="0"/>
    <xf numFmtId="0" fontId="2" fillId="0" borderId="0"/>
    <xf numFmtId="0"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2" fillId="0" borderId="0"/>
    <xf numFmtId="173" fontId="2" fillId="0" borderId="0"/>
    <xf numFmtId="17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4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4" fillId="0" borderId="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41" fillId="0" borderId="0"/>
    <xf numFmtId="43" fontId="2" fillId="0" borderId="0" applyFont="0" applyFill="0" applyBorder="0" applyAlignment="0" applyProtection="0"/>
  </cellStyleXfs>
  <cellXfs count="257">
    <xf numFmtId="0" fontId="0" fillId="0" borderId="0" xfId="0"/>
    <xf numFmtId="0" fontId="0" fillId="3" borderId="0" xfId="0" applyFill="1"/>
    <xf numFmtId="49" fontId="0" fillId="3" borderId="0" xfId="0" applyNumberFormat="1" applyFill="1" applyAlignment="1">
      <alignment horizontal="center"/>
    </xf>
    <xf numFmtId="0" fontId="0" fillId="3" borderId="0" xfId="0" applyFill="1" applyAlignment="1">
      <alignment horizontal="center"/>
    </xf>
    <xf numFmtId="0" fontId="0" fillId="3" borderId="0" xfId="0" applyFill="1" applyAlignment="1">
      <alignment horizontal="justify"/>
    </xf>
    <xf numFmtId="49" fontId="3" fillId="3" borderId="0" xfId="0" applyNumberFormat="1" applyFont="1" applyFill="1" applyAlignment="1">
      <alignment horizontal="left"/>
    </xf>
    <xf numFmtId="0" fontId="0" fillId="3" borderId="0" xfId="0" applyFill="1" applyAlignment="1">
      <alignment horizontal="left" vertical="center"/>
    </xf>
    <xf numFmtId="0" fontId="0" fillId="3" borderId="0" xfId="0" applyFill="1" applyAlignment="1">
      <alignment vertical="center"/>
    </xf>
    <xf numFmtId="0" fontId="4" fillId="3" borderId="0" xfId="0" applyFont="1" applyFill="1" applyAlignment="1">
      <alignment horizontal="justify" vertical="center"/>
    </xf>
    <xf numFmtId="49" fontId="6" fillId="3" borderId="0" xfId="0" applyNumberFormat="1" applyFont="1" applyFill="1" applyAlignment="1">
      <alignment vertical="center"/>
    </xf>
    <xf numFmtId="49" fontId="7" fillId="3" borderId="0" xfId="0" applyNumberFormat="1" applyFont="1" applyFill="1" applyAlignment="1">
      <alignment vertical="center"/>
    </xf>
    <xf numFmtId="49" fontId="8" fillId="3" borderId="0" xfId="0" applyNumberFormat="1" applyFont="1" applyFill="1" applyAlignment="1">
      <alignment vertical="center" wrapText="1"/>
    </xf>
    <xf numFmtId="0" fontId="0" fillId="4" borderId="3" xfId="0" applyFill="1" applyBorder="1" applyAlignment="1">
      <alignment horizontal="center" vertical="center"/>
    </xf>
    <xf numFmtId="49" fontId="6" fillId="7" borderId="4" xfId="0" applyNumberFormat="1" applyFont="1" applyFill="1" applyBorder="1" applyAlignment="1">
      <alignment vertical="center"/>
    </xf>
    <xf numFmtId="49" fontId="9" fillId="3" borderId="0" xfId="0" applyNumberFormat="1" applyFont="1" applyFill="1" applyAlignment="1">
      <alignment vertical="center"/>
    </xf>
    <xf numFmtId="0" fontId="10" fillId="3" borderId="0" xfId="0" applyFont="1" applyFill="1"/>
    <xf numFmtId="49" fontId="5" fillId="3" borderId="0" xfId="0" applyNumberFormat="1" applyFont="1" applyFill="1" applyAlignment="1">
      <alignment vertical="center"/>
    </xf>
    <xf numFmtId="1" fontId="4" fillId="0" borderId="1" xfId="0" applyNumberFormat="1" applyFont="1" applyBorder="1" applyAlignment="1">
      <alignment horizontal="center" vertical="center"/>
    </xf>
    <xf numFmtId="9" fontId="4" fillId="0" borderId="1" xfId="1" applyFont="1" applyBorder="1" applyAlignment="1" applyProtection="1">
      <alignment horizontal="center" vertical="center"/>
    </xf>
    <xf numFmtId="0" fontId="4" fillId="3" borderId="1" xfId="0" applyFont="1" applyFill="1" applyBorder="1" applyAlignment="1">
      <alignment horizontal="center" vertical="center"/>
    </xf>
    <xf numFmtId="0" fontId="4" fillId="3" borderId="0" xfId="0" applyFont="1" applyFill="1" applyAlignment="1">
      <alignment horizontal="center" vertical="center"/>
    </xf>
    <xf numFmtId="10" fontId="4" fillId="0" borderId="1" xfId="1" applyNumberFormat="1" applyFont="1" applyBorder="1" applyAlignment="1" applyProtection="1">
      <alignment horizontal="center" vertical="center"/>
    </xf>
    <xf numFmtId="9" fontId="4" fillId="3" borderId="1" xfId="1" applyFont="1" applyFill="1" applyBorder="1" applyAlignment="1" applyProtection="1">
      <alignment horizontal="center" vertical="center"/>
    </xf>
    <xf numFmtId="10" fontId="6" fillId="3" borderId="0" xfId="0" applyNumberFormat="1" applyFont="1" applyFill="1" applyAlignment="1">
      <alignment vertical="center"/>
    </xf>
    <xf numFmtId="10" fontId="0" fillId="3" borderId="0" xfId="0" applyNumberFormat="1" applyFill="1"/>
    <xf numFmtId="0" fontId="4" fillId="5" borderId="5" xfId="0" applyFont="1" applyFill="1" applyBorder="1" applyAlignment="1">
      <alignment horizontal="left" vertical="center" wrapText="1"/>
    </xf>
    <xf numFmtId="10" fontId="4" fillId="3" borderId="1" xfId="1" applyNumberFormat="1" applyFont="1" applyFill="1" applyBorder="1" applyAlignment="1" applyProtection="1">
      <alignment horizontal="center" vertical="center"/>
    </xf>
    <xf numFmtId="170" fontId="0" fillId="3" borderId="0" xfId="0" applyNumberFormat="1" applyFill="1"/>
    <xf numFmtId="170" fontId="0" fillId="3" borderId="0" xfId="0" applyNumberFormat="1" applyFill="1" applyAlignment="1">
      <alignment horizontal="center" vertical="center"/>
    </xf>
    <xf numFmtId="0" fontId="3" fillId="22" borderId="7" xfId="0" applyFont="1" applyFill="1" applyBorder="1" applyAlignment="1">
      <alignment horizontal="center" vertical="center"/>
    </xf>
    <xf numFmtId="171" fontId="3" fillId="22" borderId="8" xfId="2" applyNumberFormat="1" applyFont="1" applyFill="1" applyBorder="1" applyAlignment="1">
      <alignment horizontal="center" vertical="center" wrapText="1"/>
    </xf>
    <xf numFmtId="0" fontId="3" fillId="22" borderId="9" xfId="0" applyFont="1" applyFill="1" applyBorder="1" applyAlignment="1">
      <alignment horizontal="center" vertical="center"/>
    </xf>
    <xf numFmtId="0" fontId="3"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7" fillId="4" borderId="0" xfId="2" applyNumberFormat="1" applyFont="1" applyFill="1" applyBorder="1" applyAlignment="1">
      <alignment vertical="center"/>
    </xf>
    <xf numFmtId="0" fontId="4"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4"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10"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3" fillId="22" borderId="0" xfId="0" applyFont="1" applyFill="1" applyAlignment="1">
      <alignment horizontal="center"/>
    </xf>
    <xf numFmtId="171" fontId="3" fillId="22" borderId="0" xfId="2" applyNumberFormat="1" applyFont="1" applyFill="1"/>
    <xf numFmtId="0" fontId="0" fillId="0" borderId="0" xfId="0" applyAlignment="1">
      <alignment wrapText="1"/>
    </xf>
    <xf numFmtId="171" fontId="0" fillId="0" borderId="0" xfId="2" applyNumberFormat="1" applyFont="1"/>
    <xf numFmtId="171" fontId="3" fillId="0" borderId="0" xfId="2" applyNumberFormat="1" applyFont="1" applyFill="1" applyAlignment="1">
      <alignment horizontal="center"/>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171" fontId="3" fillId="4" borderId="0" xfId="2" applyNumberFormat="1" applyFont="1" applyFill="1" applyAlignment="1">
      <alignment horizontal="center" vertical="center"/>
    </xf>
    <xf numFmtId="171" fontId="3" fillId="8" borderId="11" xfId="2" applyNumberFormat="1" applyFont="1" applyFill="1" applyBorder="1" applyAlignment="1">
      <alignment horizontal="center" vertical="center"/>
    </xf>
    <xf numFmtId="0" fontId="19" fillId="0" borderId="0" xfId="0" applyFont="1" applyAlignment="1">
      <alignment horizontal="justify"/>
    </xf>
    <xf numFmtId="171" fontId="4" fillId="0" borderId="0" xfId="2" applyNumberFormat="1" applyFont="1" applyBorder="1" applyAlignment="1">
      <alignment horizontal="center"/>
    </xf>
    <xf numFmtId="0" fontId="19" fillId="0" borderId="13" xfId="0" applyFont="1" applyBorder="1" applyAlignment="1">
      <alignment horizontal="justify" vertical="center" wrapText="1"/>
    </xf>
    <xf numFmtId="171" fontId="4" fillId="0" borderId="13" xfId="2" applyNumberFormat="1" applyFont="1" applyBorder="1" applyAlignment="1">
      <alignment horizontal="center"/>
    </xf>
    <xf numFmtId="0" fontId="19" fillId="2" borderId="0" xfId="0" applyFont="1" applyFill="1" applyAlignment="1">
      <alignment horizontal="justify"/>
    </xf>
    <xf numFmtId="171" fontId="4" fillId="8" borderId="11" xfId="2" applyNumberFormat="1" applyFont="1" applyFill="1" applyBorder="1" applyAlignment="1">
      <alignment horizontal="justify" vertical="center" wrapText="1"/>
    </xf>
    <xf numFmtId="0" fontId="19" fillId="2" borderId="13" xfId="0" applyFont="1" applyFill="1" applyBorder="1" applyAlignment="1">
      <alignment horizontal="justify" wrapText="1"/>
    </xf>
    <xf numFmtId="171" fontId="4"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9" fillId="0" borderId="13" xfId="0" applyFont="1" applyBorder="1" applyAlignment="1">
      <alignment horizontal="justify" vertical="center"/>
    </xf>
    <xf numFmtId="171" fontId="3" fillId="0" borderId="13" xfId="2" applyNumberFormat="1" applyFont="1" applyBorder="1" applyAlignment="1">
      <alignment vertical="center"/>
    </xf>
    <xf numFmtId="171" fontId="4" fillId="0" borderId="13" xfId="2" applyNumberFormat="1" applyFont="1" applyBorder="1" applyAlignment="1">
      <alignment horizontal="justify" wrapText="1"/>
    </xf>
    <xf numFmtId="0" fontId="19" fillId="0" borderId="13" xfId="0" applyFont="1" applyBorder="1" applyAlignment="1">
      <alignment horizontal="justify"/>
    </xf>
    <xf numFmtId="171" fontId="4" fillId="0" borderId="13" xfId="2" applyNumberFormat="1" applyFont="1" applyBorder="1" applyAlignment="1"/>
    <xf numFmtId="0" fontId="19" fillId="2" borderId="0" xfId="0" applyFont="1" applyFill="1" applyAlignment="1">
      <alignment horizontal="justify" vertical="center" wrapText="1"/>
    </xf>
    <xf numFmtId="171" fontId="4" fillId="0" borderId="0" xfId="2" applyNumberFormat="1" applyFont="1" applyBorder="1" applyAlignment="1">
      <alignment horizontal="center" wrapText="1"/>
    </xf>
    <xf numFmtId="0" fontId="4" fillId="2" borderId="0" xfId="0" applyFont="1" applyFill="1" applyAlignment="1">
      <alignment horizontal="justify"/>
    </xf>
    <xf numFmtId="0" fontId="4" fillId="0" borderId="0" xfId="0" applyFont="1" applyAlignment="1">
      <alignment horizontal="justify" wrapText="1"/>
    </xf>
    <xf numFmtId="0" fontId="4" fillId="2" borderId="0" xfId="0" applyFont="1" applyFill="1" applyAlignment="1">
      <alignment horizontal="justify" wrapText="1"/>
    </xf>
    <xf numFmtId="0" fontId="4" fillId="2" borderId="13" xfId="0" applyFont="1" applyFill="1" applyBorder="1" applyAlignment="1">
      <alignment horizontal="justify" wrapText="1"/>
    </xf>
    <xf numFmtId="0" fontId="0" fillId="0" borderId="0" xfId="0" applyAlignment="1">
      <alignment horizontal="left" wrapText="1"/>
    </xf>
    <xf numFmtId="0" fontId="3" fillId="4" borderId="0" xfId="0" applyFont="1" applyFill="1"/>
    <xf numFmtId="171" fontId="3" fillId="4" borderId="0" xfId="2" applyNumberFormat="1" applyFont="1" applyFill="1" applyAlignment="1">
      <alignment vertical="center"/>
    </xf>
    <xf numFmtId="0" fontId="3" fillId="24" borderId="0" xfId="0" applyFont="1" applyFill="1" applyAlignment="1">
      <alignment horizontal="center"/>
    </xf>
    <xf numFmtId="0" fontId="3" fillId="23" borderId="0" xfId="0" applyFont="1" applyFill="1" applyAlignment="1">
      <alignment horizontal="center"/>
    </xf>
    <xf numFmtId="171" fontId="3" fillId="23" borderId="0" xfId="2" applyNumberFormat="1" applyFont="1" applyFill="1" applyAlignment="1">
      <alignment horizontal="center"/>
    </xf>
    <xf numFmtId="171" fontId="3"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9" fillId="0" borderId="0" xfId="2" applyNumberFormat="1" applyFont="1" applyAlignment="1">
      <alignment vertical="top" wrapText="1"/>
    </xf>
    <xf numFmtId="171" fontId="19"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4" fillId="0" borderId="0" xfId="2" applyNumberFormat="1" applyFont="1" applyAlignment="1">
      <alignment vertical="center" wrapText="1"/>
    </xf>
    <xf numFmtId="0" fontId="8" fillId="24" borderId="7" xfId="0" applyFont="1" applyFill="1" applyBorder="1" applyAlignment="1">
      <alignment horizontal="center"/>
    </xf>
    <xf numFmtId="0" fontId="8" fillId="24" borderId="9" xfId="0" applyFont="1" applyFill="1" applyBorder="1" applyAlignment="1">
      <alignment horizontal="center"/>
    </xf>
    <xf numFmtId="0" fontId="3" fillId="0" borderId="10" xfId="0" applyFont="1" applyBorder="1" applyAlignment="1">
      <alignment horizontal="left"/>
    </xf>
    <xf numFmtId="171" fontId="3" fillId="0" borderId="11" xfId="2" applyNumberFormat="1" applyFont="1" applyBorder="1" applyAlignment="1">
      <alignment horizontal="center"/>
    </xf>
    <xf numFmtId="171" fontId="0" fillId="0" borderId="11" xfId="2" applyNumberFormat="1" applyFont="1" applyBorder="1"/>
    <xf numFmtId="0" fontId="3" fillId="8" borderId="10" xfId="0" applyFont="1" applyFill="1" applyBorder="1" applyAlignment="1">
      <alignment vertical="center"/>
    </xf>
    <xf numFmtId="171" fontId="3" fillId="8" borderId="11" xfId="2" applyNumberFormat="1" applyFont="1" applyFill="1" applyBorder="1" applyAlignment="1">
      <alignment vertical="center"/>
    </xf>
    <xf numFmtId="171" fontId="5"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3" fillId="4" borderId="0" xfId="0" applyFont="1" applyFill="1" applyAlignment="1">
      <alignment horizontal="center"/>
    </xf>
    <xf numFmtId="0" fontId="3" fillId="0" borderId="0" xfId="0" applyFont="1"/>
    <xf numFmtId="171" fontId="3" fillId="0" borderId="0" xfId="2" applyNumberFormat="1" applyFont="1"/>
    <xf numFmtId="172" fontId="3" fillId="0" borderId="0" xfId="3" applyNumberFormat="1" applyFont="1"/>
    <xf numFmtId="0" fontId="21" fillId="0" borderId="0" xfId="0" applyFont="1"/>
    <xf numFmtId="171" fontId="4" fillId="0" borderId="0" xfId="2" applyNumberFormat="1" applyFont="1"/>
    <xf numFmtId="0" fontId="22" fillId="8" borderId="0" xfId="0" applyFont="1" applyFill="1"/>
    <xf numFmtId="171" fontId="23" fillId="8" borderId="0" xfId="2" applyNumberFormat="1" applyFont="1" applyFill="1"/>
    <xf numFmtId="171" fontId="0" fillId="8" borderId="0" xfId="2" applyNumberFormat="1" applyFont="1" applyFill="1"/>
    <xf numFmtId="0" fontId="3" fillId="22" borderId="0" xfId="0" applyFont="1" applyFill="1"/>
    <xf numFmtId="172" fontId="3" fillId="22" borderId="0" xfId="3" applyNumberFormat="1" applyFont="1" applyFill="1"/>
    <xf numFmtId="171" fontId="18" fillId="0" borderId="0" xfId="2" applyNumberFormat="1" applyFont="1"/>
    <xf numFmtId="1" fontId="12" fillId="3" borderId="0" xfId="0" applyNumberFormat="1" applyFont="1" applyFill="1"/>
    <xf numFmtId="10" fontId="12" fillId="3" borderId="0" xfId="0" applyNumberFormat="1" applyFont="1" applyFill="1" applyAlignment="1">
      <alignment wrapText="1"/>
    </xf>
    <xf numFmtId="0" fontId="4" fillId="3" borderId="0" xfId="0" applyFont="1" applyFill="1" applyAlignment="1">
      <alignment vertical="center"/>
    </xf>
    <xf numFmtId="0" fontId="4" fillId="3" borderId="1" xfId="0" applyFont="1" applyFill="1" applyBorder="1" applyAlignment="1">
      <alignment horizontal="center" vertical="center" wrapText="1"/>
    </xf>
    <xf numFmtId="49" fontId="8" fillId="3" borderId="0" xfId="0" applyNumberFormat="1" applyFont="1" applyFill="1" applyAlignment="1">
      <alignment horizontal="left" vertical="center" wrapText="1"/>
    </xf>
    <xf numFmtId="0" fontId="4" fillId="3" borderId="0" xfId="0" applyFont="1" applyFill="1" applyAlignment="1">
      <alignment horizontal="left" vertical="center" wrapText="1"/>
    </xf>
    <xf numFmtId="10" fontId="4" fillId="0" borderId="1" xfId="1" applyNumberFormat="1" applyFont="1" applyFill="1" applyBorder="1" applyAlignment="1" applyProtection="1">
      <alignment horizontal="center" vertical="center"/>
    </xf>
    <xf numFmtId="0" fontId="0" fillId="8" borderId="4" xfId="0" applyFill="1" applyBorder="1"/>
    <xf numFmtId="0" fontId="52" fillId="3" borderId="0" xfId="0" applyFont="1" applyFill="1"/>
    <xf numFmtId="49" fontId="53" fillId="3" borderId="0" xfId="0" applyNumberFormat="1" applyFont="1" applyFill="1" applyAlignment="1">
      <alignment vertical="center"/>
    </xf>
    <xf numFmtId="9" fontId="51" fillId="3" borderId="1" xfId="1" applyFont="1" applyFill="1" applyBorder="1" applyAlignment="1" applyProtection="1">
      <alignment horizontal="center" vertical="center"/>
    </xf>
    <xf numFmtId="0" fontId="51" fillId="3" borderId="1" xfId="0" applyFont="1" applyFill="1" applyBorder="1" applyAlignment="1">
      <alignment horizontal="center" vertical="center"/>
    </xf>
    <xf numFmtId="9" fontId="0" fillId="3" borderId="0" xfId="0" applyNumberFormat="1" applyFill="1" applyAlignment="1">
      <alignment horizontal="center" vertical="center"/>
    </xf>
    <xf numFmtId="49" fontId="0" fillId="3" borderId="26" xfId="0" applyNumberFormat="1" applyFill="1" applyBorder="1" applyAlignment="1">
      <alignment horizontal="center"/>
    </xf>
    <xf numFmtId="0" fontId="0" fillId="3" borderId="27" xfId="0" applyFill="1" applyBorder="1"/>
    <xf numFmtId="0" fontId="0" fillId="3" borderId="27" xfId="0" applyFill="1" applyBorder="1" applyAlignment="1">
      <alignment horizontal="center"/>
    </xf>
    <xf numFmtId="169" fontId="4" fillId="3" borderId="1" xfId="1" applyNumberFormat="1" applyFont="1" applyFill="1" applyBorder="1" applyAlignment="1" applyProtection="1">
      <alignment horizontal="center" vertical="center"/>
    </xf>
    <xf numFmtId="10" fontId="51" fillId="3" borderId="1" xfId="1" applyNumberFormat="1" applyFont="1" applyFill="1" applyBorder="1" applyAlignment="1" applyProtection="1">
      <alignment horizontal="center" vertical="center"/>
    </xf>
    <xf numFmtId="49" fontId="5" fillId="6" borderId="29" xfId="0" applyNumberFormat="1" applyFont="1" applyFill="1" applyBorder="1" applyAlignment="1">
      <alignment horizontal="left" vertical="center"/>
    </xf>
    <xf numFmtId="49" fontId="5" fillId="6" borderId="25" xfId="0" applyNumberFormat="1" applyFont="1" applyFill="1" applyBorder="1" applyAlignment="1">
      <alignment horizontal="left" vertical="center"/>
    </xf>
    <xf numFmtId="49" fontId="6" fillId="6" borderId="25" xfId="0" applyNumberFormat="1" applyFont="1" applyFill="1" applyBorder="1" applyAlignment="1">
      <alignment horizontal="left" vertical="center"/>
    </xf>
    <xf numFmtId="49" fontId="14" fillId="6" borderId="25" xfId="0" applyNumberFormat="1" applyFont="1" applyFill="1" applyBorder="1" applyAlignment="1">
      <alignment horizontal="center" vertical="center"/>
    </xf>
    <xf numFmtId="49" fontId="56" fillId="6" borderId="0" xfId="0" applyNumberFormat="1" applyFont="1" applyFill="1" applyAlignment="1">
      <alignment horizontal="center" vertical="center"/>
    </xf>
    <xf numFmtId="49" fontId="8" fillId="3" borderId="1" xfId="0" applyNumberFormat="1" applyFont="1" applyFill="1" applyBorder="1" applyAlignment="1">
      <alignment vertical="center"/>
    </xf>
    <xf numFmtId="0" fontId="54" fillId="6" borderId="2" xfId="0" applyFont="1" applyFill="1" applyBorder="1" applyAlignment="1" applyProtection="1">
      <alignment horizontal="center" vertical="center" wrapText="1"/>
      <protection locked="0"/>
    </xf>
    <xf numFmtId="0" fontId="4" fillId="0" borderId="1" xfId="0" applyFont="1" applyBorder="1" applyAlignment="1">
      <alignment horizontal="left" vertical="center" wrapText="1"/>
    </xf>
    <xf numFmtId="9" fontId="4" fillId="0" borderId="1" xfId="1" applyFont="1" applyFill="1" applyBorder="1" applyAlignment="1" applyProtection="1">
      <alignment horizontal="center" vertical="center"/>
    </xf>
    <xf numFmtId="0" fontId="4" fillId="0" borderId="1" xfId="0" applyFont="1" applyBorder="1" applyAlignment="1">
      <alignment horizontal="center" vertical="center"/>
    </xf>
    <xf numFmtId="9" fontId="51" fillId="0" borderId="1" xfId="1" applyFont="1" applyFill="1" applyBorder="1" applyAlignment="1" applyProtection="1">
      <alignment horizontal="center" vertical="center"/>
    </xf>
    <xf numFmtId="0" fontId="4" fillId="0" borderId="1" xfId="0" applyFont="1" applyBorder="1" applyAlignment="1">
      <alignment horizontal="center" vertical="center" wrapText="1"/>
    </xf>
    <xf numFmtId="43" fontId="4" fillId="0" borderId="1" xfId="2798" applyFont="1" applyFill="1" applyBorder="1" applyAlignment="1" applyProtection="1">
      <alignment horizontal="center" vertical="center"/>
    </xf>
    <xf numFmtId="183" fontId="4" fillId="0" borderId="1" xfId="2798" applyNumberFormat="1" applyFont="1" applyFill="1" applyBorder="1" applyAlignment="1" applyProtection="1">
      <alignment horizontal="center" vertical="center"/>
    </xf>
    <xf numFmtId="49" fontId="14" fillId="6" borderId="0" xfId="0" applyNumberFormat="1" applyFont="1" applyFill="1" applyAlignment="1">
      <alignment horizontal="center" vertical="center"/>
    </xf>
    <xf numFmtId="183" fontId="4" fillId="3" borderId="1" xfId="2798" applyNumberFormat="1" applyFont="1" applyFill="1" applyBorder="1" applyAlignment="1" applyProtection="1">
      <alignment horizontal="center" vertical="center"/>
    </xf>
    <xf numFmtId="3" fontId="62" fillId="0" borderId="1" xfId="1" applyNumberFormat="1" applyFont="1" applyFill="1" applyBorder="1" applyAlignment="1" applyProtection="1">
      <alignment horizontal="center" vertical="center"/>
    </xf>
    <xf numFmtId="3" fontId="62" fillId="3" borderId="1" xfId="1" applyNumberFormat="1" applyFont="1" applyFill="1" applyBorder="1" applyAlignment="1" applyProtection="1">
      <alignment horizontal="center" vertical="center"/>
    </xf>
    <xf numFmtId="183" fontId="61" fillId="0" borderId="1" xfId="2798" applyNumberFormat="1" applyFont="1" applyFill="1" applyBorder="1" applyAlignment="1" applyProtection="1">
      <alignment horizontal="center" vertical="center"/>
    </xf>
    <xf numFmtId="169" fontId="4" fillId="0" borderId="1" xfId="1" applyNumberFormat="1" applyFont="1" applyFill="1" applyBorder="1" applyAlignment="1">
      <alignment horizontal="center" vertical="center"/>
    </xf>
    <xf numFmtId="183" fontId="4" fillId="0" borderId="1" xfId="1" applyNumberFormat="1" applyFont="1" applyFill="1" applyBorder="1" applyAlignment="1" applyProtection="1">
      <alignment horizontal="center" vertical="center"/>
    </xf>
    <xf numFmtId="0" fontId="61" fillId="0" borderId="1" xfId="0" applyFont="1" applyBorder="1" applyAlignment="1">
      <alignment horizontal="center" vertical="center" wrapText="1"/>
    </xf>
    <xf numFmtId="3" fontId="61" fillId="0" borderId="1" xfId="1" applyNumberFormat="1" applyFont="1" applyFill="1" applyBorder="1" applyAlignment="1" applyProtection="1">
      <alignment horizontal="center" vertical="center"/>
    </xf>
    <xf numFmtId="3" fontId="61" fillId="3" borderId="1" xfId="1" applyNumberFormat="1" applyFont="1" applyFill="1" applyBorder="1" applyAlignment="1" applyProtection="1">
      <alignment horizontal="center" vertical="center"/>
    </xf>
    <xf numFmtId="0" fontId="61" fillId="0" borderId="1" xfId="0" applyFont="1" applyBorder="1" applyAlignment="1">
      <alignment horizontal="center" vertical="center"/>
    </xf>
    <xf numFmtId="0" fontId="61" fillId="3" borderId="1" xfId="0" applyFont="1" applyFill="1" applyBorder="1" applyAlignment="1">
      <alignment horizontal="center" vertical="center"/>
    </xf>
    <xf numFmtId="0" fontId="4" fillId="3" borderId="0" xfId="0" applyFont="1" applyFill="1" applyAlignment="1">
      <alignment horizontal="center" vertical="center" wrapText="1"/>
    </xf>
    <xf numFmtId="0" fontId="0" fillId="3" borderId="28" xfId="0" applyFill="1" applyBorder="1" applyAlignment="1">
      <alignment horizontal="center"/>
    </xf>
    <xf numFmtId="0" fontId="4" fillId="3" borderId="1" xfId="0" applyFont="1" applyFill="1" applyBorder="1" applyAlignment="1">
      <alignment horizontal="right" vertical="center"/>
    </xf>
    <xf numFmtId="183" fontId="4" fillId="3" borderId="1" xfId="2798" applyNumberFormat="1" applyFont="1" applyFill="1" applyBorder="1" applyAlignment="1">
      <alignment horizontal="right" vertical="center"/>
    </xf>
    <xf numFmtId="0" fontId="62" fillId="0" borderId="1" xfId="0" applyFont="1" applyBorder="1" applyAlignment="1">
      <alignment horizontal="center" vertical="center" wrapText="1"/>
    </xf>
    <xf numFmtId="0" fontId="51" fillId="3" borderId="1" xfId="0" applyFont="1" applyFill="1" applyBorder="1" applyAlignment="1">
      <alignment horizontal="right" vertical="center"/>
    </xf>
    <xf numFmtId="49" fontId="6" fillId="47" borderId="3" xfId="0" applyNumberFormat="1" applyFont="1" applyFill="1" applyBorder="1" applyAlignment="1">
      <alignment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wrapText="1"/>
    </xf>
    <xf numFmtId="183" fontId="4" fillId="5" borderId="1" xfId="2798" applyNumberFormat="1" applyFont="1" applyFill="1" applyBorder="1" applyAlignment="1" applyProtection="1">
      <alignment horizontal="center" vertical="center"/>
    </xf>
    <xf numFmtId="0" fontId="4" fillId="5" borderId="1" xfId="0" applyFont="1" applyFill="1" applyBorder="1" applyAlignment="1">
      <alignment horizontal="center" vertical="center"/>
    </xf>
    <xf numFmtId="183" fontId="4" fillId="5" borderId="1" xfId="1" applyNumberFormat="1" applyFont="1" applyFill="1" applyBorder="1" applyAlignment="1" applyProtection="1">
      <alignment horizontal="center" vertical="center"/>
    </xf>
    <xf numFmtId="0" fontId="4" fillId="5" borderId="1" xfId="0" applyFont="1" applyFill="1" applyBorder="1" applyAlignment="1">
      <alignment horizontal="right" vertical="center"/>
    </xf>
    <xf numFmtId="0" fontId="0" fillId="5" borderId="1" xfId="0" applyFill="1" applyBorder="1"/>
    <xf numFmtId="0" fontId="52" fillId="5" borderId="1" xfId="0" applyFont="1" applyFill="1" applyBorder="1"/>
    <xf numFmtId="0" fontId="60" fillId="5" borderId="1" xfId="0" applyFont="1" applyFill="1" applyBorder="1" applyAlignment="1">
      <alignment horizontal="center" vertical="center"/>
    </xf>
    <xf numFmtId="0" fontId="32" fillId="5" borderId="1" xfId="0" applyFont="1" applyFill="1" applyBorder="1" applyAlignment="1">
      <alignment horizontal="center" vertical="center"/>
    </xf>
    <xf numFmtId="3" fontId="60" fillId="5" borderId="1" xfId="1" applyNumberFormat="1" applyFont="1" applyFill="1" applyBorder="1" applyAlignment="1" applyProtection="1">
      <alignment horizontal="center" vertical="center"/>
    </xf>
    <xf numFmtId="10" fontId="0" fillId="5" borderId="1" xfId="0" applyNumberFormat="1" applyFill="1" applyBorder="1"/>
    <xf numFmtId="43" fontId="4" fillId="5" borderId="1" xfId="2798" applyFont="1" applyFill="1" applyBorder="1" applyAlignment="1" applyProtection="1">
      <alignment horizontal="center" vertical="center"/>
    </xf>
    <xf numFmtId="0" fontId="62" fillId="5" borderId="1" xfId="0" applyFont="1" applyFill="1" applyBorder="1" applyAlignment="1">
      <alignment horizontal="center" vertical="center" wrapText="1"/>
    </xf>
    <xf numFmtId="0" fontId="66" fillId="5" borderId="1" xfId="0" applyFont="1" applyFill="1" applyBorder="1" applyAlignment="1">
      <alignment horizontal="left" vertical="center" wrapText="1"/>
    </xf>
    <xf numFmtId="3" fontId="32" fillId="5" borderId="1" xfId="0" applyNumberFormat="1" applyFont="1" applyFill="1" applyBorder="1" applyAlignment="1">
      <alignment horizontal="center" vertical="center"/>
    </xf>
    <xf numFmtId="0" fontId="63" fillId="5" borderId="1" xfId="0" applyFont="1" applyFill="1" applyBorder="1" applyAlignment="1">
      <alignment horizontal="left" vertical="center" wrapText="1"/>
    </xf>
    <xf numFmtId="0" fontId="61" fillId="3" borderId="1" xfId="0" applyFont="1" applyFill="1" applyBorder="1" applyAlignment="1">
      <alignment horizontal="center" vertical="center" wrapText="1"/>
    </xf>
    <xf numFmtId="0" fontId="67" fillId="0" borderId="1" xfId="0" applyFont="1" applyBorder="1" applyAlignment="1">
      <alignment horizontal="center" vertical="center" wrapText="1"/>
    </xf>
    <xf numFmtId="43" fontId="4" fillId="0" borderId="1" xfId="2798" applyFont="1" applyBorder="1" applyAlignment="1" applyProtection="1">
      <alignment horizontal="center" vertical="center"/>
    </xf>
    <xf numFmtId="183" fontId="4" fillId="0" borderId="1" xfId="2798" applyNumberFormat="1" applyFont="1" applyBorder="1" applyAlignment="1" applyProtection="1">
      <alignment horizontal="center" vertical="center"/>
    </xf>
    <xf numFmtId="43" fontId="0" fillId="5" borderId="1" xfId="2798" applyFont="1" applyFill="1" applyBorder="1" applyAlignment="1">
      <alignment vertical="center"/>
    </xf>
    <xf numFmtId="43" fontId="61" fillId="0" borderId="1" xfId="2798" applyFont="1" applyFill="1" applyBorder="1" applyAlignment="1" applyProtection="1">
      <alignment horizontal="center" vertical="center"/>
    </xf>
    <xf numFmtId="43" fontId="61" fillId="3" borderId="1" xfId="2798" applyFont="1" applyFill="1" applyBorder="1" applyAlignment="1" applyProtection="1">
      <alignment horizontal="center" vertical="center"/>
    </xf>
    <xf numFmtId="43" fontId="62" fillId="0" borderId="1" xfId="2798" applyFont="1" applyFill="1" applyBorder="1" applyAlignment="1" applyProtection="1">
      <alignment horizontal="center" vertical="center"/>
    </xf>
    <xf numFmtId="0" fontId="64" fillId="0" borderId="1" xfId="2797" applyFont="1" applyBorder="1" applyAlignment="1">
      <alignment horizontal="center" vertical="center" wrapText="1"/>
    </xf>
    <xf numFmtId="0" fontId="11" fillId="2" borderId="1" xfId="0" applyFont="1" applyFill="1" applyBorder="1" applyAlignment="1" applyProtection="1">
      <alignment horizontal="center" vertical="center" wrapText="1"/>
      <protection locked="0"/>
    </xf>
    <xf numFmtId="10" fontId="11" fillId="2" borderId="1"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4" fillId="0" borderId="28" xfId="0" applyFont="1" applyBorder="1" applyAlignment="1">
      <alignment horizontal="center" vertical="center"/>
    </xf>
    <xf numFmtId="0" fontId="4" fillId="5" borderId="28" xfId="0" applyFont="1" applyFill="1" applyBorder="1" applyAlignment="1">
      <alignment horizontal="center" vertical="center"/>
    </xf>
    <xf numFmtId="0" fontId="4" fillId="0" borderId="1" xfId="1" applyNumberFormat="1" applyFont="1" applyFill="1" applyBorder="1" applyAlignment="1" applyProtection="1">
      <alignment horizontal="center" vertical="center"/>
    </xf>
    <xf numFmtId="49" fontId="55" fillId="3" borderId="0" xfId="0" applyNumberFormat="1" applyFont="1" applyFill="1" applyAlignment="1">
      <alignment horizontal="left" vertical="center"/>
    </xf>
    <xf numFmtId="49" fontId="55" fillId="3" borderId="0" xfId="0" applyNumberFormat="1" applyFont="1" applyFill="1" applyAlignment="1">
      <alignment horizontal="left" vertical="center" wrapText="1"/>
    </xf>
    <xf numFmtId="169" fontId="4" fillId="3" borderId="1" xfId="1" applyNumberFormat="1" applyFont="1" applyFill="1" applyBorder="1" applyAlignment="1">
      <alignment horizontal="center" vertical="center"/>
    </xf>
    <xf numFmtId="0" fontId="4" fillId="0" borderId="1" xfId="1" applyNumberFormat="1" applyFont="1" applyFill="1" applyBorder="1" applyAlignment="1">
      <alignment horizontal="center" vertical="center"/>
    </xf>
    <xf numFmtId="9" fontId="60" fillId="0" borderId="1" xfId="1" applyFont="1" applyFill="1" applyBorder="1" applyAlignment="1" applyProtection="1">
      <alignment horizontal="left" vertical="center" wrapText="1"/>
    </xf>
    <xf numFmtId="183" fontId="4" fillId="0" borderId="1" xfId="2798" applyNumberFormat="1" applyFont="1" applyBorder="1" applyAlignment="1" applyProtection="1">
      <alignment horizontal="left" vertical="center"/>
    </xf>
    <xf numFmtId="1" fontId="4" fillId="0" borderId="1" xfId="0" applyNumberFormat="1" applyFont="1" applyBorder="1" applyAlignment="1">
      <alignment horizontal="right" vertical="center"/>
    </xf>
    <xf numFmtId="183" fontId="0" fillId="5" borderId="1" xfId="2798" applyNumberFormat="1" applyFont="1" applyFill="1" applyBorder="1" applyAlignment="1">
      <alignment vertical="center"/>
    </xf>
    <xf numFmtId="0" fontId="63" fillId="0" borderId="1" xfId="0" applyFont="1" applyBorder="1" applyAlignment="1">
      <alignment horizontal="left" vertical="center" wrapText="1"/>
    </xf>
    <xf numFmtId="0" fontId="62" fillId="0" borderId="1" xfId="0" applyFont="1" applyBorder="1" applyAlignment="1">
      <alignment horizontal="left" vertical="center" wrapText="1"/>
    </xf>
    <xf numFmtId="0" fontId="4" fillId="3" borderId="1" xfId="0" applyFont="1" applyFill="1" applyBorder="1" applyAlignment="1">
      <alignment horizontal="center" vertical="center"/>
    </xf>
    <xf numFmtId="49" fontId="6" fillId="3" borderId="1"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wrapText="1"/>
    </xf>
    <xf numFmtId="0" fontId="67" fillId="0" borderId="1" xfId="0" applyFont="1" applyBorder="1" applyAlignment="1">
      <alignment horizontal="center" vertical="center"/>
    </xf>
    <xf numFmtId="0" fontId="67" fillId="0" borderId="1" xfId="0" applyFont="1" applyBorder="1" applyAlignment="1">
      <alignment horizontal="center" vertical="center" wrapText="1" readingOrder="1"/>
    </xf>
    <xf numFmtId="0" fontId="67" fillId="0" borderId="34" xfId="0" applyFont="1" applyBorder="1" applyAlignment="1">
      <alignment horizontal="center" vertical="center" wrapText="1"/>
    </xf>
    <xf numFmtId="0" fontId="67" fillId="0" borderId="35" xfId="0" applyFont="1" applyBorder="1" applyAlignment="1">
      <alignment horizontal="center" vertical="center" wrapText="1"/>
    </xf>
    <xf numFmtId="0" fontId="67" fillId="0" borderId="36" xfId="0" applyFont="1" applyBorder="1" applyAlignment="1">
      <alignment horizontal="center" vertical="center" wrapText="1"/>
    </xf>
    <xf numFmtId="9" fontId="60" fillId="0" borderId="25" xfId="1" applyFont="1" applyFill="1" applyBorder="1" applyAlignment="1" applyProtection="1">
      <alignment horizontal="center" vertical="center" wrapText="1"/>
    </xf>
    <xf numFmtId="9" fontId="60" fillId="0" borderId="2" xfId="1" applyFont="1" applyFill="1" applyBorder="1" applyAlignment="1" applyProtection="1">
      <alignment horizontal="center" vertical="center" wrapText="1"/>
    </xf>
    <xf numFmtId="0" fontId="65" fillId="5" borderId="30" xfId="2797" applyFont="1" applyFill="1" applyBorder="1" applyAlignment="1">
      <alignment horizontal="center" vertical="center"/>
    </xf>
    <xf numFmtId="0" fontId="65" fillId="5" borderId="29" xfId="2797" applyFont="1" applyFill="1" applyBorder="1" applyAlignment="1">
      <alignment horizontal="center" vertical="center"/>
    </xf>
    <xf numFmtId="0" fontId="65" fillId="5" borderId="31" xfId="2797" applyFont="1" applyFill="1" applyBorder="1" applyAlignment="1">
      <alignment horizontal="center" vertical="center"/>
    </xf>
    <xf numFmtId="0" fontId="65" fillId="5" borderId="32" xfId="2797" applyFont="1" applyFill="1" applyBorder="1" applyAlignment="1">
      <alignment horizontal="center" vertical="center"/>
    </xf>
    <xf numFmtId="0" fontId="64" fillId="0" borderId="25" xfId="2797" applyFont="1" applyBorder="1" applyAlignment="1">
      <alignment horizontal="center" vertical="center" wrapText="1"/>
    </xf>
    <xf numFmtId="0" fontId="64" fillId="0" borderId="2" xfId="2797" applyFont="1" applyBorder="1" applyAlignment="1">
      <alignment horizontal="center" vertical="center" wrapText="1"/>
    </xf>
    <xf numFmtId="3" fontId="60" fillId="0" borderId="25" xfId="0" applyNumberFormat="1" applyFont="1" applyBorder="1" applyAlignment="1">
      <alignment horizontal="center" vertical="center" wrapText="1"/>
    </xf>
    <xf numFmtId="3" fontId="60" fillId="0" borderId="33" xfId="0" applyNumberFormat="1" applyFont="1" applyBorder="1" applyAlignment="1">
      <alignment horizontal="center" vertical="center" wrapText="1"/>
    </xf>
    <xf numFmtId="3" fontId="60" fillId="0" borderId="2" xfId="0" applyNumberFormat="1" applyFont="1" applyBorder="1" applyAlignment="1">
      <alignment horizontal="center" vertical="center" wrapText="1"/>
    </xf>
    <xf numFmtId="0" fontId="64" fillId="0" borderId="33" xfId="2797" applyFont="1" applyBorder="1" applyAlignment="1">
      <alignment horizontal="center" vertical="center" wrapText="1"/>
    </xf>
    <xf numFmtId="0" fontId="59" fillId="3" borderId="1" xfId="0" applyFont="1" applyFill="1" applyBorder="1" applyAlignment="1">
      <alignment horizontal="center" vertical="center"/>
    </xf>
    <xf numFmtId="49" fontId="0" fillId="3" borderId="1" xfId="0" applyNumberFormat="1" applyFill="1" applyBorder="1" applyAlignment="1">
      <alignment horizontal="center"/>
    </xf>
    <xf numFmtId="171" fontId="4"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1" fontId="3" fillId="0" borderId="8" xfId="2" applyNumberFormat="1" applyFont="1" applyBorder="1" applyAlignment="1">
      <alignment horizontal="center" vertical="center"/>
    </xf>
    <xf numFmtId="171" fontId="3" fillId="0" borderId="0" xfId="2" applyNumberFormat="1" applyFont="1" applyBorder="1" applyAlignment="1">
      <alignment horizontal="center" vertical="center"/>
    </xf>
    <xf numFmtId="171" fontId="3" fillId="0" borderId="13" xfId="2" applyNumberFormat="1" applyFont="1" applyBorder="1" applyAlignment="1">
      <alignment horizontal="center" vertical="center"/>
    </xf>
    <xf numFmtId="171" fontId="4" fillId="0" borderId="0" xfId="2" applyNumberFormat="1" applyFont="1" applyBorder="1" applyAlignment="1">
      <alignment horizontal="justify" wrapText="1"/>
    </xf>
    <xf numFmtId="171" fontId="4" fillId="0" borderId="13"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171" fontId="4" fillId="8" borderId="9" xfId="2" applyNumberFormat="1" applyFont="1" applyFill="1" applyBorder="1" applyAlignment="1">
      <alignment horizontal="justify" vertical="center" wrapText="1"/>
    </xf>
    <xf numFmtId="171" fontId="4" fillId="8" borderId="14" xfId="2" applyNumberFormat="1" applyFont="1" applyFill="1" applyBorder="1" applyAlignment="1">
      <alignment horizontal="justify" vertical="center" wrapText="1"/>
    </xf>
    <xf numFmtId="171" fontId="4" fillId="0" borderId="8" xfId="2" applyNumberFormat="1" applyFont="1" applyBorder="1" applyAlignment="1">
      <alignment horizontal="justify" wrapText="1"/>
    </xf>
    <xf numFmtId="171" fontId="4" fillId="0" borderId="8" xfId="2" applyNumberFormat="1" applyFont="1" applyBorder="1" applyAlignment="1">
      <alignment horizontal="center"/>
    </xf>
    <xf numFmtId="171" fontId="4" fillId="0" borderId="13" xfId="2" applyNumberFormat="1" applyFont="1" applyBorder="1" applyAlignment="1">
      <alignment horizontal="center"/>
    </xf>
    <xf numFmtId="171" fontId="4" fillId="0" borderId="0" xfId="2" applyNumberFormat="1" applyFont="1" applyBorder="1" applyAlignment="1">
      <alignment horizontal="justify" vertical="center" wrapText="1"/>
    </xf>
    <xf numFmtId="171" fontId="4" fillId="0" borderId="13" xfId="2" applyNumberFormat="1" applyFont="1" applyBorder="1" applyAlignment="1">
      <alignment horizontal="justify" vertical="center" wrapText="1"/>
    </xf>
    <xf numFmtId="0" fontId="3" fillId="22" borderId="0" xfId="0" applyFont="1" applyFill="1" applyAlignment="1">
      <alignment horizontal="center"/>
    </xf>
    <xf numFmtId="171" fontId="3" fillId="0" borderId="0" xfId="2" applyNumberFormat="1" applyFont="1" applyBorder="1" applyAlignment="1">
      <alignment vertical="center"/>
    </xf>
    <xf numFmtId="171" fontId="3" fillId="0" borderId="13"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12">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217572</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5" zoomScale="73" zoomScaleNormal="73" workbookViewId="0">
      <selection activeCell="A12" sqref="A12"/>
    </sheetView>
  </sheetViews>
  <sheetFormatPr baseColWidth="10" defaultColWidth="11.42578125" defaultRowHeight="15" x14ac:dyDescent="0.25"/>
  <cols>
    <col min="1" max="1" width="20.7109375" style="123" customWidth="1"/>
    <col min="2" max="2" width="29" style="123" customWidth="1"/>
    <col min="3" max="3" width="13.7109375" style="7" customWidth="1"/>
    <col min="4" max="4" width="23" style="6" customWidth="1"/>
    <col min="5" max="5" width="11.7109375" style="6" customWidth="1"/>
    <col min="6" max="6" width="13.5703125" style="3" customWidth="1"/>
    <col min="7" max="7" width="11.28515625" style="1" customWidth="1"/>
    <col min="8" max="8" width="12" style="1" customWidth="1"/>
    <col min="9" max="9" width="12.140625" style="1" bestFit="1" customWidth="1"/>
    <col min="10" max="10" width="8.42578125" style="1" hidden="1" customWidth="1"/>
    <col min="11" max="11" width="12.140625" style="1" hidden="1" customWidth="1"/>
    <col min="12" max="12" width="14.85546875" style="1" hidden="1" customWidth="1"/>
    <col min="13" max="13" width="17.5703125" style="129" hidden="1" customWidth="1"/>
    <col min="14" max="14" width="14.85546875" style="129" hidden="1" customWidth="1"/>
    <col min="15" max="15" width="10.28515625" style="129" hidden="1" customWidth="1"/>
    <col min="16" max="16" width="10.42578125" style="1" customWidth="1"/>
    <col min="17" max="21" width="10.85546875" style="1" customWidth="1"/>
    <col min="22" max="22" width="11.42578125" style="1" customWidth="1"/>
    <col min="23" max="23" width="18.42578125" style="24" customWidth="1"/>
    <col min="24" max="24" width="11.140625" style="24" customWidth="1"/>
    <col min="25" max="25" width="10.7109375" style="24" customWidth="1"/>
    <col min="26" max="26" width="13" style="24" customWidth="1"/>
    <col min="27" max="27" width="10.85546875" style="24" customWidth="1"/>
    <col min="28" max="28" width="11.5703125" style="24" customWidth="1"/>
    <col min="29" max="29" width="11.85546875" style="24" customWidth="1"/>
    <col min="30" max="30" width="15.28515625" style="24" customWidth="1"/>
    <col min="31" max="31" width="17.7109375" style="24" customWidth="1"/>
    <col min="32" max="32" width="16.28515625" style="24" customWidth="1"/>
    <col min="33" max="33" width="18.5703125" style="24" customWidth="1"/>
    <col min="34" max="34" width="15.5703125" style="1" customWidth="1"/>
    <col min="35" max="35" width="23.140625" style="24" customWidth="1"/>
    <col min="36" max="36" width="17.5703125" style="15" customWidth="1"/>
    <col min="37" max="37" width="13" style="15" customWidth="1"/>
    <col min="38" max="38" width="123.85546875" style="8" customWidth="1"/>
    <col min="39" max="16384" width="11.42578125" style="1"/>
  </cols>
  <sheetData>
    <row r="1" spans="1:45" ht="26.25" customHeight="1" x14ac:dyDescent="0.25">
      <c r="A1" s="235"/>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c r="AG1" s="234"/>
      <c r="AH1" s="234"/>
      <c r="AI1" s="234"/>
      <c r="AJ1" s="234"/>
      <c r="AK1" s="234"/>
      <c r="AL1" s="144" t="s">
        <v>0</v>
      </c>
    </row>
    <row r="2" spans="1:45" ht="21" customHeight="1" x14ac:dyDescent="0.25">
      <c r="A2" s="235"/>
      <c r="B2" s="234"/>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144" t="s">
        <v>1</v>
      </c>
      <c r="AM2" s="5"/>
      <c r="AN2" s="5"/>
      <c r="AO2" s="5"/>
      <c r="AP2" s="5"/>
      <c r="AQ2" s="5"/>
      <c r="AR2" s="4"/>
      <c r="AS2" s="8"/>
    </row>
    <row r="3" spans="1:45" ht="21" customHeight="1" x14ac:dyDescent="0.25">
      <c r="A3" s="235"/>
      <c r="B3" s="234"/>
      <c r="C3" s="234"/>
      <c r="D3" s="234"/>
      <c r="E3" s="234"/>
      <c r="F3" s="234"/>
      <c r="G3" s="234"/>
      <c r="H3" s="234"/>
      <c r="I3" s="234"/>
      <c r="J3" s="234"/>
      <c r="K3" s="234"/>
      <c r="L3" s="234"/>
      <c r="M3" s="234"/>
      <c r="N3" s="234"/>
      <c r="O3" s="234"/>
      <c r="P3" s="234"/>
      <c r="Q3" s="234"/>
      <c r="R3" s="234"/>
      <c r="S3" s="234"/>
      <c r="T3" s="234"/>
      <c r="U3" s="234"/>
      <c r="V3" s="234"/>
      <c r="W3" s="234"/>
      <c r="X3" s="234"/>
      <c r="Y3" s="234"/>
      <c r="Z3" s="234"/>
      <c r="AA3" s="234"/>
      <c r="AB3" s="234"/>
      <c r="AC3" s="234"/>
      <c r="AD3" s="234"/>
      <c r="AE3" s="234"/>
      <c r="AF3" s="234"/>
      <c r="AG3" s="234"/>
      <c r="AH3" s="234"/>
      <c r="AI3" s="234"/>
      <c r="AJ3" s="234"/>
      <c r="AK3" s="234"/>
      <c r="AL3" s="144" t="s">
        <v>2</v>
      </c>
      <c r="AM3" s="5"/>
      <c r="AN3" s="5"/>
      <c r="AO3" s="5"/>
      <c r="AP3" s="5"/>
      <c r="AQ3" s="5"/>
      <c r="AR3" s="4"/>
      <c r="AS3" s="8"/>
    </row>
    <row r="4" spans="1:45" ht="21" customHeight="1" x14ac:dyDescent="0.25">
      <c r="A4" s="235"/>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144" t="s">
        <v>3</v>
      </c>
      <c r="AM4" s="5"/>
      <c r="AN4" s="5"/>
      <c r="AO4" s="5"/>
      <c r="AP4" s="5"/>
      <c r="AQ4" s="5"/>
      <c r="AR4" s="4"/>
      <c r="AS4" s="8"/>
    </row>
    <row r="5" spans="1:45" ht="15" customHeight="1" x14ac:dyDescent="0.25">
      <c r="A5" s="2"/>
      <c r="B5" s="1"/>
      <c r="C5" s="1"/>
      <c r="D5" s="1"/>
      <c r="E5" s="3"/>
      <c r="I5" s="9"/>
      <c r="J5" s="9"/>
      <c r="K5" s="9"/>
      <c r="L5" s="9"/>
      <c r="M5" s="130"/>
      <c r="N5" s="130"/>
      <c r="O5" s="130"/>
      <c r="P5" s="9"/>
      <c r="Q5" s="9"/>
      <c r="R5" s="9"/>
      <c r="S5" s="9"/>
      <c r="T5" s="9"/>
      <c r="U5" s="9"/>
      <c r="V5" s="9"/>
      <c r="W5" s="23"/>
      <c r="X5" s="125"/>
      <c r="Y5" s="125"/>
      <c r="Z5" s="125"/>
      <c r="AA5" s="125"/>
      <c r="AB5" s="125"/>
      <c r="AC5" s="125"/>
      <c r="AD5" s="125"/>
      <c r="AE5" s="125"/>
      <c r="AF5" s="125"/>
      <c r="AG5" s="9"/>
      <c r="AH5" s="126"/>
      <c r="AI5" s="23"/>
      <c r="AJ5" s="14"/>
      <c r="AK5" s="14"/>
      <c r="AL5" s="16"/>
      <c r="AM5" s="5"/>
      <c r="AN5" s="5"/>
      <c r="AO5" s="5"/>
      <c r="AP5" s="5"/>
      <c r="AQ5" s="5"/>
      <c r="AR5" s="4"/>
      <c r="AS5" s="8"/>
    </row>
    <row r="6" spans="1:45" ht="21" hidden="1" x14ac:dyDescent="0.25">
      <c r="A6" s="2"/>
      <c r="B6" s="1"/>
      <c r="C6" s="1"/>
      <c r="D6" s="1"/>
      <c r="E6" s="3"/>
      <c r="I6" s="9"/>
      <c r="J6" s="9"/>
      <c r="K6" s="9"/>
      <c r="L6" s="9"/>
      <c r="M6" s="130"/>
      <c r="N6" s="130"/>
      <c r="O6" s="130"/>
      <c r="P6" s="9"/>
      <c r="Q6" s="9"/>
      <c r="R6" s="9"/>
      <c r="S6" s="9"/>
      <c r="T6" s="9"/>
      <c r="U6" s="9"/>
      <c r="V6" s="9"/>
      <c r="W6" s="23"/>
      <c r="X6" s="125"/>
      <c r="Y6" s="125"/>
      <c r="Z6" s="125"/>
      <c r="AA6" s="125"/>
      <c r="AB6" s="125"/>
      <c r="AC6" s="125"/>
      <c r="AD6" s="125"/>
      <c r="AE6" s="125"/>
      <c r="AF6" s="125"/>
      <c r="AG6" s="9"/>
      <c r="AH6" s="126"/>
      <c r="AI6" s="23"/>
      <c r="AJ6" s="14"/>
      <c r="AK6" s="14"/>
      <c r="AL6" s="16"/>
      <c r="AM6" s="5"/>
      <c r="AN6" s="5"/>
      <c r="AO6" s="5"/>
      <c r="AP6" s="5"/>
      <c r="AQ6" s="5"/>
      <c r="AR6" s="4"/>
      <c r="AS6" s="8"/>
    </row>
    <row r="7" spans="1:45" ht="21" hidden="1" x14ac:dyDescent="0.25">
      <c r="A7" s="2"/>
      <c r="B7" s="1"/>
      <c r="C7" s="1"/>
      <c r="D7" s="1"/>
      <c r="E7" s="3"/>
      <c r="I7" s="9"/>
      <c r="J7" s="9"/>
      <c r="K7" s="9"/>
      <c r="L7" s="9"/>
      <c r="M7" s="130"/>
      <c r="N7" s="130"/>
      <c r="O7" s="130"/>
      <c r="P7" s="9"/>
      <c r="Q7" s="9"/>
      <c r="R7" s="9"/>
      <c r="S7" s="9"/>
      <c r="T7" s="9"/>
      <c r="U7" s="9"/>
      <c r="V7" s="9"/>
      <c r="W7" s="23"/>
      <c r="X7" s="125"/>
      <c r="Y7" s="125"/>
      <c r="Z7" s="125"/>
      <c r="AA7" s="125"/>
      <c r="AB7" s="125"/>
      <c r="AC7" s="125"/>
      <c r="AD7" s="125"/>
      <c r="AE7" s="125"/>
      <c r="AF7" s="125"/>
      <c r="AG7" s="9"/>
      <c r="AH7" s="126"/>
      <c r="AI7" s="23"/>
      <c r="AJ7" s="14"/>
      <c r="AK7" s="14"/>
      <c r="AL7" s="16"/>
      <c r="AM7" s="5"/>
      <c r="AN7" s="5"/>
      <c r="AO7" s="5"/>
      <c r="AP7" s="5"/>
      <c r="AQ7" s="5"/>
      <c r="AR7" s="4"/>
      <c r="AS7" s="8"/>
    </row>
    <row r="8" spans="1:45" ht="24.75" hidden="1" customHeight="1" x14ac:dyDescent="0.25">
      <c r="A8" s="16"/>
      <c r="B8" s="16"/>
      <c r="C8" s="9"/>
      <c r="D8" s="11"/>
      <c r="F8" s="165"/>
      <c r="I8" s="9"/>
      <c r="J8" s="9"/>
      <c r="K8" s="9"/>
      <c r="L8" s="9"/>
      <c r="M8" s="130"/>
      <c r="N8" s="130"/>
      <c r="O8" s="130"/>
      <c r="P8" s="9"/>
      <c r="Q8" s="9"/>
      <c r="R8" s="9"/>
      <c r="S8" s="9"/>
      <c r="T8" s="9"/>
      <c r="U8" s="9"/>
      <c r="V8" s="9"/>
      <c r="W8" s="23"/>
      <c r="X8" s="125"/>
      <c r="Y8" s="125"/>
      <c r="Z8" s="125"/>
      <c r="AA8" s="125"/>
      <c r="AB8" s="125"/>
      <c r="AC8" s="125"/>
      <c r="AD8" s="125"/>
      <c r="AE8" s="125"/>
      <c r="AF8" s="125"/>
      <c r="AG8" s="9"/>
      <c r="AH8" s="126"/>
      <c r="AI8" s="23"/>
      <c r="AJ8" s="14"/>
      <c r="AK8" s="14"/>
      <c r="AL8" s="16"/>
      <c r="AM8" s="5"/>
      <c r="AN8" s="5"/>
      <c r="AO8" s="5"/>
      <c r="AP8" s="5"/>
      <c r="AQ8" s="5"/>
      <c r="AR8" s="4"/>
      <c r="AS8" s="8"/>
    </row>
    <row r="9" spans="1:45" ht="52.5" customHeight="1" x14ac:dyDescent="0.25">
      <c r="A9" s="139"/>
      <c r="B9" s="140"/>
      <c r="C9" s="141"/>
      <c r="D9" s="141"/>
      <c r="E9" s="141"/>
      <c r="F9" s="142"/>
      <c r="G9" s="142"/>
      <c r="H9" s="142"/>
      <c r="I9" s="142"/>
      <c r="J9" s="153"/>
      <c r="K9" s="153"/>
      <c r="L9" s="153"/>
      <c r="M9" s="143"/>
      <c r="N9" s="143"/>
      <c r="O9" s="143"/>
      <c r="P9" s="215" t="s">
        <v>4</v>
      </c>
      <c r="Q9" s="215"/>
      <c r="R9" s="215"/>
      <c r="S9" s="215"/>
      <c r="T9" s="215"/>
      <c r="U9" s="215"/>
      <c r="V9" s="215"/>
      <c r="W9" s="215"/>
      <c r="X9" s="215" t="s">
        <v>5</v>
      </c>
      <c r="Y9" s="215"/>
      <c r="Z9" s="215"/>
      <c r="AA9" s="215"/>
      <c r="AB9" s="215"/>
      <c r="AC9" s="215"/>
      <c r="AD9" s="215"/>
      <c r="AE9" s="215"/>
      <c r="AF9" s="216" t="s">
        <v>6</v>
      </c>
      <c r="AG9" s="216"/>
      <c r="AH9" s="216" t="s">
        <v>7</v>
      </c>
      <c r="AI9" s="216"/>
      <c r="AJ9" s="215" t="s">
        <v>8</v>
      </c>
      <c r="AK9" s="215"/>
      <c r="AL9" s="215"/>
    </row>
    <row r="10" spans="1:45" s="3" customFormat="1" ht="72.75" customHeight="1" x14ac:dyDescent="0.25">
      <c r="A10" s="145" t="s">
        <v>9</v>
      </c>
      <c r="B10" s="145" t="s">
        <v>10</v>
      </c>
      <c r="C10" s="145" t="s">
        <v>11</v>
      </c>
      <c r="D10" s="145" t="s">
        <v>12</v>
      </c>
      <c r="E10" s="145" t="s">
        <v>13</v>
      </c>
      <c r="F10" s="145" t="s">
        <v>14</v>
      </c>
      <c r="G10" s="145" t="s">
        <v>15</v>
      </c>
      <c r="H10" s="145" t="s">
        <v>16</v>
      </c>
      <c r="I10" s="145" t="s">
        <v>17</v>
      </c>
      <c r="J10" s="145" t="s">
        <v>18</v>
      </c>
      <c r="K10" s="145" t="s">
        <v>19</v>
      </c>
      <c r="L10" s="145" t="s">
        <v>20</v>
      </c>
      <c r="M10" s="145" t="s">
        <v>21</v>
      </c>
      <c r="N10" s="145" t="s">
        <v>22</v>
      </c>
      <c r="O10" s="145" t="s">
        <v>23</v>
      </c>
      <c r="P10" s="198" t="s">
        <v>24</v>
      </c>
      <c r="Q10" s="198" t="s">
        <v>25</v>
      </c>
      <c r="R10" s="198" t="s">
        <v>26</v>
      </c>
      <c r="S10" s="198" t="s">
        <v>27</v>
      </c>
      <c r="T10" s="198" t="s">
        <v>28</v>
      </c>
      <c r="U10" s="198" t="s">
        <v>29</v>
      </c>
      <c r="V10" s="198" t="s">
        <v>30</v>
      </c>
      <c r="W10" s="199" t="s">
        <v>31</v>
      </c>
      <c r="X10" s="200" t="s">
        <v>32</v>
      </c>
      <c r="Y10" s="200" t="s">
        <v>33</v>
      </c>
      <c r="Z10" s="200" t="s">
        <v>34</v>
      </c>
      <c r="AA10" s="200" t="s">
        <v>35</v>
      </c>
      <c r="AB10" s="200" t="s">
        <v>36</v>
      </c>
      <c r="AC10" s="200" t="s">
        <v>37</v>
      </c>
      <c r="AD10" s="198" t="s">
        <v>38</v>
      </c>
      <c r="AE10" s="199" t="s">
        <v>39</v>
      </c>
      <c r="AF10" s="198" t="s">
        <v>40</v>
      </c>
      <c r="AG10" s="199" t="s">
        <v>41</v>
      </c>
      <c r="AH10" s="198" t="s">
        <v>42</v>
      </c>
      <c r="AI10" s="199" t="s">
        <v>43</v>
      </c>
      <c r="AJ10" s="198" t="s">
        <v>44</v>
      </c>
      <c r="AK10" s="198" t="s">
        <v>45</v>
      </c>
      <c r="AL10" s="198" t="s">
        <v>46</v>
      </c>
    </row>
    <row r="11" spans="1:45" customFormat="1" ht="144" customHeight="1" x14ac:dyDescent="0.25">
      <c r="A11" s="197" t="s">
        <v>47</v>
      </c>
      <c r="B11" s="208" t="s">
        <v>204</v>
      </c>
      <c r="C11" s="150" t="s">
        <v>48</v>
      </c>
      <c r="D11" s="146" t="s">
        <v>49</v>
      </c>
      <c r="E11" s="201" t="s">
        <v>50</v>
      </c>
      <c r="F11" s="152">
        <v>6</v>
      </c>
      <c r="G11" s="148" t="s">
        <v>51</v>
      </c>
      <c r="H11" s="151">
        <v>0</v>
      </c>
      <c r="I11" s="203">
        <f t="shared" ref="I11:I17" si="0">+AF11</f>
        <v>0</v>
      </c>
      <c r="J11" s="152">
        <v>2</v>
      </c>
      <c r="K11" s="147"/>
      <c r="L11" s="152">
        <v>2</v>
      </c>
      <c r="M11" s="149"/>
      <c r="N11" s="152">
        <v>2</v>
      </c>
      <c r="O11" s="149"/>
      <c r="P11" s="194">
        <v>0</v>
      </c>
      <c r="Q11" s="195">
        <v>0</v>
      </c>
      <c r="R11" s="194">
        <v>0</v>
      </c>
      <c r="S11" s="196">
        <v>0</v>
      </c>
      <c r="T11" s="194">
        <v>0</v>
      </c>
      <c r="U11" s="195">
        <v>0</v>
      </c>
      <c r="V11" s="151">
        <f>+SUM(P11:U11)</f>
        <v>0</v>
      </c>
      <c r="W11" s="206" t="e">
        <f>+V11/H11</f>
        <v>#DIV/0!</v>
      </c>
      <c r="X11" s="151">
        <v>0</v>
      </c>
      <c r="Y11" s="151">
        <v>0</v>
      </c>
      <c r="Z11" s="147"/>
      <c r="AA11" s="147"/>
      <c r="AB11" s="147"/>
      <c r="AC11" s="147"/>
      <c r="AD11" s="151">
        <f>+SUM(X11:AC11)</f>
        <v>0</v>
      </c>
      <c r="AE11" s="158" t="e">
        <f>+AD11/H11</f>
        <v>#DIV/0!</v>
      </c>
      <c r="AF11" s="152">
        <f>+V11+AD11</f>
        <v>0</v>
      </c>
      <c r="AG11" s="207" t="e">
        <f>+AF11/H11</f>
        <v>#DIV/0!</v>
      </c>
      <c r="AH11" s="151">
        <f>+AF11/F11</f>
        <v>0</v>
      </c>
      <c r="AI11" s="147">
        <f>+AH11/F11</f>
        <v>0</v>
      </c>
      <c r="AJ11" s="150" t="s">
        <v>52</v>
      </c>
      <c r="AK11" s="150" t="s">
        <v>208</v>
      </c>
      <c r="AL11" s="212" t="s">
        <v>211</v>
      </c>
    </row>
    <row r="12" spans="1:45" ht="128.25" customHeight="1" x14ac:dyDescent="0.25">
      <c r="A12" s="197" t="s">
        <v>47</v>
      </c>
      <c r="B12" s="208" t="s">
        <v>206</v>
      </c>
      <c r="C12" s="124" t="s">
        <v>56</v>
      </c>
      <c r="D12" s="146" t="s">
        <v>57</v>
      </c>
      <c r="E12" s="201" t="s">
        <v>50</v>
      </c>
      <c r="F12" s="154">
        <v>400</v>
      </c>
      <c r="G12" s="148" t="s">
        <v>51</v>
      </c>
      <c r="H12" s="154">
        <v>100</v>
      </c>
      <c r="I12" s="152">
        <f t="shared" si="0"/>
        <v>23</v>
      </c>
      <c r="J12" s="154">
        <v>100</v>
      </c>
      <c r="K12" s="137"/>
      <c r="L12" s="154">
        <v>100</v>
      </c>
      <c r="M12" s="138"/>
      <c r="N12" s="154">
        <v>100</v>
      </c>
      <c r="O12" s="138"/>
      <c r="P12" s="194">
        <v>0</v>
      </c>
      <c r="Q12" s="194">
        <v>0</v>
      </c>
      <c r="R12" s="194">
        <v>0</v>
      </c>
      <c r="S12" s="196">
        <v>0</v>
      </c>
      <c r="T12" s="194">
        <v>0</v>
      </c>
      <c r="U12" s="194">
        <v>0</v>
      </c>
      <c r="V12" s="151">
        <f>+SUM(P12:U12)</f>
        <v>0</v>
      </c>
      <c r="W12" s="206">
        <f t="shared" ref="W12:W19" si="1">+V12/H12</f>
        <v>0</v>
      </c>
      <c r="X12" s="192">
        <v>5</v>
      </c>
      <c r="Y12" s="192">
        <v>18</v>
      </c>
      <c r="Z12" s="21"/>
      <c r="AA12" s="21"/>
      <c r="AB12" s="21"/>
      <c r="AC12" s="21"/>
      <c r="AD12" s="152">
        <f>+SUM(X12:AC12)</f>
        <v>23</v>
      </c>
      <c r="AE12" s="158">
        <f t="shared" ref="AE12:AE19" si="2">+AD12/H12</f>
        <v>0.23</v>
      </c>
      <c r="AF12" s="152">
        <f t="shared" ref="AF12:AF19" si="3">+V12+AD12</f>
        <v>23</v>
      </c>
      <c r="AG12" s="158">
        <f t="shared" ref="AG12:AG19" si="4">+AF12/H12</f>
        <v>0.23</v>
      </c>
      <c r="AH12" s="151">
        <f t="shared" ref="AH12:AH19" si="5">+AF12/F12</f>
        <v>5.7500000000000002E-2</v>
      </c>
      <c r="AI12" s="147">
        <f t="shared" ref="AI12:AI19" si="6">+AH12/F12</f>
        <v>1.4375E-4</v>
      </c>
      <c r="AJ12" s="160" t="s">
        <v>58</v>
      </c>
      <c r="AK12" s="148"/>
      <c r="AL12" s="213" t="s">
        <v>223</v>
      </c>
    </row>
    <row r="13" spans="1:45" ht="141.75" customHeight="1" x14ac:dyDescent="0.25">
      <c r="A13" s="228" t="s">
        <v>47</v>
      </c>
      <c r="B13" s="222" t="s">
        <v>205</v>
      </c>
      <c r="C13" s="124" t="s">
        <v>53</v>
      </c>
      <c r="D13" s="146" t="s">
        <v>54</v>
      </c>
      <c r="E13" s="201" t="s">
        <v>50</v>
      </c>
      <c r="F13" s="154">
        <v>10000</v>
      </c>
      <c r="G13" s="148" t="s">
        <v>51</v>
      </c>
      <c r="H13" s="154">
        <v>2500</v>
      </c>
      <c r="I13" s="152">
        <f>+AF13</f>
        <v>2874</v>
      </c>
      <c r="J13" s="152">
        <v>2500</v>
      </c>
      <c r="K13" s="137"/>
      <c r="L13" s="152">
        <v>2500</v>
      </c>
      <c r="M13" s="138"/>
      <c r="N13" s="152">
        <v>2500</v>
      </c>
      <c r="O13" s="138"/>
      <c r="P13" s="155">
        <v>339</v>
      </c>
      <c r="Q13" s="156">
        <v>305</v>
      </c>
      <c r="R13" s="156">
        <v>254</v>
      </c>
      <c r="S13" s="156">
        <v>383</v>
      </c>
      <c r="T13" s="157">
        <v>542</v>
      </c>
      <c r="U13" s="157">
        <v>281</v>
      </c>
      <c r="V13" s="152">
        <f>+SUM(P13:U13)</f>
        <v>2104</v>
      </c>
      <c r="W13" s="206">
        <f t="shared" si="1"/>
        <v>0.84160000000000001</v>
      </c>
      <c r="X13" s="192">
        <v>355</v>
      </c>
      <c r="Y13" s="209">
        <v>415</v>
      </c>
      <c r="Z13" s="21"/>
      <c r="AA13" s="21"/>
      <c r="AB13" s="21"/>
      <c r="AC13" s="21"/>
      <c r="AD13" s="152">
        <f>+SUM(X13:AC13)</f>
        <v>770</v>
      </c>
      <c r="AE13" s="158">
        <f t="shared" si="2"/>
        <v>0.308</v>
      </c>
      <c r="AF13" s="152">
        <f t="shared" si="3"/>
        <v>2874</v>
      </c>
      <c r="AG13" s="158">
        <f t="shared" si="4"/>
        <v>1.1496</v>
      </c>
      <c r="AH13" s="151">
        <f t="shared" si="5"/>
        <v>0.28739999999999999</v>
      </c>
      <c r="AI13" s="147">
        <f t="shared" si="6"/>
        <v>2.8739999999999999E-5</v>
      </c>
      <c r="AJ13" s="160" t="s">
        <v>55</v>
      </c>
      <c r="AK13" s="148"/>
      <c r="AL13" s="212" t="s">
        <v>212</v>
      </c>
    </row>
    <row r="14" spans="1:45" ht="73.5" customHeight="1" x14ac:dyDescent="0.25">
      <c r="A14" s="229"/>
      <c r="B14" s="223"/>
      <c r="C14" s="124" t="s">
        <v>59</v>
      </c>
      <c r="D14" s="146" t="s">
        <v>60</v>
      </c>
      <c r="E14" s="201" t="s">
        <v>50</v>
      </c>
      <c r="F14" s="154">
        <v>4000</v>
      </c>
      <c r="G14" s="148" t="s">
        <v>51</v>
      </c>
      <c r="H14" s="154">
        <v>600</v>
      </c>
      <c r="I14" s="152">
        <f>+AF14</f>
        <v>132</v>
      </c>
      <c r="J14" s="154">
        <v>1200</v>
      </c>
      <c r="K14" s="137"/>
      <c r="L14" s="154">
        <v>1200</v>
      </c>
      <c r="M14" s="138"/>
      <c r="N14" s="154">
        <v>1000</v>
      </c>
      <c r="O14" s="138"/>
      <c r="P14" s="161">
        <v>87</v>
      </c>
      <c r="Q14" s="162">
        <v>3</v>
      </c>
      <c r="R14" s="161">
        <v>0</v>
      </c>
      <c r="S14" s="155">
        <v>0</v>
      </c>
      <c r="T14" s="161">
        <v>0</v>
      </c>
      <c r="U14" s="161">
        <v>0</v>
      </c>
      <c r="V14" s="152">
        <f>+SUM(P14:U14)</f>
        <v>90</v>
      </c>
      <c r="W14" s="206">
        <f t="shared" si="1"/>
        <v>0.15</v>
      </c>
      <c r="X14" s="192">
        <v>3</v>
      </c>
      <c r="Y14" s="192">
        <v>39</v>
      </c>
      <c r="Z14" s="21"/>
      <c r="AA14" s="21"/>
      <c r="AB14" s="21"/>
      <c r="AC14" s="21"/>
      <c r="AD14" s="152">
        <f>+SUM(X14:AC14)</f>
        <v>42</v>
      </c>
      <c r="AE14" s="158">
        <f t="shared" si="2"/>
        <v>7.0000000000000007E-2</v>
      </c>
      <c r="AF14" s="152">
        <f t="shared" si="3"/>
        <v>132</v>
      </c>
      <c r="AG14" s="158">
        <f t="shared" si="4"/>
        <v>0.22</v>
      </c>
      <c r="AH14" s="151">
        <f t="shared" si="5"/>
        <v>3.3000000000000002E-2</v>
      </c>
      <c r="AI14" s="147">
        <f t="shared" si="6"/>
        <v>8.2500000000000006E-6</v>
      </c>
      <c r="AJ14" s="124" t="s">
        <v>221</v>
      </c>
      <c r="AK14" s="148"/>
      <c r="AL14" s="213" t="s">
        <v>213</v>
      </c>
    </row>
    <row r="15" spans="1:45" ht="73.5" customHeight="1" x14ac:dyDescent="0.25">
      <c r="A15" s="228" t="s">
        <v>47</v>
      </c>
      <c r="B15" s="230" t="s">
        <v>207</v>
      </c>
      <c r="C15" s="124" t="s">
        <v>67</v>
      </c>
      <c r="D15" s="146" t="s">
        <v>68</v>
      </c>
      <c r="E15" s="201" t="s">
        <v>50</v>
      </c>
      <c r="F15" s="154">
        <v>1500</v>
      </c>
      <c r="G15" s="148" t="s">
        <v>51</v>
      </c>
      <c r="H15" s="154">
        <v>150</v>
      </c>
      <c r="I15" s="152">
        <f>+AF15</f>
        <v>135</v>
      </c>
      <c r="J15" s="167">
        <v>450</v>
      </c>
      <c r="K15" s="22"/>
      <c r="L15" s="167">
        <v>450</v>
      </c>
      <c r="M15" s="131"/>
      <c r="N15" s="167">
        <v>450</v>
      </c>
      <c r="O15" s="131"/>
      <c r="P15" s="163">
        <v>0</v>
      </c>
      <c r="Q15" s="164">
        <v>0</v>
      </c>
      <c r="R15" s="163">
        <v>0</v>
      </c>
      <c r="S15" s="163">
        <v>0</v>
      </c>
      <c r="T15" s="161">
        <v>11</v>
      </c>
      <c r="U15" s="161">
        <v>7</v>
      </c>
      <c r="V15" s="152">
        <f>+SUM(P15:U15)</f>
        <v>18</v>
      </c>
      <c r="W15" s="206">
        <f>+V15/H15</f>
        <v>0.12</v>
      </c>
      <c r="X15" s="191">
        <v>0</v>
      </c>
      <c r="Y15" s="192">
        <v>117</v>
      </c>
      <c r="Z15" s="18"/>
      <c r="AA15" s="18"/>
      <c r="AB15" s="18"/>
      <c r="AC15" s="18"/>
      <c r="AD15" s="152">
        <f>+SUM(X15:AC15)</f>
        <v>117</v>
      </c>
      <c r="AE15" s="158">
        <f t="shared" si="2"/>
        <v>0.78</v>
      </c>
      <c r="AF15" s="152">
        <f t="shared" si="3"/>
        <v>135</v>
      </c>
      <c r="AG15" s="158">
        <f t="shared" si="4"/>
        <v>0.9</v>
      </c>
      <c r="AH15" s="151">
        <f t="shared" si="5"/>
        <v>0.09</v>
      </c>
      <c r="AI15" s="147">
        <f t="shared" si="6"/>
        <v>5.9999999999999995E-5</v>
      </c>
      <c r="AJ15" s="169" t="s">
        <v>69</v>
      </c>
      <c r="AK15" s="148"/>
      <c r="AL15" s="212" t="s">
        <v>214</v>
      </c>
    </row>
    <row r="16" spans="1:45" ht="120" x14ac:dyDescent="0.25">
      <c r="A16" s="233"/>
      <c r="B16" s="231"/>
      <c r="C16" s="124" t="s">
        <v>61</v>
      </c>
      <c r="D16" s="146" t="s">
        <v>62</v>
      </c>
      <c r="E16" s="201" t="s">
        <v>50</v>
      </c>
      <c r="F16" s="154">
        <v>15000</v>
      </c>
      <c r="G16" s="148" t="s">
        <v>51</v>
      </c>
      <c r="H16" s="154">
        <v>1000</v>
      </c>
      <c r="I16" s="159">
        <f t="shared" si="0"/>
        <v>0</v>
      </c>
      <c r="J16" s="154">
        <v>5000</v>
      </c>
      <c r="K16" s="22"/>
      <c r="L16" s="154">
        <v>5000</v>
      </c>
      <c r="M16" s="138"/>
      <c r="N16" s="154">
        <v>4000</v>
      </c>
      <c r="O16" s="138"/>
      <c r="P16" s="163">
        <v>0</v>
      </c>
      <c r="Q16" s="164">
        <v>0</v>
      </c>
      <c r="R16" s="163">
        <v>0</v>
      </c>
      <c r="S16" s="163">
        <v>0</v>
      </c>
      <c r="T16" s="161">
        <v>0</v>
      </c>
      <c r="U16" s="161">
        <v>0</v>
      </c>
      <c r="V16" s="152">
        <f t="shared" ref="V16:V19" si="7">+SUM(P16:U16)</f>
        <v>0</v>
      </c>
      <c r="W16" s="206">
        <f t="shared" si="1"/>
        <v>0</v>
      </c>
      <c r="X16" s="152">
        <v>0</v>
      </c>
      <c r="Y16" s="151">
        <v>0</v>
      </c>
      <c r="Z16" s="127"/>
      <c r="AA16" s="127"/>
      <c r="AB16" s="26"/>
      <c r="AC16" s="26"/>
      <c r="AD16" s="151">
        <f t="shared" ref="AD16:AD17" si="8">+SUM(X16:AC16)</f>
        <v>0</v>
      </c>
      <c r="AE16" s="158">
        <f t="shared" si="2"/>
        <v>0</v>
      </c>
      <c r="AF16" s="152">
        <f t="shared" si="3"/>
        <v>0</v>
      </c>
      <c r="AG16" s="158">
        <f t="shared" si="4"/>
        <v>0</v>
      </c>
      <c r="AH16" s="151">
        <f t="shared" si="5"/>
        <v>0</v>
      </c>
      <c r="AI16" s="147">
        <f t="shared" si="6"/>
        <v>0</v>
      </c>
      <c r="AJ16" s="124" t="s">
        <v>63</v>
      </c>
      <c r="AK16" s="148"/>
      <c r="AL16" s="213" t="s">
        <v>215</v>
      </c>
    </row>
    <row r="17" spans="1:47" ht="91.5" customHeight="1" x14ac:dyDescent="0.25">
      <c r="A17" s="229"/>
      <c r="B17" s="232"/>
      <c r="C17" s="124" t="s">
        <v>64</v>
      </c>
      <c r="D17" s="146" t="s">
        <v>65</v>
      </c>
      <c r="E17" s="201" t="s">
        <v>50</v>
      </c>
      <c r="F17" s="168">
        <v>2200</v>
      </c>
      <c r="G17" s="148" t="s">
        <v>51</v>
      </c>
      <c r="H17" s="167">
        <v>450</v>
      </c>
      <c r="I17" s="159">
        <f t="shared" si="0"/>
        <v>356</v>
      </c>
      <c r="J17" s="167">
        <v>600</v>
      </c>
      <c r="K17" s="19"/>
      <c r="L17" s="167">
        <v>600</v>
      </c>
      <c r="M17" s="132"/>
      <c r="N17" s="170">
        <v>550</v>
      </c>
      <c r="O17" s="132"/>
      <c r="P17" s="163">
        <v>51</v>
      </c>
      <c r="Q17" s="164">
        <v>0</v>
      </c>
      <c r="R17" s="163">
        <v>0</v>
      </c>
      <c r="S17" s="163">
        <v>0</v>
      </c>
      <c r="T17" s="161">
        <v>35</v>
      </c>
      <c r="U17" s="161">
        <v>110</v>
      </c>
      <c r="V17" s="152">
        <f t="shared" si="7"/>
        <v>196</v>
      </c>
      <c r="W17" s="206">
        <f t="shared" si="1"/>
        <v>0.43555555555555553</v>
      </c>
      <c r="X17" s="17">
        <v>60</v>
      </c>
      <c r="Y17" s="210">
        <v>100</v>
      </c>
      <c r="Z17" s="17"/>
      <c r="AA17" s="17"/>
      <c r="AB17" s="17"/>
      <c r="AC17" s="17"/>
      <c r="AD17" s="152">
        <f t="shared" si="8"/>
        <v>160</v>
      </c>
      <c r="AE17" s="158">
        <f t="shared" si="2"/>
        <v>0.35555555555555557</v>
      </c>
      <c r="AF17" s="152">
        <f t="shared" si="3"/>
        <v>356</v>
      </c>
      <c r="AG17" s="158">
        <f t="shared" si="4"/>
        <v>0.7911111111111111</v>
      </c>
      <c r="AH17" s="151">
        <f t="shared" si="5"/>
        <v>0.16181818181818181</v>
      </c>
      <c r="AI17" s="147">
        <f t="shared" si="6"/>
        <v>7.3553719008264459E-5</v>
      </c>
      <c r="AJ17" s="124" t="s">
        <v>66</v>
      </c>
      <c r="AK17" s="148"/>
      <c r="AL17" s="212" t="s">
        <v>216</v>
      </c>
    </row>
    <row r="18" spans="1:47" ht="48.75" customHeight="1" x14ac:dyDescent="0.25">
      <c r="A18" s="224" t="s">
        <v>70</v>
      </c>
      <c r="B18" s="225"/>
      <c r="C18" s="172" t="s">
        <v>71</v>
      </c>
      <c r="D18" s="173" t="s">
        <v>72</v>
      </c>
      <c r="E18" s="202" t="s">
        <v>50</v>
      </c>
      <c r="F18" s="174">
        <v>1260</v>
      </c>
      <c r="G18" s="175" t="s">
        <v>51</v>
      </c>
      <c r="H18" s="174">
        <v>315</v>
      </c>
      <c r="I18" s="176">
        <f t="shared" ref="I18:I19" si="9">+AF18</f>
        <v>6</v>
      </c>
      <c r="J18" s="177">
        <v>315</v>
      </c>
      <c r="K18" s="178"/>
      <c r="L18" s="177">
        <v>315</v>
      </c>
      <c r="M18" s="179"/>
      <c r="N18" s="177">
        <v>315</v>
      </c>
      <c r="O18" s="179"/>
      <c r="P18" s="180">
        <v>1</v>
      </c>
      <c r="Q18" s="180">
        <v>0</v>
      </c>
      <c r="R18" s="181">
        <v>0</v>
      </c>
      <c r="S18" s="181">
        <v>0</v>
      </c>
      <c r="T18" s="182">
        <v>3</v>
      </c>
      <c r="U18" s="182">
        <v>1</v>
      </c>
      <c r="V18" s="174">
        <f t="shared" si="7"/>
        <v>5</v>
      </c>
      <c r="W18" s="206">
        <f t="shared" si="1"/>
        <v>1.5873015873015872E-2</v>
      </c>
      <c r="X18" s="193">
        <v>0</v>
      </c>
      <c r="Y18" s="211">
        <v>1</v>
      </c>
      <c r="Z18" s="183"/>
      <c r="AA18" s="183"/>
      <c r="AB18" s="183"/>
      <c r="AC18" s="183"/>
      <c r="AD18" s="174">
        <f t="shared" ref="AD18:AD19" si="10">+SUM(X18:AC18)</f>
        <v>1</v>
      </c>
      <c r="AE18" s="158">
        <f t="shared" si="2"/>
        <v>3.1746031746031746E-3</v>
      </c>
      <c r="AF18" s="174">
        <f t="shared" si="3"/>
        <v>6</v>
      </c>
      <c r="AG18" s="158">
        <f t="shared" si="4"/>
        <v>1.9047619047619049E-2</v>
      </c>
      <c r="AH18" s="184">
        <f t="shared" si="5"/>
        <v>4.7619047619047623E-3</v>
      </c>
      <c r="AI18" s="147">
        <f t="shared" si="6"/>
        <v>3.7792894935752081E-6</v>
      </c>
      <c r="AJ18" s="185" t="s">
        <v>73</v>
      </c>
      <c r="AK18" s="175"/>
      <c r="AL18" s="186" t="s">
        <v>209</v>
      </c>
    </row>
    <row r="19" spans="1:47" ht="60.75" customHeight="1" x14ac:dyDescent="0.25">
      <c r="A19" s="226"/>
      <c r="B19" s="227"/>
      <c r="C19" s="172" t="s">
        <v>74</v>
      </c>
      <c r="D19" s="173" t="s">
        <v>75</v>
      </c>
      <c r="E19" s="202" t="s">
        <v>50</v>
      </c>
      <c r="F19" s="174">
        <v>12000</v>
      </c>
      <c r="G19" s="175" t="s">
        <v>51</v>
      </c>
      <c r="H19" s="174">
        <v>1000</v>
      </c>
      <c r="I19" s="176">
        <f t="shared" si="9"/>
        <v>322</v>
      </c>
      <c r="J19" s="177">
        <v>4000</v>
      </c>
      <c r="K19" s="178"/>
      <c r="L19" s="177">
        <v>4000</v>
      </c>
      <c r="M19" s="179"/>
      <c r="N19" s="177">
        <v>3000</v>
      </c>
      <c r="O19" s="179"/>
      <c r="P19" s="180">
        <v>0</v>
      </c>
      <c r="Q19" s="180">
        <v>43</v>
      </c>
      <c r="R19" s="187">
        <v>106</v>
      </c>
      <c r="S19" s="181">
        <v>173</v>
      </c>
      <c r="T19" s="182">
        <v>0</v>
      </c>
      <c r="U19" s="182">
        <v>0</v>
      </c>
      <c r="V19" s="174">
        <f t="shared" si="7"/>
        <v>322</v>
      </c>
      <c r="W19" s="206">
        <f t="shared" si="1"/>
        <v>0.32200000000000001</v>
      </c>
      <c r="X19" s="193">
        <v>0</v>
      </c>
      <c r="Y19" s="193">
        <v>0</v>
      </c>
      <c r="Z19" s="183"/>
      <c r="AA19" s="183"/>
      <c r="AB19" s="183"/>
      <c r="AC19" s="183"/>
      <c r="AD19" s="184">
        <f t="shared" si="10"/>
        <v>0</v>
      </c>
      <c r="AE19" s="158">
        <f t="shared" si="2"/>
        <v>0</v>
      </c>
      <c r="AF19" s="174">
        <f t="shared" si="3"/>
        <v>322</v>
      </c>
      <c r="AG19" s="158">
        <f t="shared" si="4"/>
        <v>0.32200000000000001</v>
      </c>
      <c r="AH19" s="184">
        <f t="shared" si="5"/>
        <v>2.6833333333333334E-2</v>
      </c>
      <c r="AI19" s="147">
        <f t="shared" si="6"/>
        <v>2.2361111111111111E-6</v>
      </c>
      <c r="AJ19" s="185" t="s">
        <v>73</v>
      </c>
      <c r="AK19" s="175"/>
      <c r="AL19" s="188" t="s">
        <v>210</v>
      </c>
    </row>
    <row r="20" spans="1:47" ht="24.75" customHeight="1" x14ac:dyDescent="0.25"/>
    <row r="22" spans="1:47" ht="21" x14ac:dyDescent="0.25">
      <c r="A22" s="9" t="s">
        <v>76</v>
      </c>
      <c r="B22" s="1"/>
      <c r="C22" s="1"/>
      <c r="D22" s="1"/>
      <c r="E22" s="3"/>
      <c r="M22" s="1"/>
      <c r="N22" s="1"/>
      <c r="O22" s="1"/>
      <c r="W22" s="1"/>
      <c r="X22" s="1"/>
      <c r="Y22" s="1"/>
      <c r="Z22" s="1"/>
      <c r="AA22" s="133"/>
      <c r="AB22" s="27"/>
      <c r="AC22" s="27"/>
      <c r="AD22" s="27"/>
      <c r="AE22" s="27"/>
      <c r="AF22" s="28"/>
      <c r="AG22" s="28"/>
      <c r="AH22" s="28"/>
      <c r="AI22" s="28"/>
      <c r="AJ22" s="1"/>
      <c r="AK22" s="1"/>
      <c r="AL22" s="1"/>
      <c r="AS22" s="20"/>
      <c r="AT22" s="20"/>
      <c r="AU22" s="4"/>
    </row>
    <row r="23" spans="1:47" ht="28.5" customHeight="1" x14ac:dyDescent="0.25">
      <c r="A23" s="134"/>
      <c r="B23" s="135"/>
      <c r="C23" s="135"/>
      <c r="D23" s="135"/>
      <c r="E23" s="136"/>
      <c r="F23" s="166"/>
      <c r="M23" s="1"/>
      <c r="N23" s="1"/>
      <c r="O23" s="1"/>
      <c r="W23" s="1"/>
      <c r="X23" s="1"/>
      <c r="Y23" s="1"/>
      <c r="Z23" s="1"/>
      <c r="AA23" s="133"/>
      <c r="AB23" s="27"/>
      <c r="AC23" s="27"/>
      <c r="AD23" s="27"/>
      <c r="AE23" s="27"/>
      <c r="AF23" s="28"/>
      <c r="AG23" s="28"/>
      <c r="AH23" s="28"/>
      <c r="AI23" s="28"/>
      <c r="AJ23" s="1"/>
      <c r="AK23" s="1"/>
      <c r="AL23" s="1"/>
      <c r="AS23" s="20"/>
      <c r="AT23" s="20"/>
      <c r="AU23" s="4"/>
    </row>
    <row r="24" spans="1:47" x14ac:dyDescent="0.25">
      <c r="A24" s="2"/>
      <c r="B24" s="1"/>
      <c r="C24" s="1"/>
      <c r="D24" s="1"/>
      <c r="E24" s="3"/>
      <c r="M24" s="1"/>
      <c r="N24" s="1"/>
      <c r="O24" s="1"/>
      <c r="W24" s="1"/>
      <c r="X24" s="1"/>
      <c r="Y24" s="1"/>
      <c r="Z24" s="1"/>
      <c r="AA24" s="133"/>
      <c r="AB24" s="27"/>
      <c r="AC24" s="27"/>
      <c r="AD24" s="27"/>
      <c r="AE24" s="27"/>
      <c r="AF24" s="28"/>
      <c r="AG24" s="28"/>
      <c r="AH24" s="28"/>
      <c r="AI24" s="28"/>
      <c r="AJ24" s="1"/>
      <c r="AK24" s="1"/>
      <c r="AL24" s="1"/>
      <c r="AS24" s="20"/>
      <c r="AT24" s="20"/>
      <c r="AU24" s="4"/>
    </row>
    <row r="25" spans="1:47" x14ac:dyDescent="0.25">
      <c r="A25" s="2"/>
      <c r="B25" s="1"/>
      <c r="C25" s="1"/>
      <c r="D25" s="1"/>
      <c r="E25" s="3"/>
      <c r="M25" s="1"/>
      <c r="N25" s="1"/>
      <c r="O25" s="1"/>
      <c r="W25" s="1"/>
      <c r="X25" s="1"/>
      <c r="Y25" s="1"/>
      <c r="Z25" s="1"/>
      <c r="AA25" s="133"/>
      <c r="AB25" s="27"/>
      <c r="AC25" s="27"/>
      <c r="AD25" s="27"/>
      <c r="AE25" s="27"/>
      <c r="AF25" s="28"/>
      <c r="AG25" s="28"/>
      <c r="AH25" s="28"/>
      <c r="AI25" s="28"/>
      <c r="AJ25" s="1"/>
      <c r="AK25" s="1"/>
      <c r="AL25" s="1"/>
      <c r="AS25" s="20"/>
      <c r="AT25" s="20"/>
      <c r="AU25" s="4"/>
    </row>
    <row r="26" spans="1:47" ht="19.5" thickBot="1" x14ac:dyDescent="0.3">
      <c r="A26" s="10" t="s">
        <v>77</v>
      </c>
      <c r="B26" s="1"/>
    </row>
    <row r="27" spans="1:47" ht="21" x14ac:dyDescent="0.25">
      <c r="A27" s="204" t="s">
        <v>78</v>
      </c>
      <c r="B27" s="204"/>
      <c r="D27" s="171"/>
    </row>
    <row r="28" spans="1:47" ht="19.5" customHeight="1" x14ac:dyDescent="0.25">
      <c r="A28" s="205" t="s">
        <v>79</v>
      </c>
      <c r="B28" s="205"/>
      <c r="D28" s="128"/>
    </row>
    <row r="29" spans="1:47" ht="21.75" thickBot="1" x14ac:dyDescent="0.3">
      <c r="A29" s="204" t="s">
        <v>80</v>
      </c>
      <c r="B29" s="204"/>
      <c r="D29" s="13"/>
    </row>
    <row r="30" spans="1:47" ht="16.5" customHeight="1" x14ac:dyDescent="0.25">
      <c r="A30" s="205" t="s">
        <v>81</v>
      </c>
      <c r="B30" s="205"/>
      <c r="D30" s="12"/>
    </row>
    <row r="31" spans="1:47" ht="18.75" customHeight="1" x14ac:dyDescent="0.25">
      <c r="A31" s="205" t="s">
        <v>82</v>
      </c>
      <c r="B31" s="205"/>
      <c r="D31" s="25"/>
      <c r="E31" s="3"/>
      <c r="W31" s="122"/>
      <c r="X31" s="122"/>
      <c r="Y31" s="122"/>
      <c r="Z31" s="122"/>
      <c r="AA31" s="122"/>
      <c r="AB31" s="122"/>
      <c r="AC31" s="122"/>
      <c r="AD31" s="122"/>
      <c r="AE31" s="122"/>
      <c r="AF31" s="122"/>
      <c r="AG31" s="122"/>
      <c r="AJ31" s="121"/>
    </row>
    <row r="32" spans="1:47" ht="15.75" x14ac:dyDescent="0.25">
      <c r="A32" s="11"/>
      <c r="B32" s="11"/>
      <c r="W32" s="122"/>
      <c r="X32" s="122"/>
      <c r="Y32" s="122"/>
      <c r="Z32" s="122"/>
      <c r="AA32" s="122"/>
      <c r="AB32" s="122"/>
      <c r="AC32" s="122"/>
      <c r="AD32" s="122"/>
      <c r="AE32" s="122"/>
      <c r="AF32" s="122"/>
      <c r="AG32" s="122"/>
      <c r="AJ32" s="121"/>
    </row>
    <row r="33" spans="1:36" ht="15.75" x14ac:dyDescent="0.25">
      <c r="A33" s="11"/>
      <c r="B33" s="11"/>
      <c r="W33" s="122"/>
      <c r="X33" s="122"/>
      <c r="Y33" s="122"/>
      <c r="Z33" s="122"/>
      <c r="AA33" s="122"/>
      <c r="AB33" s="122"/>
      <c r="AC33" s="122"/>
      <c r="AD33" s="122"/>
      <c r="AE33" s="122"/>
      <c r="AF33" s="122"/>
      <c r="AG33" s="122"/>
      <c r="AJ33" s="121"/>
    </row>
    <row r="34" spans="1:36" ht="15.75" x14ac:dyDescent="0.25">
      <c r="A34" s="11"/>
      <c r="B34" s="11"/>
      <c r="W34" s="122"/>
      <c r="X34" s="122"/>
      <c r="Y34" s="122"/>
      <c r="Z34" s="122"/>
      <c r="AA34" s="122"/>
      <c r="AB34" s="122"/>
      <c r="AC34" s="122"/>
      <c r="AD34" s="122"/>
      <c r="AE34" s="122"/>
      <c r="AF34" s="122"/>
      <c r="AG34" s="122"/>
      <c r="AJ34" s="121"/>
    </row>
    <row r="35" spans="1:36" ht="24.75" customHeight="1" x14ac:dyDescent="0.25">
      <c r="A35" s="214" t="s">
        <v>83</v>
      </c>
      <c r="B35" s="189" t="s">
        <v>217</v>
      </c>
      <c r="C35" s="217" t="s">
        <v>84</v>
      </c>
      <c r="D35" s="190" t="s">
        <v>222</v>
      </c>
      <c r="E35" s="218" t="s">
        <v>85</v>
      </c>
      <c r="F35" s="219" t="s">
        <v>220</v>
      </c>
      <c r="G35" s="220"/>
      <c r="H35" s="220"/>
      <c r="I35" s="220"/>
      <c r="J35" s="220"/>
      <c r="K35" s="220"/>
      <c r="L35" s="220"/>
      <c r="M35" s="220"/>
      <c r="N35" s="220"/>
      <c r="O35" s="220"/>
      <c r="P35" s="220"/>
      <c r="Q35" s="221"/>
    </row>
    <row r="36" spans="1:36" ht="30.75" customHeight="1" x14ac:dyDescent="0.25">
      <c r="A36" s="214"/>
      <c r="B36" s="189" t="s">
        <v>218</v>
      </c>
      <c r="C36" s="217"/>
      <c r="D36" s="189" t="s">
        <v>218</v>
      </c>
      <c r="E36" s="218"/>
      <c r="F36" s="219" t="s">
        <v>219</v>
      </c>
      <c r="G36" s="220"/>
      <c r="H36" s="220"/>
      <c r="I36" s="220"/>
      <c r="J36" s="220"/>
      <c r="K36" s="220"/>
      <c r="L36" s="220"/>
      <c r="M36" s="220"/>
      <c r="N36" s="220"/>
      <c r="O36" s="220"/>
      <c r="P36" s="220"/>
      <c r="Q36" s="221"/>
    </row>
  </sheetData>
  <mergeCells count="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A13:A14"/>
    <mergeCell ref="B15:B17"/>
    <mergeCell ref="A15:A17"/>
  </mergeCells>
  <conditionalFormatting sqref="W11:W19">
    <cfRule type="cellIs" dxfId="11" priority="10" operator="lessThan">
      <formula>1%</formula>
    </cfRule>
    <cfRule type="cellIs" dxfId="10" priority="11" operator="between">
      <formula>0.01</formula>
      <formula>0.49</formula>
    </cfRule>
    <cfRule type="cellIs" dxfId="9" priority="12" operator="greaterThan">
      <formula>0.5</formula>
    </cfRule>
  </conditionalFormatting>
  <conditionalFormatting sqref="AE11:AE19">
    <cfRule type="cellIs" dxfId="8" priority="7" operator="lessThan">
      <formula>0.01</formula>
    </cfRule>
    <cfRule type="cellIs" dxfId="7" priority="8" operator="between">
      <formula>0.01</formula>
      <formula>0.49</formula>
    </cfRule>
    <cfRule type="cellIs" dxfId="6" priority="9" operator="greaterThan">
      <formula>0.5</formula>
    </cfRule>
  </conditionalFormatting>
  <conditionalFormatting sqref="AG11:AG19">
    <cfRule type="cellIs" dxfId="5" priority="4" operator="between">
      <formula>0.01</formula>
      <formula>0.49</formula>
    </cfRule>
    <cfRule type="cellIs" dxfId="4" priority="5" operator="lessThan">
      <formula>0.01</formula>
    </cfRule>
    <cfRule type="cellIs" dxfId="3" priority="6" operator="greaterThan">
      <formula>0.5</formula>
    </cfRule>
  </conditionalFormatting>
  <conditionalFormatting sqref="AI11:AI19">
    <cfRule type="cellIs" dxfId="2" priority="1" operator="between">
      <formula>0.01</formula>
      <formula>"49&amp;"</formula>
    </cfRule>
    <cfRule type="cellIs" dxfId="1" priority="2" operator="greaterThan">
      <formula>0.5</formula>
    </cfRule>
    <cfRule type="cellIs" dxfId="0" priority="3" operator="lessThan">
      <formula>0.01</formula>
    </cfRule>
  </conditionalFormatting>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56" customWidth="1"/>
    <col min="2" max="2" width="63.5703125" customWidth="1"/>
    <col min="3" max="3" width="24" style="57" customWidth="1"/>
    <col min="4" max="4" width="23.5703125" style="57" customWidth="1"/>
    <col min="5" max="5" width="34.85546875" style="57" customWidth="1"/>
    <col min="6" max="6" width="37.42578125" customWidth="1"/>
    <col min="7" max="7" width="20.7109375" customWidth="1"/>
  </cols>
  <sheetData>
    <row r="1" spans="1:5" s="32" customFormat="1" ht="45" x14ac:dyDescent="0.25">
      <c r="A1" s="29" t="s">
        <v>86</v>
      </c>
      <c r="B1" s="30" t="s">
        <v>87</v>
      </c>
      <c r="C1" s="30" t="s">
        <v>88</v>
      </c>
      <c r="D1" s="30" t="s">
        <v>89</v>
      </c>
      <c r="E1" s="31" t="s">
        <v>90</v>
      </c>
    </row>
    <row r="2" spans="1:5" x14ac:dyDescent="0.25">
      <c r="A2" s="33" t="s">
        <v>91</v>
      </c>
      <c r="B2" s="34">
        <v>462837515</v>
      </c>
      <c r="C2" s="34">
        <v>458544520.75015002</v>
      </c>
      <c r="D2" s="34">
        <f t="shared" ref="D2:D24" si="0">+B2-C2</f>
        <v>4292994.2498499751</v>
      </c>
      <c r="E2" s="35"/>
    </row>
    <row r="3" spans="1:5" ht="24" x14ac:dyDescent="0.25">
      <c r="A3" s="36" t="s">
        <v>92</v>
      </c>
      <c r="B3" s="37">
        <v>14321969830</v>
      </c>
      <c r="C3" s="37">
        <v>22744637270.214577</v>
      </c>
      <c r="D3" s="38">
        <f>+B3-C3</f>
        <v>-8422667440.2145767</v>
      </c>
      <c r="E3" s="39" t="s">
        <v>93</v>
      </c>
    </row>
    <row r="4" spans="1:5" x14ac:dyDescent="0.25">
      <c r="A4" s="33" t="s">
        <v>94</v>
      </c>
      <c r="B4" s="34">
        <v>41513478872</v>
      </c>
      <c r="C4" s="34">
        <v>40772810534.447693</v>
      </c>
      <c r="D4" s="34">
        <f t="shared" si="0"/>
        <v>740668337.55230713</v>
      </c>
      <c r="E4" s="35"/>
    </row>
    <row r="5" spans="1:5" ht="45" x14ac:dyDescent="0.25">
      <c r="A5" s="40" t="s">
        <v>95</v>
      </c>
      <c r="B5" s="34">
        <v>17609115631</v>
      </c>
      <c r="C5" s="34">
        <v>12578571952.608334</v>
      </c>
      <c r="D5" s="34">
        <f t="shared" si="0"/>
        <v>5030543678.3916664</v>
      </c>
      <c r="E5" s="35"/>
    </row>
    <row r="6" spans="1:5" x14ac:dyDescent="0.25">
      <c r="A6" s="33" t="s">
        <v>96</v>
      </c>
      <c r="B6" s="34">
        <v>1795538738</v>
      </c>
      <c r="C6" s="34">
        <v>148615160.66496599</v>
      </c>
      <c r="D6" s="34">
        <f t="shared" si="0"/>
        <v>1646923577.3350339</v>
      </c>
      <c r="E6" s="35"/>
    </row>
    <row r="7" spans="1:5" x14ac:dyDescent="0.25">
      <c r="A7" s="33" t="s">
        <v>97</v>
      </c>
      <c r="B7" s="34">
        <v>5027695390</v>
      </c>
      <c r="C7" s="34">
        <v>4126412237.5356622</v>
      </c>
      <c r="D7" s="34">
        <f t="shared" si="0"/>
        <v>901283152.46433783</v>
      </c>
      <c r="E7" s="35"/>
    </row>
    <row r="8" spans="1:5" x14ac:dyDescent="0.25">
      <c r="A8" s="33" t="s">
        <v>98</v>
      </c>
      <c r="B8" s="34">
        <v>284805801</v>
      </c>
      <c r="C8" s="34">
        <v>284805801.37796807</v>
      </c>
      <c r="D8" s="34">
        <f t="shared" si="0"/>
        <v>-0.37796807289123535</v>
      </c>
      <c r="E8" s="35"/>
    </row>
    <row r="9" spans="1:5" x14ac:dyDescent="0.25">
      <c r="A9" s="33" t="s">
        <v>99</v>
      </c>
      <c r="B9" s="34">
        <v>1060000000</v>
      </c>
      <c r="C9" s="34">
        <v>955211693.6768893</v>
      </c>
      <c r="D9" s="34">
        <f t="shared" si="0"/>
        <v>104788306.3231107</v>
      </c>
      <c r="E9" s="35"/>
    </row>
    <row r="10" spans="1:5" ht="24" x14ac:dyDescent="0.25">
      <c r="A10" s="41" t="s">
        <v>100</v>
      </c>
      <c r="B10" s="42">
        <v>1339252071</v>
      </c>
      <c r="C10" s="42">
        <v>1339252071.3330276</v>
      </c>
      <c r="D10" s="42">
        <f t="shared" si="0"/>
        <v>-0.33302760124206543</v>
      </c>
      <c r="E10" s="43" t="s">
        <v>101</v>
      </c>
    </row>
    <row r="11" spans="1:5" x14ac:dyDescent="0.25">
      <c r="A11" s="33" t="s">
        <v>102</v>
      </c>
      <c r="B11" s="34">
        <v>434351340</v>
      </c>
      <c r="C11" s="34">
        <v>317674487.30708599</v>
      </c>
      <c r="D11" s="34">
        <f t="shared" si="0"/>
        <v>116676852.69291401</v>
      </c>
      <c r="E11" s="35"/>
    </row>
    <row r="12" spans="1:5" x14ac:dyDescent="0.25">
      <c r="A12" s="33" t="s">
        <v>103</v>
      </c>
      <c r="B12" s="34">
        <v>146000000</v>
      </c>
      <c r="C12" s="34">
        <v>145739698.41422197</v>
      </c>
      <c r="D12" s="34">
        <f t="shared" si="0"/>
        <v>260301.58577802777</v>
      </c>
      <c r="E12" s="35"/>
    </row>
    <row r="13" spans="1:5" ht="30" x14ac:dyDescent="0.25">
      <c r="A13" s="44" t="s">
        <v>104</v>
      </c>
      <c r="B13" s="42">
        <v>7831590388</v>
      </c>
      <c r="C13" s="42">
        <v>7115239857.4586487</v>
      </c>
      <c r="D13" s="42">
        <f t="shared" si="0"/>
        <v>716350530.54135132</v>
      </c>
      <c r="E13" s="45"/>
    </row>
    <row r="14" spans="1:5" ht="45" x14ac:dyDescent="0.25">
      <c r="A14" s="44" t="s">
        <v>105</v>
      </c>
      <c r="B14" s="42">
        <v>16041260647</v>
      </c>
      <c r="C14" s="42">
        <v>6601774947.3160334</v>
      </c>
      <c r="D14" s="42">
        <f t="shared" si="0"/>
        <v>9439485699.6839676</v>
      </c>
      <c r="E14" s="43"/>
    </row>
    <row r="15" spans="1:5" x14ac:dyDescent="0.25">
      <c r="A15" s="33" t="s">
        <v>106</v>
      </c>
      <c r="B15" s="34">
        <v>50000000</v>
      </c>
      <c r="C15" s="34">
        <v>49897706.387439996</v>
      </c>
      <c r="D15" s="34">
        <f t="shared" si="0"/>
        <v>102293.612560004</v>
      </c>
      <c r="E15" s="35"/>
    </row>
    <row r="16" spans="1:5" x14ac:dyDescent="0.25">
      <c r="A16" s="33" t="s">
        <v>107</v>
      </c>
      <c r="B16" s="34">
        <v>274833082</v>
      </c>
      <c r="C16" s="34">
        <v>273710549.38619</v>
      </c>
      <c r="D16" s="34">
        <f t="shared" si="0"/>
        <v>1122532.6138100028</v>
      </c>
      <c r="E16" s="35"/>
    </row>
    <row r="17" spans="1:7" ht="16.5" customHeight="1" x14ac:dyDescent="0.25">
      <c r="A17" s="46" t="s">
        <v>108</v>
      </c>
      <c r="B17" s="47">
        <v>1768461537</v>
      </c>
      <c r="C17" s="47">
        <v>1768461537</v>
      </c>
      <c r="D17" s="47">
        <f t="shared" si="0"/>
        <v>0</v>
      </c>
      <c r="E17" s="35"/>
    </row>
    <row r="18" spans="1:7" x14ac:dyDescent="0.25">
      <c r="A18" s="46" t="s">
        <v>109</v>
      </c>
      <c r="B18" s="47">
        <v>1495909812</v>
      </c>
      <c r="C18" s="47">
        <v>1495909812</v>
      </c>
      <c r="D18" s="47">
        <f t="shared" si="0"/>
        <v>0</v>
      </c>
      <c r="E18" s="35"/>
    </row>
    <row r="19" spans="1:7" x14ac:dyDescent="0.25">
      <c r="A19" s="46" t="s">
        <v>110</v>
      </c>
      <c r="B19" s="47">
        <v>3104297472</v>
      </c>
      <c r="C19" s="47">
        <v>3104297472</v>
      </c>
      <c r="D19" s="47">
        <f t="shared" si="0"/>
        <v>0</v>
      </c>
      <c r="E19" s="35"/>
    </row>
    <row r="20" spans="1:7" x14ac:dyDescent="0.25">
      <c r="A20" s="46" t="s">
        <v>111</v>
      </c>
      <c r="B20" s="47">
        <v>257506262</v>
      </c>
      <c r="C20" s="47">
        <v>257506262</v>
      </c>
      <c r="D20" s="47">
        <f t="shared" si="0"/>
        <v>0</v>
      </c>
      <c r="E20" s="35"/>
    </row>
    <row r="21" spans="1:7" x14ac:dyDescent="0.25">
      <c r="A21" s="46" t="s">
        <v>112</v>
      </c>
      <c r="B21" s="47">
        <v>8588622123</v>
      </c>
      <c r="C21" s="47">
        <v>8588622123</v>
      </c>
      <c r="D21" s="47">
        <f t="shared" si="0"/>
        <v>0</v>
      </c>
      <c r="E21" s="35"/>
    </row>
    <row r="22" spans="1:7" x14ac:dyDescent="0.25">
      <c r="A22" s="48" t="s">
        <v>113</v>
      </c>
      <c r="B22" s="49">
        <v>5000000000</v>
      </c>
      <c r="C22" s="49">
        <v>5000000000</v>
      </c>
      <c r="D22" s="49">
        <f t="shared" si="0"/>
        <v>0</v>
      </c>
      <c r="E22" s="50" t="s">
        <v>114</v>
      </c>
    </row>
    <row r="23" spans="1:7" x14ac:dyDescent="0.25">
      <c r="A23" s="48" t="s">
        <v>115</v>
      </c>
      <c r="B23" s="49">
        <v>224000000</v>
      </c>
      <c r="C23" s="49">
        <v>224000000</v>
      </c>
      <c r="D23" s="49">
        <f t="shared" si="0"/>
        <v>0</v>
      </c>
      <c r="E23" s="50" t="s">
        <v>114</v>
      </c>
    </row>
    <row r="24" spans="1:7" ht="15.75" thickBot="1" x14ac:dyDescent="0.3">
      <c r="A24" s="51" t="s">
        <v>116</v>
      </c>
      <c r="B24" s="52">
        <v>825938353</v>
      </c>
      <c r="C24" s="52">
        <v>825938353</v>
      </c>
      <c r="D24" s="52">
        <f t="shared" si="0"/>
        <v>0</v>
      </c>
      <c r="E24" s="53"/>
    </row>
    <row r="25" spans="1:7" x14ac:dyDescent="0.25">
      <c r="A25" s="54" t="s">
        <v>117</v>
      </c>
      <c r="B25" s="55">
        <f>SUM(B2:B24)</f>
        <v>129457464864</v>
      </c>
      <c r="C25" s="55">
        <f t="shared" ref="C25" si="1">SUM(C2:C24)</f>
        <v>119177634047.87888</v>
      </c>
      <c r="D25" s="55">
        <f>SUM(D2:D24)</f>
        <v>10279830816.121115</v>
      </c>
      <c r="E25"/>
    </row>
    <row r="26" spans="1:7" x14ac:dyDescent="0.25">
      <c r="E26" s="58"/>
    </row>
    <row r="29" spans="1:7" x14ac:dyDescent="0.25">
      <c r="A29" s="254" t="s">
        <v>118</v>
      </c>
      <c r="B29" s="254"/>
      <c r="C29" s="254"/>
      <c r="D29" s="254"/>
      <c r="E29" s="254"/>
      <c r="F29" s="254"/>
    </row>
    <row r="30" spans="1:7" x14ac:dyDescent="0.25">
      <c r="A30" s="59" t="s">
        <v>119</v>
      </c>
      <c r="B30" s="60" t="s">
        <v>120</v>
      </c>
      <c r="C30" s="61" t="s">
        <v>121</v>
      </c>
      <c r="D30" s="61" t="s">
        <v>122</v>
      </c>
      <c r="E30" s="61" t="s">
        <v>123</v>
      </c>
      <c r="F30" s="62" t="s">
        <v>124</v>
      </c>
      <c r="G30" s="62" t="s">
        <v>125</v>
      </c>
    </row>
    <row r="31" spans="1:7" ht="15" customHeight="1" x14ac:dyDescent="0.25">
      <c r="A31" s="238" t="s">
        <v>94</v>
      </c>
      <c r="B31" s="63" t="s">
        <v>126</v>
      </c>
      <c r="C31" s="255">
        <f>+D4</f>
        <v>740668337.55230713</v>
      </c>
      <c r="D31" s="64" t="s">
        <v>127</v>
      </c>
      <c r="E31" s="252"/>
      <c r="F31" s="236" t="s">
        <v>128</v>
      </c>
      <c r="G31" s="236" t="s">
        <v>129</v>
      </c>
    </row>
    <row r="32" spans="1:7" ht="23.25" thickBot="1" x14ac:dyDescent="0.3">
      <c r="A32" s="239"/>
      <c r="B32" s="65" t="s">
        <v>130</v>
      </c>
      <c r="C32" s="256"/>
      <c r="D32" s="66" t="s">
        <v>127</v>
      </c>
      <c r="E32" s="253"/>
      <c r="F32" s="248"/>
      <c r="G32" s="248"/>
    </row>
    <row r="33" spans="1:7" ht="15" customHeight="1" x14ac:dyDescent="0.25">
      <c r="A33" s="237" t="s">
        <v>95</v>
      </c>
      <c r="B33" s="67" t="s">
        <v>131</v>
      </c>
      <c r="C33" s="240">
        <f>+D5</f>
        <v>5030543678.3916664</v>
      </c>
      <c r="D33" s="250" t="s">
        <v>132</v>
      </c>
      <c r="E33" s="252"/>
      <c r="F33" s="68"/>
      <c r="G33" s="68"/>
    </row>
    <row r="34" spans="1:7" ht="81.75" customHeight="1" thickBot="1" x14ac:dyDescent="0.3">
      <c r="A34" s="239"/>
      <c r="B34" s="69" t="s">
        <v>133</v>
      </c>
      <c r="C34" s="242"/>
      <c r="D34" s="251"/>
      <c r="E34" s="253"/>
      <c r="F34" s="70" t="s">
        <v>134</v>
      </c>
      <c r="G34" s="70" t="s">
        <v>135</v>
      </c>
    </row>
    <row r="35" spans="1:7" ht="71.25" customHeight="1" thickBot="1" x14ac:dyDescent="0.3">
      <c r="A35" s="71" t="s">
        <v>96</v>
      </c>
      <c r="B35" s="72" t="s">
        <v>136</v>
      </c>
      <c r="C35" s="73">
        <f>+D6</f>
        <v>1646923577.3350339</v>
      </c>
      <c r="D35" s="66" t="s">
        <v>127</v>
      </c>
      <c r="E35" s="74" t="s">
        <v>137</v>
      </c>
      <c r="F35" s="70" t="s">
        <v>138</v>
      </c>
      <c r="G35" s="70" t="s">
        <v>139</v>
      </c>
    </row>
    <row r="36" spans="1:7" ht="45.75" customHeight="1" thickBot="1" x14ac:dyDescent="0.3">
      <c r="A36" s="71" t="s">
        <v>140</v>
      </c>
      <c r="B36" s="72" t="s">
        <v>141</v>
      </c>
      <c r="C36" s="73">
        <f>+D7</f>
        <v>901283152.46433783</v>
      </c>
      <c r="D36" s="66" t="s">
        <v>127</v>
      </c>
      <c r="E36" s="74" t="s">
        <v>142</v>
      </c>
      <c r="F36" s="70" t="s">
        <v>143</v>
      </c>
      <c r="G36" s="70" t="s">
        <v>144</v>
      </c>
    </row>
    <row r="37" spans="1:7" ht="18" customHeight="1" x14ac:dyDescent="0.25">
      <c r="A37" s="237" t="s">
        <v>99</v>
      </c>
      <c r="B37" s="63" t="s">
        <v>145</v>
      </c>
      <c r="C37" s="240"/>
      <c r="D37" s="64" t="s">
        <v>146</v>
      </c>
      <c r="E37" s="252" t="s">
        <v>147</v>
      </c>
      <c r="F37" s="247" t="s">
        <v>148</v>
      </c>
      <c r="G37" s="247" t="s">
        <v>149</v>
      </c>
    </row>
    <row r="38" spans="1:7" ht="27" customHeight="1" thickBot="1" x14ac:dyDescent="0.3">
      <c r="A38" s="239"/>
      <c r="B38" s="75" t="s">
        <v>150</v>
      </c>
      <c r="C38" s="242"/>
      <c r="D38" s="66"/>
      <c r="E38" s="253"/>
      <c r="F38" s="248"/>
      <c r="G38" s="248"/>
    </row>
    <row r="39" spans="1:7" ht="26.25" customHeight="1" x14ac:dyDescent="0.25">
      <c r="A39" s="238" t="s">
        <v>102</v>
      </c>
      <c r="B39" s="63" t="s">
        <v>151</v>
      </c>
      <c r="C39" s="240">
        <f>+D11</f>
        <v>116676852.69291401</v>
      </c>
      <c r="D39" s="64" t="s">
        <v>132</v>
      </c>
      <c r="E39" s="249" t="s">
        <v>152</v>
      </c>
      <c r="F39" s="247" t="s">
        <v>153</v>
      </c>
      <c r="G39" s="247" t="s">
        <v>154</v>
      </c>
    </row>
    <row r="40" spans="1:7" ht="30" customHeight="1" thickBot="1" x14ac:dyDescent="0.3">
      <c r="A40" s="239"/>
      <c r="B40" s="75" t="s">
        <v>155</v>
      </c>
      <c r="C40" s="242"/>
      <c r="D40" s="76"/>
      <c r="E40" s="244"/>
      <c r="F40" s="248"/>
      <c r="G40" s="248"/>
    </row>
    <row r="41" spans="1:7" x14ac:dyDescent="0.25">
      <c r="A41" s="237" t="s">
        <v>104</v>
      </c>
      <c r="B41" s="77" t="s">
        <v>156</v>
      </c>
      <c r="C41" s="240">
        <f>+D13</f>
        <v>716350530.54135132</v>
      </c>
      <c r="D41" s="64" t="s">
        <v>127</v>
      </c>
      <c r="E41" s="243" t="s">
        <v>157</v>
      </c>
      <c r="F41" s="68" t="s">
        <v>158</v>
      </c>
      <c r="G41" s="68" t="s">
        <v>159</v>
      </c>
    </row>
    <row r="42" spans="1:7" ht="24.75" x14ac:dyDescent="0.25">
      <c r="A42" s="238"/>
      <c r="B42" s="77" t="s">
        <v>160</v>
      </c>
      <c r="C42" s="241"/>
      <c r="D42" s="78" t="s">
        <v>161</v>
      </c>
      <c r="E42" s="243"/>
      <c r="F42" s="68"/>
      <c r="G42" s="68"/>
    </row>
    <row r="43" spans="1:7" ht="15.75" thickBot="1" x14ac:dyDescent="0.3">
      <c r="A43" s="239"/>
      <c r="B43" s="75" t="s">
        <v>162</v>
      </c>
      <c r="C43" s="242"/>
      <c r="D43" s="66" t="s">
        <v>146</v>
      </c>
      <c r="E43" s="244"/>
      <c r="F43" s="70" t="s">
        <v>163</v>
      </c>
      <c r="G43" s="70" t="s">
        <v>164</v>
      </c>
    </row>
    <row r="44" spans="1:7" ht="24.75" customHeight="1" x14ac:dyDescent="0.25">
      <c r="A44" s="237" t="s">
        <v>105</v>
      </c>
      <c r="B44" s="79" t="s">
        <v>165</v>
      </c>
      <c r="C44" s="240">
        <f>+D14</f>
        <v>9439485699.6839676</v>
      </c>
      <c r="D44" s="64" t="s">
        <v>127</v>
      </c>
      <c r="E44" s="245"/>
      <c r="F44" s="236" t="s">
        <v>166</v>
      </c>
      <c r="G44" s="236" t="s">
        <v>159</v>
      </c>
    </row>
    <row r="45" spans="1:7" ht="24.75" x14ac:dyDescent="0.25">
      <c r="A45" s="238"/>
      <c r="B45" s="80" t="s">
        <v>167</v>
      </c>
      <c r="C45" s="241"/>
      <c r="D45" s="64" t="s">
        <v>127</v>
      </c>
      <c r="E45" s="245"/>
      <c r="F45" s="236"/>
      <c r="G45" s="236"/>
    </row>
    <row r="46" spans="1:7" ht="25.5" customHeight="1" x14ac:dyDescent="0.25">
      <c r="A46" s="238"/>
      <c r="B46" s="81" t="s">
        <v>168</v>
      </c>
      <c r="C46" s="241"/>
      <c r="D46" s="64" t="s">
        <v>127</v>
      </c>
      <c r="E46" s="245"/>
      <c r="F46" s="236"/>
      <c r="G46" s="236"/>
    </row>
    <row r="47" spans="1:7" ht="41.25" customHeight="1" thickBot="1" x14ac:dyDescent="0.3">
      <c r="A47" s="239"/>
      <c r="B47" s="82" t="s">
        <v>169</v>
      </c>
      <c r="C47" s="242"/>
      <c r="D47" s="76"/>
      <c r="E47" s="246"/>
      <c r="F47" s="70" t="s">
        <v>170</v>
      </c>
      <c r="G47" s="70" t="s">
        <v>135</v>
      </c>
    </row>
    <row r="48" spans="1:7" x14ac:dyDescent="0.25">
      <c r="A48" s="83"/>
      <c r="B48" s="84" t="s">
        <v>171</v>
      </c>
      <c r="C48" s="85">
        <f>SUM(C31:C47)</f>
        <v>18591931828.661579</v>
      </c>
    </row>
    <row r="50" spans="1:5" x14ac:dyDescent="0.25">
      <c r="A50" s="86" t="s">
        <v>172</v>
      </c>
      <c r="B50" s="86"/>
      <c r="C50" s="86"/>
      <c r="D50" s="86"/>
      <c r="E50"/>
    </row>
    <row r="51" spans="1:5" x14ac:dyDescent="0.25">
      <c r="A51" s="87" t="s">
        <v>173</v>
      </c>
      <c r="B51" s="88" t="s">
        <v>121</v>
      </c>
      <c r="C51" s="88" t="s">
        <v>174</v>
      </c>
      <c r="D51" s="88" t="s">
        <v>175</v>
      </c>
      <c r="E51" s="89" t="s">
        <v>176</v>
      </c>
    </row>
    <row r="52" spans="1:5" ht="56.25" x14ac:dyDescent="0.25">
      <c r="A52" s="44" t="s">
        <v>105</v>
      </c>
      <c r="B52" s="90">
        <f>+D3</f>
        <v>-8422667440.2145767</v>
      </c>
      <c r="C52" s="91" t="s">
        <v>92</v>
      </c>
      <c r="D52" s="92" t="s">
        <v>177</v>
      </c>
      <c r="E52" s="93" t="s">
        <v>178</v>
      </c>
    </row>
    <row r="53" spans="1:5" ht="48" x14ac:dyDescent="0.25">
      <c r="A53" s="41" t="s">
        <v>97</v>
      </c>
      <c r="B53" s="94">
        <v>159027035</v>
      </c>
      <c r="C53" s="95" t="s">
        <v>98</v>
      </c>
      <c r="D53" s="96" t="s">
        <v>179</v>
      </c>
      <c r="E53" s="93" t="s">
        <v>180</v>
      </c>
    </row>
    <row r="54" spans="1:5" x14ac:dyDescent="0.25">
      <c r="A54"/>
      <c r="B54" s="57"/>
      <c r="E54"/>
    </row>
    <row r="55" spans="1:5" ht="15.75" thickBot="1" x14ac:dyDescent="0.3">
      <c r="A55"/>
      <c r="B55" s="57"/>
      <c r="E55"/>
    </row>
    <row r="56" spans="1:5" ht="15.75" x14ac:dyDescent="0.25">
      <c r="A56" s="97" t="s">
        <v>181</v>
      </c>
      <c r="B56" s="98"/>
      <c r="E56"/>
    </row>
    <row r="57" spans="1:5" x14ac:dyDescent="0.25">
      <c r="A57" s="99" t="s">
        <v>182</v>
      </c>
      <c r="B57" s="100" t="s">
        <v>121</v>
      </c>
      <c r="E57"/>
    </row>
    <row r="58" spans="1:5" x14ac:dyDescent="0.25">
      <c r="A58" s="33" t="s">
        <v>183</v>
      </c>
      <c r="B58" s="101">
        <f>+C78</f>
        <v>126052345944</v>
      </c>
      <c r="E58"/>
    </row>
    <row r="59" spans="1:5" x14ac:dyDescent="0.25">
      <c r="A59" s="33" t="s">
        <v>184</v>
      </c>
      <c r="B59" s="101">
        <f>+C83</f>
        <v>28064619790</v>
      </c>
      <c r="E59"/>
    </row>
    <row r="60" spans="1:5" ht="24" x14ac:dyDescent="0.25">
      <c r="A60" s="102" t="s">
        <v>185</v>
      </c>
      <c r="B60" s="103">
        <f>+C79-B59</f>
        <v>6136338428</v>
      </c>
      <c r="C60" s="104" t="s">
        <v>186</v>
      </c>
      <c r="E60"/>
    </row>
    <row r="61" spans="1:5" x14ac:dyDescent="0.25">
      <c r="A61" s="33" t="s">
        <v>187</v>
      </c>
      <c r="B61" s="101">
        <f>+B58-B59-B60</f>
        <v>91851387726</v>
      </c>
      <c r="E61"/>
    </row>
    <row r="62" spans="1:5" ht="15.75" thickBot="1" x14ac:dyDescent="0.3">
      <c r="A62" s="105" t="s">
        <v>188</v>
      </c>
      <c r="B62" s="106">
        <f>+B59/B58</f>
        <v>0.22264258217350422</v>
      </c>
      <c r="E62"/>
    </row>
    <row r="63" spans="1:5" x14ac:dyDescent="0.25">
      <c r="A63"/>
      <c r="B63" s="107"/>
      <c r="E63"/>
    </row>
    <row r="64" spans="1:5" x14ac:dyDescent="0.25">
      <c r="A64"/>
      <c r="B64" s="108"/>
      <c r="E64"/>
    </row>
    <row r="65" spans="1:5" x14ac:dyDescent="0.25">
      <c r="A65" s="109" t="s">
        <v>189</v>
      </c>
      <c r="B65" s="109"/>
      <c r="C65" s="109"/>
      <c r="E65"/>
    </row>
    <row r="66" spans="1:5" x14ac:dyDescent="0.25">
      <c r="A66" s="110" t="s">
        <v>190</v>
      </c>
      <c r="B66" s="111"/>
      <c r="C66" s="112">
        <v>118704526772</v>
      </c>
      <c r="E66"/>
    </row>
    <row r="67" spans="1:5" x14ac:dyDescent="0.25">
      <c r="A67" s="113" t="s">
        <v>191</v>
      </c>
      <c r="B67" s="57"/>
      <c r="C67" s="57">
        <f>+B68+B69+B70+B71</f>
        <v>12752938092</v>
      </c>
      <c r="E67"/>
    </row>
    <row r="68" spans="1:5" x14ac:dyDescent="0.25">
      <c r="A68" t="s">
        <v>192</v>
      </c>
      <c r="B68" s="114">
        <v>7025971007</v>
      </c>
      <c r="E68"/>
    </row>
    <row r="69" spans="1:5" x14ac:dyDescent="0.25">
      <c r="A69" t="s">
        <v>193</v>
      </c>
      <c r="B69" s="114">
        <v>1495909812</v>
      </c>
      <c r="E69"/>
    </row>
    <row r="70" spans="1:5" x14ac:dyDescent="0.25">
      <c r="A70" t="s">
        <v>194</v>
      </c>
      <c r="B70" s="114">
        <v>825938353</v>
      </c>
      <c r="E70"/>
    </row>
    <row r="71" spans="1:5" x14ac:dyDescent="0.25">
      <c r="A71" s="115" t="s">
        <v>195</v>
      </c>
      <c r="B71" s="116">
        <v>3405118920</v>
      </c>
      <c r="C71" s="117"/>
      <c r="E71"/>
    </row>
    <row r="72" spans="1:5" x14ac:dyDescent="0.25">
      <c r="A72" s="113" t="s">
        <v>196</v>
      </c>
      <c r="B72" s="114"/>
      <c r="C72" s="57">
        <f>-B73</f>
        <v>-2000000000</v>
      </c>
      <c r="E72"/>
    </row>
    <row r="73" spans="1:5" x14ac:dyDescent="0.25">
      <c r="A73" t="s">
        <v>197</v>
      </c>
      <c r="B73" s="114">
        <v>2000000000</v>
      </c>
      <c r="E73"/>
    </row>
    <row r="74" spans="1:5" x14ac:dyDescent="0.25">
      <c r="A74" s="118" t="s">
        <v>198</v>
      </c>
      <c r="B74" s="55"/>
      <c r="C74" s="119">
        <f>+C66+C67+C72</f>
        <v>129457464864</v>
      </c>
      <c r="E74"/>
    </row>
    <row r="78" spans="1:5" x14ac:dyDescent="0.25">
      <c r="B78" s="120" t="s">
        <v>199</v>
      </c>
      <c r="C78" s="120">
        <v>126052345944</v>
      </c>
    </row>
    <row r="79" spans="1:5" x14ac:dyDescent="0.25">
      <c r="B79" s="120" t="s">
        <v>200</v>
      </c>
      <c r="C79" s="120">
        <v>34200958218</v>
      </c>
    </row>
    <row r="80" spans="1:5" x14ac:dyDescent="0.25">
      <c r="B80" s="120" t="s">
        <v>201</v>
      </c>
      <c r="C80" s="120">
        <v>91851387726</v>
      </c>
    </row>
    <row r="81" spans="2:3" x14ac:dyDescent="0.25">
      <c r="B81" s="120" t="s">
        <v>124</v>
      </c>
      <c r="C81" s="120">
        <v>11074423275</v>
      </c>
    </row>
    <row r="82" spans="2:3" x14ac:dyDescent="0.25">
      <c r="B82" s="120" t="s">
        <v>202</v>
      </c>
      <c r="C82" s="120">
        <v>16990196515</v>
      </c>
    </row>
    <row r="83" spans="2:3" x14ac:dyDescent="0.25">
      <c r="B83" s="120" t="s">
        <v>184</v>
      </c>
      <c r="C83" s="120">
        <f>+C81+C82</f>
        <v>28064619790</v>
      </c>
    </row>
    <row r="84" spans="2:3" x14ac:dyDescent="0.25">
      <c r="B84" s="120" t="s">
        <v>203</v>
      </c>
      <c r="C84" s="120">
        <f>+C79-C83</f>
        <v>6136338428</v>
      </c>
    </row>
    <row r="85" spans="2:3" x14ac:dyDescent="0.25">
      <c r="B85" s="120"/>
      <c r="C85" s="120">
        <f>+C78-C80</f>
        <v>34200958218</v>
      </c>
    </row>
    <row r="86" spans="2:3" x14ac:dyDescent="0.25">
      <c r="B86" s="120"/>
      <c r="C86" s="120">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2024</vt:lpstr>
      <vt:lpstr>Resumen</vt:lpstr>
      <vt:lpstr>'SGTO Plan Indicativo 2024'!Área_de_impresión</vt:lpstr>
      <vt:lpstr>'SGTO Plan Indicativo 2024'!Títulos_a_imprimir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2024-09-16T12:27:43Z</dcterms:modified>
  <cp:category/>
  <cp:contentStatus/>
</cp:coreProperties>
</file>