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7. JULIO 2025 - PA - PI (1 al 20 ) (21-31)\"/>
    </mc:Choice>
  </mc:AlternateContent>
  <xr:revisionPtr revIDLastSave="0" documentId="13_ncr:1_{16627161-2911-4389-A6B5-A9682E2A5E91}"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8" i="4" l="1"/>
  <c r="V15" i="4"/>
  <c r="V17" i="4"/>
  <c r="AD12" i="4" l="1"/>
  <c r="AD13" i="4"/>
  <c r="AE13" i="4" s="1"/>
  <c r="AD14" i="4"/>
  <c r="AE14" i="4" s="1"/>
  <c r="AD15" i="4"/>
  <c r="AE15" i="4" s="1"/>
  <c r="AD16" i="4"/>
  <c r="AE16" i="4" s="1"/>
  <c r="AD17" i="4"/>
  <c r="AE17" i="4" s="1"/>
  <c r="AD18" i="4"/>
  <c r="AE18" i="4" s="1"/>
  <c r="AD19" i="4"/>
  <c r="AE19" i="4" s="1"/>
  <c r="V12" i="4"/>
  <c r="W12" i="4" s="1"/>
  <c r="V13" i="4"/>
  <c r="W13" i="4" s="1"/>
  <c r="V14" i="4"/>
  <c r="W14" i="4" s="1"/>
  <c r="V16" i="4"/>
  <c r="W17" i="4"/>
  <c r="W18" i="4"/>
  <c r="V19" i="4"/>
  <c r="W19" i="4" s="1"/>
  <c r="AE11" i="4"/>
  <c r="AD11" i="4"/>
  <c r="V11" i="4"/>
  <c r="AF11" i="4" s="1"/>
  <c r="AG11" i="4" s="1"/>
  <c r="W11" i="4" l="1"/>
  <c r="AH11" i="4"/>
  <c r="AI11" i="4" s="1"/>
  <c r="K11" i="4"/>
  <c r="AF12" i="4"/>
  <c r="AF19" i="4"/>
  <c r="AG19" i="4" s="1"/>
  <c r="AF18" i="4"/>
  <c r="AH18" i="4" s="1"/>
  <c r="AI18" i="4" s="1"/>
  <c r="AF17" i="4"/>
  <c r="AH17" i="4" s="1"/>
  <c r="AI17" i="4" s="1"/>
  <c r="AF16" i="4"/>
  <c r="W16" i="4"/>
  <c r="AF15" i="4"/>
  <c r="W15" i="4"/>
  <c r="AF14" i="4"/>
  <c r="AF13" i="4"/>
  <c r="AE12" i="4"/>
  <c r="AH14" i="4" l="1"/>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<sst xmlns="http://schemas.openxmlformats.org/spreadsheetml/2006/main" count="269" uniqueCount="224">
  <si>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</si>
  <si>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</si>
  <si>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</si>
  <si>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</si>
  <si>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</si>
  <si>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</si>
  <si>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</si>
  <si>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</si>
  <si>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</si>
  <si>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</si>
  <si>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</si>
  <si>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</si>
  <si>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</si>
  <si>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</si>
  <si>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</si>
  <si>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</si>
  <si>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</si>
  <si>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</si>
  <si>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</si>
  <si>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</si>
  <si>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</si>
  <si>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</si>
  <si>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</si>
  <si>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</si>
  <si>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</si>
  <si>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</si>
  <si>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</si>
  <si>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</si>
  <si>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</si>
  <si>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</si>
  <si>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</si>
  <si>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</si>
  <si>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</si>
  <si>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</si>
  <si>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</si>
  <si>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</si>
  <si>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</si>
  <si>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</si>
  <si>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</si>
  <si>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</si>
  <si>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</si>
  <si>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</si>
  <si>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</si>
  <si>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</si>
  <si>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</si>
  <si>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</si>
  <si>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</si>
  <si>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</si>
  <si>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</si>
  <si>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</si>
  <si>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</si>
  <si>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</si>
  <si>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</si>
  <si>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</si>
  <si>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</si>
  <si>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</si>
  <si>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</si>
  <si>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</si>
  <si>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</si>
  <si>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</si>
  <si>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</si>
  <si>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</si>
  <si>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</si>
  <si>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</si>
  <si>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</si>
  <si>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</si>
  <si>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</si>
  <si>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</si>
  <si>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</si>
  <si>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</si>
  <si>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</si>
  <si>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</si>
  <si>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</si>
  <si>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</si>
  <si>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</si>
  <si>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</si>
  <si>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</si>
  <si>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</si>
  <si>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</si>
  <si>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</si>
  <si>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</si>
  <si>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</si>
  <si>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</si>
  <si>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</si>
  <si>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</si>
  <si>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</si>
  <si>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</si>
  <si>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</si>
  <si>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</si>
  <si>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</si>
  <si>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</si>
  <si>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</si>
  <si>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</si>
  <si>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</si>
  <si>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</si>
  <si>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</si>
  <si>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</si>
  <si>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</si>
  <si>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</si>
  <si>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</si>
  <si>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</si>
  <si>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</si>
  <si>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</si>
  <si>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</si>
  <si>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</si>
  <si>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</si>
  <si>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</si>
  <si>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</si>
  <si>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</si>
  <si>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</si>
  <si>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</si>
  <si>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</si>
  <si>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</si>
  <si>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</si>
  <si>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</si>
  <si>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</si>
  <si>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</si>
  <si>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</si>
  <si>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</si>
  <si>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</si>
  <si>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</si>
  <si>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</si>
  <si>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</si>
  <si>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</si>
  <si>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</si>
  <si>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</si>
  <si>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</si>
  <si>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</si>
  <si>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</si>
  <si>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</si>
  <si>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</si>
  <si>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</si>
  <si>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</si>
  <si>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</si>
  <si>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</si>
  <si>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</si>
  <si>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</si>
  <si>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</si>
  <si>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</si>
  <si>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</si>
  <si>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</si>
  <si>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</si>
  <si>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</si>
  <si>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</si>
  <si>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</si>
  <si>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</si>
  <si>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</si>
  <si>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</si>
  <si>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</si>
  <si>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</si>
  <si>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</si>
  <si>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</si>
  <si>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</si>
  <si>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</si>
  <si>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</si>
  <si>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</si>
  <si>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</si>
  <si>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</si>
  <si>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</si>
  <si>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</si>
  <si>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</si>
  <si>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</si>
  <si>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</si>
  <si>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</si>
  <si>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</si>
  <si>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</si>
  <si>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</si>
  <si>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</si>
  <si>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</si>
  <si>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</si>
  <si>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</si>
  <si>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</si>
  <si>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</si>
  <si>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</si>
  <si>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</si>
  <si>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</si>
  <si>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</si>
  <si>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</si>
  <si>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</si>
  <si>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</si>
  <si>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</si>
  <si>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</si>
  <si>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</si>
  <si>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</si>
  <si>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</si>
  <si>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</si>
  <si>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</si>
  <si>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</si>
  <si>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</si>
  <si>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</si>
  <si>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</si>
  <si>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</si>
  <si>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</si>
  <si>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</si>
  <si>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</si>
  <si>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</si>
  <si>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</si>
  <si>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</si>
  <si>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</si>
  <si>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</si>
  <si>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</si>
  <si>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</si>
  <si>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</si>
  <si>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</si>
  <si>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</si>
  <si>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</si>
  <si>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</si>
  <si>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</si>
  <si>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</si>
  <si>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</si>
  <si>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</si>
  <si>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</si>
  <si>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</si>
  <si>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</si>
  <si>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</si>
  <si>
    <t>Al corte de julio se ha realizado un (1) consejo consultivo. Se proyecta cumplir la meta del año y avanzar con todas las instancias del CCDPH( Sesiones del Consejo Consultivo Distrital de Política Habitacional realizadas) requeridas para ello.</t>
  </si>
  <si>
    <t xml:space="preserve"> Al corte de julio se han acompañado 257 inquilinatos. El indicador superó la meta debido al fortalecimiento de la articulación interinstitucional y la implementación de acciones integrales como microtalleres, actividades lúdicas, campañas educativas y acompañamientos constantes, el compromiso de los actores que hacen parte de la mesa de inquilinatos, lo que permitió una cobertura amplia y sostenida en el acompañamiento social a estos espacios.</t>
  </si>
  <si>
    <t>Al corte de julio se han realizado   4.545 actividades de acompañamiento social con los hogares beneficiarios del ISVIMED, específicamente en la Estrategia de Vivienda un Proyecto Familiar. Se destacan las caracterizaciones, el taller de inducción con nuevos hogares, visitas de acompañamiento familiar, verificación de habitabilidad y estrategias de fortalecimiento interinstitucional. Se supera la meta por la acogida que han tenido las estrategias en el sector público, privado, cajas entre otros, para acompañar a las familias que buscan una solución definitiva de vivienda.</t>
  </si>
  <si>
    <t xml:space="preserve">Al corte de julio se han realizado 118 asignaciones  del Subsidio Distrital de Vivienda  de la convocatoria "Compra Tu Casa" de acuerdo a las diponibilidades de viviendas VIS a las que se puede aplicar en la ciudad; en el último trimestre del año se proyecta el cumplimiento de la misma, de acuerdo con la activación de la oferta de viendas VIP y VIS desarrolladas por el sector el Distrito o en alianza con el sector privado, para lo cual se viene preparando la demanda a través de la estrategia “Vivienda, un proyecto familiar” que permita viabilizar asignación de los subsidios. </t>
  </si>
  <si>
    <t>Al corte de julio se ha avanzado con 182 Bienes fiscales saneados   y titulados , el resultado de este  indicador se dará en la etapa final del año, teniendo en cuenta que los trámites jurídicos se realizan ante un tercero y que el proceso tiene unos tiempos. Este trabajo anticipado permitirá acelerar la expedición de las resoluciones de titulación de predios fiscales en los próximos meses y avanzar de manera sostenida hacia la meta anual.</t>
  </si>
  <si>
    <t>Al corte de julio se han realizado 1.649 asignaciones de subsidios para mejoramiento de vivienda.  El cumplimiento de la meta irá detonando a medida de que se asignen los subsidios en la modalidad de Mejoramiento y todo lo que conlleva a la operación para la expedición de la resolución de asignación.  Dicho  cumplimiento se verá reflejado en el último trimestre del año,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 lo que permite priorizar las familias que serán objeto de asignación del subsidio en la modalidad de mejoramiento.</t>
  </si>
  <si>
    <t>Al corte de julio se han realizado 182 resoluciones de reconocimiento. Este indicador alcanzará las metas al final del año debido a que en el transcurso de la vigencia se ralizan los trámites correspondientes ante las curadurías urbanas y de la curaduría cero.</t>
  </si>
  <si>
    <t>Al corte de julio se han entregado 26 viviendas. El cumplimiento de la meta está supeditado a las gestiones necesarias para la culminación de los proyectos que hoy están en ejecución. Ciudad del Este, con 448 VIP, con un avance de obra del 87.2% de ejecución, se proyecta entrega en  diciembre 2025; La Colinita, con 106 VIS, con un avance de obra del 100% y se proyecta entrega en septiembre; La Playita de 94 VIS  con un avance de obra del 98% y entrega proyectada para octubre y Atardecer de San Antonio de 52 VIP, con un avance de obra del 27.2% y con entrega proyectada en diciembre. Esto permitirá avanzar en la meta del cuatrienio.</t>
  </si>
  <si>
    <t>Al cortede julio se han ejecutado 1.143 mejoramientos de vivienda. El cumplimiento de la meta irá detonando a medida de que se asignen los subsidios en la modalidad de Mejoramiento y todo lo que conlleva a la operación y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</si>
</sst>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22"/>
      <color theme="1"/>
      <name val="Calibri"/>
      <family val="2"/>
      <scheme val="minor"/>
    </font>
    <font>
      <sz val="9"/>
      <color theme="0"/>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78">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0" fontId="3" fillId="0" borderId="1" xfId="0" applyFont="1" applyBorder="1" applyAlignment="1">
      <alignment horizontal="left" vertical="center" wrapText="1"/>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49" fontId="3" fillId="0" borderId="0" xfId="0" applyNumberFormat="1" applyFont="1" applyAlignment="1">
      <alignment vertical="center"/>
    </xf>
    <xf numFmtId="0" fontId="51" fillId="2" borderId="1" xfId="0" applyFont="1" applyFill="1" applyBorder="1" applyAlignment="1" applyProtection="1">
      <alignment horizontal="center" vertical="center" wrapText="1"/>
      <protection locked="0"/>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0"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0" fontId="3" fillId="48" borderId="28" xfId="0" applyFont="1" applyFill="1" applyBorder="1" applyAlignment="1">
      <alignment horizontal="left" vertical="center" wrapText="1"/>
    </xf>
    <xf numFmtId="0" fontId="18" fillId="0" borderId="1" xfId="2799" applyFont="1" applyFill="1" applyBorder="1" applyAlignment="1">
      <alignment vertical="center" wrapText="1"/>
    </xf>
    <xf numFmtId="0" fontId="3" fillId="0" borderId="0" xfId="0" applyFont="1" applyFill="1" applyAlignment="1">
      <alignment vertical="center"/>
    </xf>
    <xf numFmtId="0" fontId="3" fillId="49" borderId="28" xfId="0" applyFont="1" applyFill="1" applyBorder="1" applyAlignment="1">
      <alignment horizontal="left" vertical="center" wrapText="1"/>
    </xf>
    <xf numFmtId="0" fontId="3" fillId="50" borderId="28" xfId="0" applyFont="1" applyFill="1" applyBorder="1" applyAlignment="1">
      <alignment horizontal="left" vertical="center" wrapText="1"/>
    </xf>
    <xf numFmtId="0" fontId="3" fillId="51" borderId="28" xfId="0" applyFont="1" applyFill="1" applyBorder="1" applyAlignment="1">
      <alignment horizontal="left" vertical="center" wrapText="1"/>
    </xf>
    <xf numFmtId="0" fontId="3" fillId="52" borderId="28" xfId="0" applyFont="1" applyFill="1" applyBorder="1" applyAlignment="1">
      <alignment horizontal="left" vertical="center" wrapText="1"/>
    </xf>
    <xf numFmtId="0" fontId="3" fillId="0" borderId="0" xfId="0" applyFont="1" applyFill="1" applyAlignment="1">
      <alignment horizontal="left" vertical="center"/>
    </xf>
    <xf numFmtId="0" fontId="18" fillId="52" borderId="1" xfId="2799" applyFont="1" applyFill="1" applyBorder="1" applyAlignment="1">
      <alignment vertical="center" wrapText="1"/>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I1" zoomScale="77" zoomScaleNormal="77" workbookViewId="0">
      <selection activeCell="Z13" sqref="Z13"/>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58" customWidth="1"/>
    <col min="5" max="5" width="11.7109375" style="158" customWidth="1"/>
    <col min="6" max="6" width="13.5703125" style="153" customWidth="1"/>
    <col min="7" max="7" width="11.28515625" style="149" customWidth="1"/>
    <col min="8" max="8" width="12" style="149" customWidth="1"/>
    <col min="9" max="9" width="12.140625" style="149" bestFit="1" customWidth="1"/>
    <col min="10" max="10" width="8.42578125" style="149" bestFit="1" customWidth="1"/>
    <col min="11" max="11" width="12.140625" style="149" bestFit="1" customWidth="1"/>
    <col min="12" max="12" width="14.85546875" style="149" hidden="1" customWidth="1"/>
    <col min="13" max="13" width="17.5703125" style="166" hidden="1" customWidth="1"/>
    <col min="14" max="14" width="14.85546875" style="166" hidden="1" customWidth="1"/>
    <col min="15" max="15" width="9.85546875" style="166" hidden="1" customWidth="1"/>
    <col min="16" max="16" width="7.5703125" style="149" bestFit="1" customWidth="1"/>
    <col min="17" max="17" width="9.5703125" style="149" bestFit="1" customWidth="1"/>
    <col min="18" max="18" width="12.28515625" style="149" customWidth="1"/>
    <col min="19" max="19" width="6.42578125" style="149" bestFit="1" customWidth="1"/>
    <col min="20" max="20" width="7.140625" style="164" bestFit="1" customWidth="1"/>
    <col min="21" max="21" width="7.140625" style="149" bestFit="1" customWidth="1"/>
    <col min="22" max="22" width="11.42578125" style="149" bestFit="1" customWidth="1"/>
    <col min="23" max="23" width="18.42578125" style="167" bestFit="1" customWidth="1"/>
    <col min="24" max="24" width="7.85546875" style="167" bestFit="1" customWidth="1"/>
    <col min="25" max="25" width="9.140625" style="167" bestFit="1" customWidth="1"/>
    <col min="26" max="26" width="12.85546875" style="167" bestFit="1" customWidth="1"/>
    <col min="27" max="27" width="9.5703125" style="167" bestFit="1" customWidth="1"/>
    <col min="28" max="28" width="11.28515625" style="167" bestFit="1" customWidth="1"/>
    <col min="29" max="29" width="11.85546875" style="167" customWidth="1"/>
    <col min="30" max="30" width="15.28515625" style="167" customWidth="1"/>
    <col min="31" max="31" width="17.7109375" style="167" customWidth="1"/>
    <col min="32" max="32" width="16.28515625" style="167" customWidth="1"/>
    <col min="33" max="33" width="18.5703125" style="167" customWidth="1"/>
    <col min="34" max="34" width="15.5703125" style="149" customWidth="1"/>
    <col min="35" max="35" width="23.140625" style="167" customWidth="1"/>
    <col min="36" max="36" width="28.42578125" style="149" customWidth="1"/>
    <col min="37" max="37" width="47.85546875" style="149" customWidth="1"/>
    <col min="38" max="38" width="172.5703125" style="1" customWidth="1"/>
    <col min="39" max="39" width="11.42578125" style="97"/>
    <col min="40" max="16384" width="11.42578125" style="149"/>
  </cols>
  <sheetData>
    <row r="1" spans="1:45" ht="26.25" customHeight="1" x14ac:dyDescent="0.2">
      <c r="A1" s="225"/>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148" t="s">
        <v>198</v>
      </c>
    </row>
    <row r="2" spans="1:45" ht="21" customHeight="1" x14ac:dyDescent="0.2">
      <c r="A2" s="225"/>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148" t="s">
        <v>199</v>
      </c>
      <c r="AM2" s="221"/>
      <c r="AN2" s="150"/>
      <c r="AO2" s="150"/>
      <c r="AP2" s="150"/>
      <c r="AQ2" s="150"/>
      <c r="AR2" s="151"/>
      <c r="AS2" s="1"/>
    </row>
    <row r="3" spans="1:45" ht="21" customHeight="1" x14ac:dyDescent="0.2">
      <c r="A3" s="225"/>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148" t="s">
        <v>200</v>
      </c>
      <c r="AM3" s="221"/>
      <c r="AN3" s="150"/>
      <c r="AO3" s="150"/>
      <c r="AP3" s="150"/>
      <c r="AQ3" s="150"/>
      <c r="AR3" s="151"/>
      <c r="AS3" s="1"/>
    </row>
    <row r="4" spans="1:45" ht="21" customHeight="1" x14ac:dyDescent="0.2">
      <c r="A4" s="225"/>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148" t="s">
        <v>201</v>
      </c>
      <c r="AM4" s="221"/>
      <c r="AN4" s="150"/>
      <c r="AO4" s="150"/>
      <c r="AP4" s="150"/>
      <c r="AQ4" s="150"/>
      <c r="AR4" s="151"/>
      <c r="AS4" s="1"/>
    </row>
    <row r="5" spans="1:45" ht="15" customHeight="1" x14ac:dyDescent="0.2">
      <c r="A5" s="152"/>
      <c r="B5" s="149"/>
      <c r="C5" s="149"/>
      <c r="D5" s="149"/>
      <c r="E5" s="153"/>
      <c r="I5" s="2"/>
      <c r="J5" s="2"/>
      <c r="K5" s="2"/>
      <c r="L5" s="2"/>
      <c r="M5" s="154"/>
      <c r="N5" s="154"/>
      <c r="O5" s="154"/>
      <c r="P5" s="2"/>
      <c r="Q5" s="2"/>
      <c r="R5" s="2"/>
      <c r="S5" s="2"/>
      <c r="T5" s="219"/>
      <c r="U5" s="2"/>
      <c r="V5" s="2"/>
      <c r="W5" s="155"/>
      <c r="X5" s="156"/>
      <c r="Y5" s="156"/>
      <c r="Z5" s="156"/>
      <c r="AA5" s="156"/>
      <c r="AB5" s="156"/>
      <c r="AC5" s="156"/>
      <c r="AD5" s="156"/>
      <c r="AE5" s="156"/>
      <c r="AF5" s="156"/>
      <c r="AG5" s="2"/>
      <c r="AH5" s="98"/>
      <c r="AI5" s="155"/>
      <c r="AJ5" s="2"/>
      <c r="AK5" s="2"/>
      <c r="AL5" s="2"/>
      <c r="AM5" s="221"/>
      <c r="AN5" s="150"/>
      <c r="AO5" s="150"/>
      <c r="AP5" s="150"/>
      <c r="AQ5" s="150"/>
      <c r="AR5" s="151"/>
      <c r="AS5" s="1"/>
    </row>
    <row r="6" spans="1:45" hidden="1" x14ac:dyDescent="0.2">
      <c r="A6" s="152"/>
      <c r="B6" s="149"/>
      <c r="C6" s="149"/>
      <c r="D6" s="149"/>
      <c r="E6" s="153"/>
      <c r="I6" s="2"/>
      <c r="J6" s="2"/>
      <c r="K6" s="2"/>
      <c r="L6" s="2"/>
      <c r="M6" s="154"/>
      <c r="N6" s="154"/>
      <c r="O6" s="154"/>
      <c r="P6" s="2"/>
      <c r="Q6" s="2"/>
      <c r="R6" s="2"/>
      <c r="S6" s="2"/>
      <c r="T6" s="219"/>
      <c r="U6" s="2"/>
      <c r="V6" s="2"/>
      <c r="W6" s="155"/>
      <c r="X6" s="156"/>
      <c r="Y6" s="156"/>
      <c r="Z6" s="156"/>
      <c r="AA6" s="156"/>
      <c r="AB6" s="156"/>
      <c r="AC6" s="156"/>
      <c r="AD6" s="156"/>
      <c r="AE6" s="156"/>
      <c r="AF6" s="156"/>
      <c r="AG6" s="2"/>
      <c r="AH6" s="98"/>
      <c r="AI6" s="155"/>
      <c r="AJ6" s="2"/>
      <c r="AK6" s="2"/>
      <c r="AL6" s="2"/>
      <c r="AM6" s="221"/>
      <c r="AN6" s="150"/>
      <c r="AO6" s="150"/>
      <c r="AP6" s="150"/>
      <c r="AQ6" s="150"/>
      <c r="AR6" s="151"/>
      <c r="AS6" s="1"/>
    </row>
    <row r="7" spans="1:45" hidden="1" x14ac:dyDescent="0.2">
      <c r="A7" s="152"/>
      <c r="B7" s="149"/>
      <c r="C7" s="149"/>
      <c r="D7" s="149"/>
      <c r="E7" s="153"/>
      <c r="I7" s="2"/>
      <c r="J7" s="2"/>
      <c r="K7" s="2"/>
      <c r="L7" s="2"/>
      <c r="M7" s="154"/>
      <c r="N7" s="154"/>
      <c r="O7" s="154"/>
      <c r="P7" s="2"/>
      <c r="Q7" s="2"/>
      <c r="R7" s="2"/>
      <c r="S7" s="2"/>
      <c r="T7" s="219"/>
      <c r="U7" s="2"/>
      <c r="V7" s="2"/>
      <c r="W7" s="155"/>
      <c r="X7" s="156"/>
      <c r="Y7" s="156"/>
      <c r="Z7" s="156"/>
      <c r="AA7" s="156"/>
      <c r="AB7" s="156"/>
      <c r="AC7" s="156"/>
      <c r="AD7" s="156"/>
      <c r="AE7" s="156"/>
      <c r="AF7" s="156"/>
      <c r="AG7" s="2"/>
      <c r="AH7" s="98"/>
      <c r="AI7" s="155"/>
      <c r="AJ7" s="2"/>
      <c r="AK7" s="2"/>
      <c r="AL7" s="2"/>
      <c r="AM7" s="221"/>
      <c r="AN7" s="150"/>
      <c r="AO7" s="150"/>
      <c r="AP7" s="150"/>
      <c r="AQ7" s="150"/>
      <c r="AR7" s="151"/>
      <c r="AS7" s="1"/>
    </row>
    <row r="8" spans="1:45" ht="24.75" hidden="1" customHeight="1" x14ac:dyDescent="0.2">
      <c r="A8" s="2"/>
      <c r="B8" s="2"/>
      <c r="C8" s="2"/>
      <c r="D8" s="157"/>
      <c r="F8" s="104"/>
      <c r="I8" s="2"/>
      <c r="J8" s="2"/>
      <c r="K8" s="2"/>
      <c r="L8" s="2"/>
      <c r="M8" s="154"/>
      <c r="N8" s="154"/>
      <c r="O8" s="154"/>
      <c r="P8" s="2"/>
      <c r="Q8" s="2"/>
      <c r="R8" s="2"/>
      <c r="S8" s="2"/>
      <c r="T8" s="219"/>
      <c r="U8" s="2"/>
      <c r="V8" s="2"/>
      <c r="W8" s="155"/>
      <c r="X8" s="156"/>
      <c r="Y8" s="156"/>
      <c r="Z8" s="156"/>
      <c r="AA8" s="156"/>
      <c r="AB8" s="156"/>
      <c r="AC8" s="156"/>
      <c r="AD8" s="156"/>
      <c r="AE8" s="156"/>
      <c r="AF8" s="156"/>
      <c r="AG8" s="2"/>
      <c r="AH8" s="98"/>
      <c r="AI8" s="155"/>
      <c r="AJ8" s="2"/>
      <c r="AK8" s="2"/>
      <c r="AL8" s="2"/>
      <c r="AM8" s="221"/>
      <c r="AN8" s="150"/>
      <c r="AO8" s="150"/>
      <c r="AP8" s="150"/>
      <c r="AQ8" s="150"/>
      <c r="AR8" s="151"/>
      <c r="AS8" s="1"/>
    </row>
    <row r="9" spans="1:45" ht="52.5" customHeight="1" x14ac:dyDescent="0.2">
      <c r="A9" s="99"/>
      <c r="B9" s="100"/>
      <c r="C9" s="100"/>
      <c r="D9" s="100"/>
      <c r="E9" s="100"/>
      <c r="F9" s="159"/>
      <c r="G9" s="159"/>
      <c r="H9" s="159"/>
      <c r="I9" s="159"/>
      <c r="J9" s="160"/>
      <c r="K9" s="160"/>
      <c r="L9" s="160"/>
      <c r="M9" s="161"/>
      <c r="N9" s="161"/>
      <c r="O9" s="161"/>
      <c r="P9" s="223" t="s">
        <v>195</v>
      </c>
      <c r="Q9" s="223"/>
      <c r="R9" s="223"/>
      <c r="S9" s="223"/>
      <c r="T9" s="223"/>
      <c r="U9" s="223"/>
      <c r="V9" s="223"/>
      <c r="W9" s="223"/>
      <c r="X9" s="223" t="s">
        <v>197</v>
      </c>
      <c r="Y9" s="223"/>
      <c r="Z9" s="223"/>
      <c r="AA9" s="223"/>
      <c r="AB9" s="223"/>
      <c r="AC9" s="223"/>
      <c r="AD9" s="223"/>
      <c r="AE9" s="223"/>
      <c r="AF9" s="227" t="s">
        <v>0</v>
      </c>
      <c r="AG9" s="227"/>
      <c r="AH9" s="227" t="s">
        <v>1</v>
      </c>
      <c r="AI9" s="227"/>
      <c r="AJ9" s="223" t="s">
        <v>2</v>
      </c>
      <c r="AK9" s="223"/>
      <c r="AL9" s="223"/>
    </row>
    <row r="10" spans="1:45" s="153" customFormat="1" ht="72.75" customHeight="1" x14ac:dyDescent="0.2">
      <c r="A10" s="162" t="s">
        <v>3</v>
      </c>
      <c r="B10" s="162" t="s">
        <v>4</v>
      </c>
      <c r="C10" s="162" t="s">
        <v>5</v>
      </c>
      <c r="D10" s="162" t="s">
        <v>6</v>
      </c>
      <c r="E10" s="162" t="s">
        <v>7</v>
      </c>
      <c r="F10" s="162" t="s">
        <v>202</v>
      </c>
      <c r="G10" s="162" t="s">
        <v>8</v>
      </c>
      <c r="H10" s="162" t="s">
        <v>9</v>
      </c>
      <c r="I10" s="162" t="s">
        <v>203</v>
      </c>
      <c r="J10" s="162" t="s">
        <v>10</v>
      </c>
      <c r="K10" s="162" t="s">
        <v>204</v>
      </c>
      <c r="L10" s="162" t="s">
        <v>11</v>
      </c>
      <c r="M10" s="162" t="s">
        <v>205</v>
      </c>
      <c r="N10" s="162" t="s">
        <v>12</v>
      </c>
      <c r="O10" s="162" t="s">
        <v>206</v>
      </c>
      <c r="P10" s="105" t="s">
        <v>13</v>
      </c>
      <c r="Q10" s="105" t="s">
        <v>14</v>
      </c>
      <c r="R10" s="105" t="s">
        <v>15</v>
      </c>
      <c r="S10" s="105" t="s">
        <v>16</v>
      </c>
      <c r="T10" s="220" t="s">
        <v>17</v>
      </c>
      <c r="U10" s="105" t="s">
        <v>18</v>
      </c>
      <c r="V10" s="105" t="s">
        <v>19</v>
      </c>
      <c r="W10" s="106" t="s">
        <v>20</v>
      </c>
      <c r="X10" s="183" t="s">
        <v>21</v>
      </c>
      <c r="Y10" s="183" t="s">
        <v>22</v>
      </c>
      <c r="Z10" s="183" t="s">
        <v>23</v>
      </c>
      <c r="AA10" s="183" t="s">
        <v>24</v>
      </c>
      <c r="AB10" s="183" t="s">
        <v>25</v>
      </c>
      <c r="AC10" s="183" t="s">
        <v>26</v>
      </c>
      <c r="AD10" s="105" t="s">
        <v>27</v>
      </c>
      <c r="AE10" s="106" t="s">
        <v>28</v>
      </c>
      <c r="AF10" s="105" t="s">
        <v>29</v>
      </c>
      <c r="AG10" s="106" t="s">
        <v>30</v>
      </c>
      <c r="AH10" s="105" t="s">
        <v>31</v>
      </c>
      <c r="AI10" s="106" t="s">
        <v>32</v>
      </c>
      <c r="AJ10" s="105" t="s">
        <v>33</v>
      </c>
      <c r="AK10" s="105" t="s">
        <v>212</v>
      </c>
      <c r="AL10" s="105" t="s">
        <v>34</v>
      </c>
      <c r="AM10" s="3"/>
    </row>
    <row r="11" spans="1:45" s="164" customFormat="1" ht="36" x14ac:dyDescent="0.2">
      <c r="A11" s="119">
        <v>240210</v>
      </c>
      <c r="B11" s="184" t="s">
        <v>185</v>
      </c>
      <c r="C11" s="119" t="s">
        <v>35</v>
      </c>
      <c r="D11" s="269" t="s">
        <v>36</v>
      </c>
      <c r="E11" s="120" t="s">
        <v>37</v>
      </c>
      <c r="F11" s="121">
        <v>6</v>
      </c>
      <c r="G11" s="122" t="s">
        <v>38</v>
      </c>
      <c r="H11" s="123">
        <v>0</v>
      </c>
      <c r="I11" s="124">
        <v>1</v>
      </c>
      <c r="J11" s="121">
        <v>2</v>
      </c>
      <c r="K11" s="124">
        <f>+AF11</f>
        <v>1</v>
      </c>
      <c r="L11" s="103">
        <v>2</v>
      </c>
      <c r="M11" s="107"/>
      <c r="N11" s="103">
        <v>2</v>
      </c>
      <c r="O11" s="107"/>
      <c r="P11" s="102">
        <v>0</v>
      </c>
      <c r="Q11" s="102">
        <v>0</v>
      </c>
      <c r="R11" s="208">
        <v>0</v>
      </c>
      <c r="S11" s="185">
        <v>0</v>
      </c>
      <c r="T11" s="102">
        <v>0</v>
      </c>
      <c r="U11" s="103">
        <v>1</v>
      </c>
      <c r="V11" s="102">
        <f>+SUM(P11:U11)</f>
        <v>1</v>
      </c>
      <c r="W11" s="204">
        <f>+V11/J11</f>
        <v>0.5</v>
      </c>
      <c r="X11" s="222">
        <v>0</v>
      </c>
      <c r="Y11" s="102">
        <v>0</v>
      </c>
      <c r="Z11" s="102">
        <v>0</v>
      </c>
      <c r="AA11" s="185">
        <v>0</v>
      </c>
      <c r="AB11" s="102">
        <v>0</v>
      </c>
      <c r="AC11" s="102">
        <v>0</v>
      </c>
      <c r="AD11" s="103">
        <f>+SUM(X11:AC11)</f>
        <v>0</v>
      </c>
      <c r="AE11" s="108">
        <f>+AD11/J11</f>
        <v>0</v>
      </c>
      <c r="AF11" s="103">
        <f>+V11+AD11</f>
        <v>1</v>
      </c>
      <c r="AG11" s="204">
        <f>+AF11/J11</f>
        <v>0.5</v>
      </c>
      <c r="AH11" s="198">
        <f>+I11+AF11</f>
        <v>2</v>
      </c>
      <c r="AI11" s="205">
        <f>+AH11/F11</f>
        <v>0.33333333333333331</v>
      </c>
      <c r="AJ11" s="112" t="s">
        <v>193</v>
      </c>
      <c r="AK11" s="112"/>
      <c r="AL11" s="270" t="s">
        <v>215</v>
      </c>
      <c r="AM11" s="271"/>
    </row>
    <row r="12" spans="1:45" s="164" customFormat="1" ht="45" x14ac:dyDescent="0.2">
      <c r="A12" s="125">
        <v>240209</v>
      </c>
      <c r="B12" s="186" t="s">
        <v>187</v>
      </c>
      <c r="C12" s="125" t="s">
        <v>42</v>
      </c>
      <c r="D12" s="272" t="s">
        <v>43</v>
      </c>
      <c r="E12" s="126" t="s">
        <v>37</v>
      </c>
      <c r="F12" s="127">
        <v>400</v>
      </c>
      <c r="G12" s="128" t="s">
        <v>38</v>
      </c>
      <c r="H12" s="127">
        <v>100</v>
      </c>
      <c r="I12" s="127">
        <v>101</v>
      </c>
      <c r="J12" s="127">
        <v>100</v>
      </c>
      <c r="K12" s="129">
        <f>+AF12</f>
        <v>257</v>
      </c>
      <c r="L12" s="103">
        <v>100</v>
      </c>
      <c r="M12" s="109"/>
      <c r="N12" s="103">
        <v>100</v>
      </c>
      <c r="O12" s="109"/>
      <c r="P12" s="103">
        <v>13</v>
      </c>
      <c r="Q12" s="103">
        <v>54</v>
      </c>
      <c r="R12" s="209">
        <v>12</v>
      </c>
      <c r="S12" s="217">
        <v>60</v>
      </c>
      <c r="T12" s="103">
        <v>14</v>
      </c>
      <c r="U12" s="103">
        <v>99</v>
      </c>
      <c r="V12" s="103">
        <f t="shared" ref="V12:V19" si="0">+SUM(P12:U12)</f>
        <v>252</v>
      </c>
      <c r="W12" s="205">
        <f>+V12/J12</f>
        <v>2.52</v>
      </c>
      <c r="X12" s="110">
        <v>5</v>
      </c>
      <c r="Y12" s="103"/>
      <c r="Z12" s="103"/>
      <c r="AA12" s="165"/>
      <c r="AB12" s="103"/>
      <c r="AC12" s="103"/>
      <c r="AD12" s="103">
        <f t="shared" ref="AD12:AD19" si="1">+SUM(X12:AC12)</f>
        <v>5</v>
      </c>
      <c r="AE12" s="108">
        <f t="shared" ref="AE12:AE19" si="2">+AD12/J12</f>
        <v>0.05</v>
      </c>
      <c r="AF12" s="103">
        <f t="shared" ref="AF12:AF19" si="3">+V12+AD12</f>
        <v>257</v>
      </c>
      <c r="AG12" s="205">
        <f t="shared" ref="AG12:AG19" si="4">+AF12/J12</f>
        <v>2.57</v>
      </c>
      <c r="AH12" s="198">
        <f>+I12+AF12</f>
        <v>358</v>
      </c>
      <c r="AI12" s="205">
        <f t="shared" ref="AI12:AI19" si="5">+AH12/F12</f>
        <v>0.89500000000000002</v>
      </c>
      <c r="AJ12" s="112" t="s">
        <v>196</v>
      </c>
      <c r="AK12" s="113"/>
      <c r="AL12" s="270" t="s">
        <v>216</v>
      </c>
      <c r="AM12" s="163"/>
    </row>
    <row r="13" spans="1:45" s="164" customFormat="1" ht="53.25" customHeight="1" x14ac:dyDescent="0.2">
      <c r="A13" s="242">
        <v>240198</v>
      </c>
      <c r="B13" s="233" t="s">
        <v>186</v>
      </c>
      <c r="C13" s="130" t="s">
        <v>39</v>
      </c>
      <c r="D13" s="273" t="s">
        <v>40</v>
      </c>
      <c r="E13" s="131" t="s">
        <v>37</v>
      </c>
      <c r="F13" s="132">
        <v>10000</v>
      </c>
      <c r="G13" s="133" t="s">
        <v>38</v>
      </c>
      <c r="H13" s="132">
        <v>2500</v>
      </c>
      <c r="I13" s="132">
        <v>5179</v>
      </c>
      <c r="J13" s="132">
        <v>2500</v>
      </c>
      <c r="K13" s="134">
        <f>+AF13</f>
        <v>4545</v>
      </c>
      <c r="L13" s="103"/>
      <c r="M13" s="109"/>
      <c r="N13" s="103"/>
      <c r="O13" s="109"/>
      <c r="P13" s="187">
        <v>506</v>
      </c>
      <c r="Q13" s="200">
        <v>773</v>
      </c>
      <c r="R13" s="210">
        <v>1059</v>
      </c>
      <c r="S13" s="187">
        <v>348</v>
      </c>
      <c r="T13" s="103">
        <v>770</v>
      </c>
      <c r="U13" s="103">
        <v>756</v>
      </c>
      <c r="V13" s="103">
        <f t="shared" si="0"/>
        <v>4212</v>
      </c>
      <c r="W13" s="205">
        <f t="shared" ref="W13:W18" si="6">+V13/J13</f>
        <v>1.6848000000000001</v>
      </c>
      <c r="X13" s="110">
        <v>333</v>
      </c>
      <c r="Y13" s="110"/>
      <c r="Z13" s="103"/>
      <c r="AA13" s="165"/>
      <c r="AB13" s="103"/>
      <c r="AC13" s="103"/>
      <c r="AD13" s="103">
        <f t="shared" si="1"/>
        <v>333</v>
      </c>
      <c r="AE13" s="108">
        <f t="shared" si="2"/>
        <v>0.13320000000000001</v>
      </c>
      <c r="AF13" s="103">
        <f t="shared" si="3"/>
        <v>4545</v>
      </c>
      <c r="AG13" s="205">
        <f t="shared" si="4"/>
        <v>1.8180000000000001</v>
      </c>
      <c r="AH13" s="198">
        <f>+I13+AF13</f>
        <v>9724</v>
      </c>
      <c r="AI13" s="205">
        <f>+AH13/F13</f>
        <v>0.97240000000000004</v>
      </c>
      <c r="AJ13" s="112" t="s">
        <v>41</v>
      </c>
      <c r="AK13" s="113"/>
      <c r="AL13" s="270" t="s">
        <v>217</v>
      </c>
      <c r="AM13" s="271"/>
    </row>
    <row r="14" spans="1:45" s="164" customFormat="1" ht="66.75" customHeight="1" x14ac:dyDescent="0.2">
      <c r="A14" s="243"/>
      <c r="B14" s="234"/>
      <c r="C14" s="130" t="s">
        <v>44</v>
      </c>
      <c r="D14" s="273" t="s">
        <v>45</v>
      </c>
      <c r="E14" s="131" t="s">
        <v>37</v>
      </c>
      <c r="F14" s="132">
        <v>4000</v>
      </c>
      <c r="G14" s="133" t="s">
        <v>38</v>
      </c>
      <c r="H14" s="132">
        <v>200</v>
      </c>
      <c r="I14" s="132">
        <v>327</v>
      </c>
      <c r="J14" s="132">
        <v>1300</v>
      </c>
      <c r="K14" s="134">
        <f t="shared" ref="K14:K19" si="7">+AF14</f>
        <v>118</v>
      </c>
      <c r="L14" s="103">
        <v>1200</v>
      </c>
      <c r="M14" s="109"/>
      <c r="N14" s="103">
        <v>1000</v>
      </c>
      <c r="O14" s="109"/>
      <c r="P14" s="188">
        <v>3</v>
      </c>
      <c r="Q14" s="201">
        <v>4</v>
      </c>
      <c r="R14" s="211">
        <v>26</v>
      </c>
      <c r="S14" s="187">
        <v>14</v>
      </c>
      <c r="T14" s="188">
        <v>16</v>
      </c>
      <c r="U14" s="188">
        <v>19</v>
      </c>
      <c r="V14" s="103">
        <f t="shared" si="0"/>
        <v>82</v>
      </c>
      <c r="W14" s="206">
        <f t="shared" si="6"/>
        <v>6.3076923076923072E-2</v>
      </c>
      <c r="X14" s="110">
        <v>36</v>
      </c>
      <c r="Y14" s="103"/>
      <c r="Z14" s="103"/>
      <c r="AA14" s="165"/>
      <c r="AB14" s="103"/>
      <c r="AC14" s="103"/>
      <c r="AD14" s="103">
        <f t="shared" si="1"/>
        <v>36</v>
      </c>
      <c r="AE14" s="108">
        <f t="shared" si="2"/>
        <v>2.7692307692307693E-2</v>
      </c>
      <c r="AF14" s="103">
        <f t="shared" si="3"/>
        <v>118</v>
      </c>
      <c r="AG14" s="206">
        <f t="shared" si="4"/>
        <v>9.0769230769230769E-2</v>
      </c>
      <c r="AH14" s="198">
        <f>+I14+AF14</f>
        <v>445</v>
      </c>
      <c r="AI14" s="206">
        <f t="shared" si="5"/>
        <v>0.11125</v>
      </c>
      <c r="AJ14" s="112" t="s">
        <v>191</v>
      </c>
      <c r="AK14" s="215" t="s">
        <v>214</v>
      </c>
      <c r="AL14" s="270" t="s">
        <v>218</v>
      </c>
      <c r="AM14" s="271"/>
    </row>
    <row r="15" spans="1:45" s="164" customFormat="1" ht="45" x14ac:dyDescent="0.2">
      <c r="A15" s="245">
        <v>240211</v>
      </c>
      <c r="B15" s="239" t="s">
        <v>188</v>
      </c>
      <c r="C15" s="135" t="s">
        <v>52</v>
      </c>
      <c r="D15" s="274" t="s">
        <v>53</v>
      </c>
      <c r="E15" s="136" t="s">
        <v>37</v>
      </c>
      <c r="F15" s="137">
        <v>1500</v>
      </c>
      <c r="G15" s="138" t="s">
        <v>38</v>
      </c>
      <c r="H15" s="137">
        <v>150</v>
      </c>
      <c r="I15" s="137">
        <v>174</v>
      </c>
      <c r="J15" s="139">
        <v>450</v>
      </c>
      <c r="K15" s="140">
        <f t="shared" si="7"/>
        <v>182</v>
      </c>
      <c r="L15" s="114">
        <v>450</v>
      </c>
      <c r="M15" s="107"/>
      <c r="N15" s="114">
        <v>450</v>
      </c>
      <c r="O15" s="107"/>
      <c r="P15" s="113">
        <v>0</v>
      </c>
      <c r="Q15" s="202">
        <v>31</v>
      </c>
      <c r="R15" s="212">
        <v>28</v>
      </c>
      <c r="S15" s="113">
        <v>0</v>
      </c>
      <c r="T15" s="188">
        <v>51</v>
      </c>
      <c r="U15" s="188">
        <v>31</v>
      </c>
      <c r="V15" s="103">
        <f>+SUM(P15:U15)</f>
        <v>141</v>
      </c>
      <c r="W15" s="206">
        <f t="shared" si="6"/>
        <v>0.31333333333333335</v>
      </c>
      <c r="X15" s="110">
        <v>41</v>
      </c>
      <c r="Y15" s="189"/>
      <c r="Z15" s="189"/>
      <c r="AA15" s="189"/>
      <c r="AB15" s="103"/>
      <c r="AC15" s="101"/>
      <c r="AD15" s="103">
        <f t="shared" si="1"/>
        <v>41</v>
      </c>
      <c r="AE15" s="108">
        <f t="shared" si="2"/>
        <v>9.1111111111111115E-2</v>
      </c>
      <c r="AF15" s="103">
        <f t="shared" si="3"/>
        <v>182</v>
      </c>
      <c r="AG15" s="206">
        <f t="shared" si="4"/>
        <v>0.40444444444444444</v>
      </c>
      <c r="AH15" s="198">
        <f t="shared" ref="AH15:AH19" si="8">+I15+AF15</f>
        <v>356</v>
      </c>
      <c r="AI15" s="207">
        <f t="shared" si="5"/>
        <v>0.23733333333333334</v>
      </c>
      <c r="AJ15" s="190" t="s">
        <v>54</v>
      </c>
      <c r="AK15" s="113"/>
      <c r="AL15" s="270" t="s">
        <v>219</v>
      </c>
      <c r="AM15" s="271"/>
    </row>
    <row r="16" spans="1:45" s="164" customFormat="1" ht="75" x14ac:dyDescent="0.2">
      <c r="A16" s="246"/>
      <c r="B16" s="240"/>
      <c r="C16" s="135" t="s">
        <v>46</v>
      </c>
      <c r="D16" s="274" t="s">
        <v>47</v>
      </c>
      <c r="E16" s="136" t="s">
        <v>37</v>
      </c>
      <c r="F16" s="137">
        <v>15000</v>
      </c>
      <c r="G16" s="138" t="s">
        <v>38</v>
      </c>
      <c r="H16" s="137">
        <v>1000</v>
      </c>
      <c r="I16" s="140">
        <v>817</v>
      </c>
      <c r="J16" s="137">
        <v>5000</v>
      </c>
      <c r="K16" s="140">
        <f t="shared" si="7"/>
        <v>1649</v>
      </c>
      <c r="L16" s="103">
        <v>5000</v>
      </c>
      <c r="M16" s="109"/>
      <c r="N16" s="103">
        <v>4000</v>
      </c>
      <c r="O16" s="109"/>
      <c r="P16" s="113">
        <v>81</v>
      </c>
      <c r="Q16" s="202">
        <v>72</v>
      </c>
      <c r="R16" s="212">
        <v>276</v>
      </c>
      <c r="S16" s="113">
        <v>16</v>
      </c>
      <c r="T16" s="188">
        <v>425</v>
      </c>
      <c r="U16" s="188">
        <v>293</v>
      </c>
      <c r="V16" s="103">
        <f t="shared" si="0"/>
        <v>1163</v>
      </c>
      <c r="W16" s="206">
        <f t="shared" si="6"/>
        <v>0.2326</v>
      </c>
      <c r="X16" s="110">
        <v>486</v>
      </c>
      <c r="Y16" s="102"/>
      <c r="Z16" s="103"/>
      <c r="AA16" s="165"/>
      <c r="AB16" s="103"/>
      <c r="AC16" s="103"/>
      <c r="AD16" s="103">
        <f t="shared" si="1"/>
        <v>486</v>
      </c>
      <c r="AE16" s="108">
        <f t="shared" si="2"/>
        <v>9.7199999999999995E-2</v>
      </c>
      <c r="AF16" s="103">
        <f t="shared" si="3"/>
        <v>1649</v>
      </c>
      <c r="AG16" s="206">
        <f t="shared" si="4"/>
        <v>0.32979999999999998</v>
      </c>
      <c r="AH16" s="198">
        <f>+I16+AF16</f>
        <v>2466</v>
      </c>
      <c r="AI16" s="206">
        <f t="shared" si="5"/>
        <v>0.16439999999999999</v>
      </c>
      <c r="AJ16" s="112" t="s">
        <v>48</v>
      </c>
      <c r="AK16" s="113"/>
      <c r="AL16" s="270" t="s">
        <v>220</v>
      </c>
      <c r="AM16" s="271"/>
    </row>
    <row r="17" spans="1:47" s="164" customFormat="1" ht="36" x14ac:dyDescent="0.2">
      <c r="A17" s="247"/>
      <c r="B17" s="241"/>
      <c r="C17" s="135" t="s">
        <v>49</v>
      </c>
      <c r="D17" s="274" t="s">
        <v>50</v>
      </c>
      <c r="E17" s="136" t="s">
        <v>37</v>
      </c>
      <c r="F17" s="141">
        <v>2200</v>
      </c>
      <c r="G17" s="138" t="s">
        <v>38</v>
      </c>
      <c r="H17" s="139">
        <v>450</v>
      </c>
      <c r="I17" s="140">
        <v>450</v>
      </c>
      <c r="J17" s="139">
        <v>600</v>
      </c>
      <c r="K17" s="140">
        <f t="shared" si="7"/>
        <v>182</v>
      </c>
      <c r="L17" s="114">
        <v>600</v>
      </c>
      <c r="M17" s="115"/>
      <c r="N17" s="116">
        <v>550</v>
      </c>
      <c r="O17" s="115"/>
      <c r="P17" s="113">
        <v>63</v>
      </c>
      <c r="Q17" s="202">
        <v>19</v>
      </c>
      <c r="R17" s="212">
        <v>0</v>
      </c>
      <c r="S17" s="113">
        <v>0</v>
      </c>
      <c r="T17" s="188">
        <v>41</v>
      </c>
      <c r="U17" s="188">
        <v>0</v>
      </c>
      <c r="V17" s="103">
        <f>+SUM(P17:U17)</f>
        <v>123</v>
      </c>
      <c r="W17" s="207">
        <f t="shared" si="6"/>
        <v>0.20499999999999999</v>
      </c>
      <c r="X17" s="118">
        <v>59</v>
      </c>
      <c r="Y17" s="118"/>
      <c r="Z17" s="111"/>
      <c r="AA17" s="165"/>
      <c r="AB17" s="117"/>
      <c r="AC17" s="117"/>
      <c r="AD17" s="103">
        <f t="shared" si="1"/>
        <v>59</v>
      </c>
      <c r="AE17" s="108">
        <f t="shared" si="2"/>
        <v>9.8333333333333328E-2</v>
      </c>
      <c r="AF17" s="103">
        <f t="shared" si="3"/>
        <v>182</v>
      </c>
      <c r="AG17" s="207">
        <f t="shared" si="4"/>
        <v>0.30333333333333334</v>
      </c>
      <c r="AH17" s="198">
        <f t="shared" si="8"/>
        <v>632</v>
      </c>
      <c r="AI17" s="207">
        <f t="shared" si="5"/>
        <v>0.28727272727272729</v>
      </c>
      <c r="AJ17" s="112" t="s">
        <v>51</v>
      </c>
      <c r="AK17" s="113"/>
      <c r="AL17" s="270" t="s">
        <v>221</v>
      </c>
      <c r="AM17" s="271"/>
    </row>
    <row r="18" spans="1:47" s="164" customFormat="1" ht="60" x14ac:dyDescent="0.2">
      <c r="A18" s="235" t="s">
        <v>55</v>
      </c>
      <c r="B18" s="236"/>
      <c r="C18" s="145" t="s">
        <v>56</v>
      </c>
      <c r="D18" s="275" t="s">
        <v>57</v>
      </c>
      <c r="E18" s="143" t="s">
        <v>37</v>
      </c>
      <c r="F18" s="144">
        <v>1260</v>
      </c>
      <c r="G18" s="145" t="s">
        <v>38</v>
      </c>
      <c r="H18" s="144">
        <v>315</v>
      </c>
      <c r="I18" s="146">
        <v>388</v>
      </c>
      <c r="J18" s="147">
        <v>315</v>
      </c>
      <c r="K18" s="146">
        <f t="shared" si="7"/>
        <v>26</v>
      </c>
      <c r="L18" s="147">
        <v>315</v>
      </c>
      <c r="M18" s="191"/>
      <c r="N18" s="147">
        <v>315</v>
      </c>
      <c r="O18" s="191"/>
      <c r="P18" s="145">
        <v>5</v>
      </c>
      <c r="Q18" s="203">
        <v>2</v>
      </c>
      <c r="R18" s="213">
        <v>8</v>
      </c>
      <c r="S18" s="218">
        <v>3</v>
      </c>
      <c r="T18" s="218">
        <v>3</v>
      </c>
      <c r="U18" s="192">
        <v>0</v>
      </c>
      <c r="V18" s="144">
        <f>+SUM(P18:U18)</f>
        <v>21</v>
      </c>
      <c r="W18" s="206">
        <f t="shared" si="6"/>
        <v>6.6666666666666666E-2</v>
      </c>
      <c r="X18" s="144">
        <v>5</v>
      </c>
      <c r="Y18" s="195"/>
      <c r="Z18" s="195"/>
      <c r="AA18" s="195"/>
      <c r="AB18" s="194"/>
      <c r="AC18" s="195"/>
      <c r="AD18" s="144">
        <f t="shared" si="1"/>
        <v>5</v>
      </c>
      <c r="AE18" s="193">
        <f t="shared" si="2"/>
        <v>1.5873015873015872E-2</v>
      </c>
      <c r="AF18" s="144">
        <f t="shared" si="3"/>
        <v>26</v>
      </c>
      <c r="AG18" s="206">
        <f t="shared" si="4"/>
        <v>8.2539682539682538E-2</v>
      </c>
      <c r="AH18" s="198">
        <f t="shared" si="8"/>
        <v>414</v>
      </c>
      <c r="AI18" s="205">
        <f t="shared" si="5"/>
        <v>0.32857142857142857</v>
      </c>
      <c r="AJ18" s="196" t="s">
        <v>194</v>
      </c>
      <c r="AK18" s="145"/>
      <c r="AL18" s="277" t="s">
        <v>222</v>
      </c>
      <c r="AM18" s="276"/>
    </row>
    <row r="19" spans="1:47" s="164" customFormat="1" ht="84" x14ac:dyDescent="0.2">
      <c r="A19" s="237"/>
      <c r="B19" s="238"/>
      <c r="C19" s="145" t="s">
        <v>58</v>
      </c>
      <c r="D19" s="275" t="s">
        <v>59</v>
      </c>
      <c r="E19" s="143" t="s">
        <v>37</v>
      </c>
      <c r="F19" s="144">
        <v>12000</v>
      </c>
      <c r="G19" s="145" t="s">
        <v>38</v>
      </c>
      <c r="H19" s="144">
        <v>1000</v>
      </c>
      <c r="I19" s="146">
        <v>513</v>
      </c>
      <c r="J19" s="147">
        <v>4000</v>
      </c>
      <c r="K19" s="146">
        <f t="shared" si="7"/>
        <v>1143</v>
      </c>
      <c r="L19" s="147">
        <v>4000</v>
      </c>
      <c r="M19" s="191"/>
      <c r="N19" s="147">
        <v>3000</v>
      </c>
      <c r="O19" s="191"/>
      <c r="P19" s="145">
        <v>41</v>
      </c>
      <c r="Q19" s="203">
        <v>205</v>
      </c>
      <c r="R19" s="214">
        <v>154</v>
      </c>
      <c r="S19" s="218">
        <v>167</v>
      </c>
      <c r="T19" s="218">
        <v>84</v>
      </c>
      <c r="U19" s="192">
        <v>168</v>
      </c>
      <c r="V19" s="144">
        <f t="shared" si="0"/>
        <v>819</v>
      </c>
      <c r="W19" s="206">
        <f>+V19/J19</f>
        <v>0.20474999999999999</v>
      </c>
      <c r="X19" s="144">
        <v>324</v>
      </c>
      <c r="Y19" s="195"/>
      <c r="Z19" s="197"/>
      <c r="AA19" s="195"/>
      <c r="AB19" s="194"/>
      <c r="AC19" s="195"/>
      <c r="AD19" s="144">
        <f t="shared" si="1"/>
        <v>324</v>
      </c>
      <c r="AE19" s="193">
        <f t="shared" si="2"/>
        <v>8.1000000000000003E-2</v>
      </c>
      <c r="AF19" s="144">
        <f t="shared" si="3"/>
        <v>1143</v>
      </c>
      <c r="AG19" s="206">
        <f t="shared" si="4"/>
        <v>0.28575</v>
      </c>
      <c r="AH19" s="198">
        <f t="shared" si="8"/>
        <v>1656</v>
      </c>
      <c r="AI19" s="206">
        <f t="shared" si="5"/>
        <v>0.13800000000000001</v>
      </c>
      <c r="AJ19" s="196" t="s">
        <v>194</v>
      </c>
      <c r="AK19" s="142" t="s">
        <v>213</v>
      </c>
      <c r="AL19" s="277" t="s">
        <v>223</v>
      </c>
      <c r="AM19" s="276"/>
    </row>
    <row r="20" spans="1:47" ht="24.75" customHeight="1" x14ac:dyDescent="0.2">
      <c r="I20" s="216"/>
      <c r="AL20" s="149"/>
    </row>
    <row r="22" spans="1:47" x14ac:dyDescent="0.2">
      <c r="A22" s="2" t="s">
        <v>60</v>
      </c>
      <c r="B22" s="149"/>
      <c r="C22" s="149"/>
      <c r="D22" s="149"/>
      <c r="E22" s="153"/>
      <c r="M22" s="149"/>
      <c r="N22" s="149"/>
      <c r="O22" s="149"/>
      <c r="W22" s="149"/>
      <c r="X22" s="149"/>
      <c r="Y22" s="149"/>
      <c r="Z22" s="149"/>
      <c r="AA22" s="168"/>
      <c r="AB22" s="169"/>
      <c r="AC22" s="169"/>
      <c r="AD22" s="169"/>
      <c r="AE22" s="169"/>
      <c r="AF22" s="170"/>
      <c r="AG22" s="170"/>
      <c r="AH22" s="170"/>
      <c r="AI22" s="170"/>
      <c r="AL22" s="149"/>
      <c r="AS22" s="3"/>
      <c r="AT22" s="3"/>
      <c r="AU22" s="151"/>
    </row>
    <row r="23" spans="1:47" ht="28.5" customHeight="1" x14ac:dyDescent="0.2">
      <c r="A23" s="171"/>
      <c r="B23" s="172"/>
      <c r="C23" s="172"/>
      <c r="D23" s="172"/>
      <c r="E23" s="173"/>
      <c r="F23" s="174"/>
      <c r="M23" s="149"/>
      <c r="N23" s="149"/>
      <c r="O23" s="149"/>
      <c r="W23" s="149"/>
      <c r="X23" s="149"/>
      <c r="Y23" s="149"/>
      <c r="Z23" s="149"/>
      <c r="AA23" s="168"/>
      <c r="AB23" s="169"/>
      <c r="AC23" s="169"/>
      <c r="AD23" s="169"/>
      <c r="AE23" s="169"/>
      <c r="AF23" s="170"/>
      <c r="AG23" s="170"/>
      <c r="AH23" s="170"/>
      <c r="AI23" s="170"/>
      <c r="AL23" s="149"/>
      <c r="AS23" s="3"/>
      <c r="AT23" s="3"/>
      <c r="AU23" s="151"/>
    </row>
    <row r="24" spans="1:47" x14ac:dyDescent="0.2">
      <c r="A24" s="152"/>
      <c r="B24" s="149"/>
      <c r="C24" s="149"/>
      <c r="D24" s="149"/>
      <c r="E24" s="153"/>
      <c r="M24" s="149"/>
      <c r="N24" s="149"/>
      <c r="O24" s="149"/>
      <c r="W24" s="149"/>
      <c r="X24" s="149"/>
      <c r="Y24" s="149"/>
      <c r="Z24" s="149"/>
      <c r="AA24" s="168"/>
      <c r="AB24" s="169"/>
      <c r="AC24" s="169"/>
      <c r="AD24" s="169"/>
      <c r="AE24" s="169"/>
      <c r="AF24" s="170"/>
      <c r="AG24" s="170"/>
      <c r="AH24" s="170"/>
      <c r="AI24" s="170"/>
      <c r="AL24" s="149"/>
      <c r="AS24" s="3"/>
      <c r="AT24" s="3"/>
      <c r="AU24" s="151"/>
    </row>
    <row r="25" spans="1:47" x14ac:dyDescent="0.2">
      <c r="A25" s="152"/>
      <c r="B25" s="149"/>
      <c r="C25" s="149"/>
      <c r="D25" s="149"/>
      <c r="E25" s="153"/>
      <c r="M25" s="149"/>
      <c r="N25" s="149"/>
      <c r="O25" s="149"/>
      <c r="W25" s="149"/>
      <c r="X25" s="149"/>
      <c r="Y25" s="149"/>
      <c r="Z25" s="149"/>
      <c r="AA25" s="168"/>
      <c r="AB25" s="169"/>
      <c r="AC25" s="169"/>
      <c r="AD25" s="169"/>
      <c r="AE25" s="169"/>
      <c r="AF25" s="170"/>
      <c r="AG25" s="170"/>
      <c r="AH25" s="170"/>
      <c r="AI25" s="170"/>
      <c r="AL25" s="149"/>
      <c r="AS25" s="3"/>
      <c r="AT25" s="3"/>
      <c r="AU25" s="151"/>
    </row>
    <row r="26" spans="1:47" ht="12.75" thickBot="1" x14ac:dyDescent="0.25">
      <c r="A26" s="2" t="s">
        <v>61</v>
      </c>
      <c r="B26" s="149"/>
    </row>
    <row r="27" spans="1:47" x14ac:dyDescent="0.2">
      <c r="A27" s="175" t="s">
        <v>207</v>
      </c>
      <c r="B27" s="175"/>
      <c r="D27" s="176"/>
    </row>
    <row r="28" spans="1:47" ht="19.5" customHeight="1" x14ac:dyDescent="0.2">
      <c r="A28" s="177" t="s">
        <v>208</v>
      </c>
      <c r="B28" s="177"/>
      <c r="D28" s="178"/>
    </row>
    <row r="29" spans="1:47" ht="12.75" thickBot="1" x14ac:dyDescent="0.25">
      <c r="A29" s="175" t="s">
        <v>209</v>
      </c>
      <c r="B29" s="175"/>
      <c r="D29" s="179"/>
    </row>
    <row r="30" spans="1:47" ht="16.5" customHeight="1" x14ac:dyDescent="0.2">
      <c r="A30" s="177" t="s">
        <v>62</v>
      </c>
      <c r="B30" s="177"/>
      <c r="D30" s="180"/>
    </row>
    <row r="31" spans="1:47" ht="18.75" customHeight="1" x14ac:dyDescent="0.2">
      <c r="A31" s="177" t="s">
        <v>63</v>
      </c>
      <c r="B31" s="177"/>
      <c r="D31" s="4"/>
      <c r="E31" s="153"/>
      <c r="W31" s="181"/>
      <c r="X31" s="181"/>
      <c r="Y31" s="181"/>
      <c r="Z31" s="181"/>
      <c r="AA31" s="181"/>
      <c r="AB31" s="181"/>
      <c r="AC31" s="181"/>
      <c r="AD31" s="181"/>
      <c r="AE31" s="181"/>
      <c r="AF31" s="181"/>
      <c r="AG31" s="181"/>
      <c r="AJ31" s="182"/>
    </row>
    <row r="32" spans="1:47" x14ac:dyDescent="0.2">
      <c r="A32" s="157"/>
      <c r="B32" s="157"/>
      <c r="W32" s="181"/>
      <c r="X32" s="181"/>
      <c r="Y32" s="181"/>
      <c r="Z32" s="181"/>
      <c r="AA32" s="181"/>
      <c r="AB32" s="181"/>
      <c r="AC32" s="181"/>
      <c r="AD32" s="181"/>
      <c r="AE32" s="181"/>
      <c r="AF32" s="181"/>
      <c r="AG32" s="181"/>
      <c r="AJ32" s="182"/>
    </row>
    <row r="33" spans="1:36" x14ac:dyDescent="0.2">
      <c r="A33" s="157"/>
      <c r="B33" s="157"/>
      <c r="W33" s="181"/>
      <c r="X33" s="181"/>
      <c r="Y33" s="181"/>
      <c r="Z33" s="181"/>
      <c r="AA33" s="181"/>
      <c r="AB33" s="181"/>
      <c r="AC33" s="181"/>
      <c r="AD33" s="181"/>
      <c r="AE33" s="181"/>
      <c r="AF33" s="181"/>
      <c r="AG33" s="181"/>
      <c r="AJ33" s="182"/>
    </row>
    <row r="34" spans="1:36" x14ac:dyDescent="0.2">
      <c r="A34" s="157"/>
      <c r="B34" s="157"/>
      <c r="W34" s="181"/>
      <c r="X34" s="181"/>
      <c r="Y34" s="181"/>
      <c r="Z34" s="181"/>
      <c r="AA34" s="181"/>
      <c r="AB34" s="181"/>
      <c r="AC34" s="181"/>
      <c r="AD34" s="181"/>
      <c r="AE34" s="181"/>
      <c r="AF34" s="181"/>
      <c r="AG34" s="181"/>
      <c r="AJ34" s="182"/>
    </row>
    <row r="35" spans="1:36" ht="24.75" customHeight="1" x14ac:dyDescent="0.2">
      <c r="A35" s="226" t="s">
        <v>64</v>
      </c>
      <c r="B35" s="112" t="s">
        <v>189</v>
      </c>
      <c r="C35" s="228" t="s">
        <v>65</v>
      </c>
      <c r="D35" s="199" t="s">
        <v>192</v>
      </c>
      <c r="E35" s="229" t="s">
        <v>66</v>
      </c>
      <c r="F35" s="230" t="s">
        <v>210</v>
      </c>
      <c r="G35" s="231"/>
      <c r="H35" s="231"/>
      <c r="I35" s="231"/>
      <c r="J35" s="231"/>
      <c r="K35" s="231"/>
      <c r="L35" s="231"/>
      <c r="M35" s="231"/>
      <c r="N35" s="231"/>
      <c r="O35" s="231"/>
      <c r="P35" s="231"/>
      <c r="Q35" s="232"/>
      <c r="R35" s="244"/>
    </row>
    <row r="36" spans="1:36" ht="24" x14ac:dyDescent="0.2">
      <c r="A36" s="226"/>
      <c r="B36" s="112" t="s">
        <v>190</v>
      </c>
      <c r="C36" s="228"/>
      <c r="D36" s="112" t="s">
        <v>190</v>
      </c>
      <c r="E36" s="229"/>
      <c r="F36" s="230" t="s">
        <v>211</v>
      </c>
      <c r="G36" s="231"/>
      <c r="H36" s="231"/>
      <c r="I36" s="231"/>
      <c r="J36" s="231"/>
      <c r="K36" s="231"/>
      <c r="L36" s="231"/>
      <c r="M36" s="231"/>
      <c r="N36" s="231"/>
      <c r="O36" s="231"/>
      <c r="P36" s="231"/>
      <c r="Q36" s="232"/>
      <c r="R36" s="244"/>
    </row>
  </sheetData>
  <mergeCells count="18">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50" t="s">
        <v>99</v>
      </c>
      <c r="B29" s="250"/>
      <c r="C29" s="250"/>
      <c r="D29" s="250"/>
      <c r="E29" s="250"/>
      <c r="F29" s="250"/>
    </row>
    <row r="30" spans="1:7" x14ac:dyDescent="0.25">
      <c r="A30" s="35" t="s">
        <v>100</v>
      </c>
      <c r="B30" s="36" t="s">
        <v>101</v>
      </c>
      <c r="C30" s="37" t="s">
        <v>102</v>
      </c>
      <c r="D30" s="37" t="s">
        <v>103</v>
      </c>
      <c r="E30" s="37" t="s">
        <v>104</v>
      </c>
      <c r="F30" s="38" t="s">
        <v>105</v>
      </c>
      <c r="G30" s="38" t="s">
        <v>106</v>
      </c>
    </row>
    <row r="31" spans="1:7" ht="15" customHeight="1" x14ac:dyDescent="0.25">
      <c r="A31" s="251" t="s">
        <v>75</v>
      </c>
      <c r="B31" s="39" t="s">
        <v>107</v>
      </c>
      <c r="C31" s="253">
        <f>+D4</f>
        <v>740668337.55230713</v>
      </c>
      <c r="D31" s="40" t="s">
        <v>108</v>
      </c>
      <c r="E31" s="255"/>
      <c r="F31" s="248" t="s">
        <v>109</v>
      </c>
      <c r="G31" s="248" t="s">
        <v>110</v>
      </c>
    </row>
    <row r="32" spans="1:7" ht="23.25" thickBot="1" x14ac:dyDescent="0.3">
      <c r="A32" s="252"/>
      <c r="B32" s="41" t="s">
        <v>111</v>
      </c>
      <c r="C32" s="254"/>
      <c r="D32" s="42" t="s">
        <v>108</v>
      </c>
      <c r="E32" s="256"/>
      <c r="F32" s="249"/>
      <c r="G32" s="249"/>
    </row>
    <row r="33" spans="1:7" ht="15" customHeight="1" x14ac:dyDescent="0.25">
      <c r="A33" s="257" t="s">
        <v>76</v>
      </c>
      <c r="B33" s="43" t="s">
        <v>112</v>
      </c>
      <c r="C33" s="258">
        <f>+D5</f>
        <v>5030543678.3916664</v>
      </c>
      <c r="D33" s="260" t="s">
        <v>113</v>
      </c>
      <c r="E33" s="255"/>
      <c r="F33" s="44"/>
      <c r="G33" s="44"/>
    </row>
    <row r="34" spans="1:7" ht="81.75" customHeight="1" thickBot="1" x14ac:dyDescent="0.3">
      <c r="A34" s="252"/>
      <c r="B34" s="45" t="s">
        <v>114</v>
      </c>
      <c r="C34" s="259"/>
      <c r="D34" s="261"/>
      <c r="E34" s="256"/>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7" t="s">
        <v>80</v>
      </c>
      <c r="B37" s="39" t="s">
        <v>126</v>
      </c>
      <c r="C37" s="258"/>
      <c r="D37" s="40" t="s">
        <v>127</v>
      </c>
      <c r="E37" s="255" t="s">
        <v>128</v>
      </c>
      <c r="F37" s="262" t="s">
        <v>129</v>
      </c>
      <c r="G37" s="262" t="s">
        <v>130</v>
      </c>
    </row>
    <row r="38" spans="1:7" ht="27" customHeight="1" thickBot="1" x14ac:dyDescent="0.3">
      <c r="A38" s="252"/>
      <c r="B38" s="51" t="s">
        <v>131</v>
      </c>
      <c r="C38" s="259"/>
      <c r="D38" s="42"/>
      <c r="E38" s="256"/>
      <c r="F38" s="249"/>
      <c r="G38" s="249"/>
    </row>
    <row r="39" spans="1:7" ht="26.25" customHeight="1" x14ac:dyDescent="0.25">
      <c r="A39" s="251" t="s">
        <v>83</v>
      </c>
      <c r="B39" s="39" t="s">
        <v>132</v>
      </c>
      <c r="C39" s="258">
        <f>+D11</f>
        <v>116676852.69291401</v>
      </c>
      <c r="D39" s="40" t="s">
        <v>113</v>
      </c>
      <c r="E39" s="263" t="s">
        <v>133</v>
      </c>
      <c r="F39" s="262" t="s">
        <v>134</v>
      </c>
      <c r="G39" s="262" t="s">
        <v>135</v>
      </c>
    </row>
    <row r="40" spans="1:7" ht="30" customHeight="1" thickBot="1" x14ac:dyDescent="0.3">
      <c r="A40" s="252"/>
      <c r="B40" s="51" t="s">
        <v>136</v>
      </c>
      <c r="C40" s="259"/>
      <c r="D40" s="52"/>
      <c r="E40" s="264"/>
      <c r="F40" s="249"/>
      <c r="G40" s="249"/>
    </row>
    <row r="41" spans="1:7" x14ac:dyDescent="0.25">
      <c r="A41" s="257" t="s">
        <v>85</v>
      </c>
      <c r="B41" s="53" t="s">
        <v>137</v>
      </c>
      <c r="C41" s="258">
        <f>+D13</f>
        <v>716350530.54135132</v>
      </c>
      <c r="D41" s="40" t="s">
        <v>108</v>
      </c>
      <c r="E41" s="266" t="s">
        <v>138</v>
      </c>
      <c r="F41" s="44" t="s">
        <v>139</v>
      </c>
      <c r="G41" s="44" t="s">
        <v>140</v>
      </c>
    </row>
    <row r="42" spans="1:7" ht="24.75" x14ac:dyDescent="0.25">
      <c r="A42" s="251"/>
      <c r="B42" s="53" t="s">
        <v>141</v>
      </c>
      <c r="C42" s="265"/>
      <c r="D42" s="54" t="s">
        <v>142</v>
      </c>
      <c r="E42" s="266"/>
      <c r="F42" s="44"/>
      <c r="G42" s="44"/>
    </row>
    <row r="43" spans="1:7" ht="15.75" thickBot="1" x14ac:dyDescent="0.3">
      <c r="A43" s="252"/>
      <c r="B43" s="51" t="s">
        <v>143</v>
      </c>
      <c r="C43" s="259"/>
      <c r="D43" s="42" t="s">
        <v>127</v>
      </c>
      <c r="E43" s="264"/>
      <c r="F43" s="46" t="s">
        <v>144</v>
      </c>
      <c r="G43" s="46" t="s">
        <v>145</v>
      </c>
    </row>
    <row r="44" spans="1:7" ht="24.75" customHeight="1" x14ac:dyDescent="0.25">
      <c r="A44" s="257" t="s">
        <v>86</v>
      </c>
      <c r="B44" s="55" t="s">
        <v>146</v>
      </c>
      <c r="C44" s="258">
        <f>+D14</f>
        <v>9439485699.6839676</v>
      </c>
      <c r="D44" s="40" t="s">
        <v>108</v>
      </c>
      <c r="E44" s="267"/>
      <c r="F44" s="248" t="s">
        <v>147</v>
      </c>
      <c r="G44" s="248" t="s">
        <v>140</v>
      </c>
    </row>
    <row r="45" spans="1:7" ht="24.75" x14ac:dyDescent="0.25">
      <c r="A45" s="251"/>
      <c r="B45" s="56" t="s">
        <v>148</v>
      </c>
      <c r="C45" s="265"/>
      <c r="D45" s="40" t="s">
        <v>108</v>
      </c>
      <c r="E45" s="267"/>
      <c r="F45" s="248"/>
      <c r="G45" s="248"/>
    </row>
    <row r="46" spans="1:7" ht="25.5" customHeight="1" x14ac:dyDescent="0.25">
      <c r="A46" s="251"/>
      <c r="B46" s="57" t="s">
        <v>149</v>
      </c>
      <c r="C46" s="265"/>
      <c r="D46" s="40" t="s">
        <v>108</v>
      </c>
      <c r="E46" s="267"/>
      <c r="F46" s="248"/>
      <c r="G46" s="248"/>
    </row>
    <row r="47" spans="1:7" ht="41.25" customHeight="1" thickBot="1" x14ac:dyDescent="0.3">
      <c r="A47" s="252"/>
      <c r="B47" s="58" t="s">
        <v>150</v>
      </c>
      <c r="C47" s="259"/>
      <c r="D47" s="52"/>
      <c r="E47" s="268"/>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2025-08-06T16:34:03Z</dcterms:modified>
  <cp:category/>
  <cp:contentStatus/>
</cp:coreProperties>
</file>